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X:\DATA_BASE\!СОПРОВОЖДЕНИЕ\Севкомнефтегаз\!СЕВЕРО-КОМСОМОЛЬСКОЕ\СЕВЕРО-КОМСОМОЛЬСКОЕ_22_22005\4_ГОРИЗОНТ\5.4_Расчеты\"/>
    </mc:Choice>
  </mc:AlternateContent>
  <bookViews>
    <workbookView xWindow="0" yWindow="0" windowWidth="28800" windowHeight="12300" tabRatio="715" activeTab="1"/>
  </bookViews>
  <sheets>
    <sheet name="Исходные данные" sheetId="12" r:id="rId1"/>
    <sheet name="Данные" sheetId="1" r:id="rId2"/>
    <sheet name="Отчет" sheetId="2" r:id="rId3"/>
    <sheet name="Горизонтальная траектория" sheetId="3" r:id="rId4"/>
    <sheet name="Вертикальная траектория" sheetId="4" r:id="rId5"/>
    <sheet name="V3_28.03.23" sheetId="8" r:id="rId6"/>
    <sheet name="IGIRGI_CI - исправленный" sheetId="11" r:id="rId7"/>
    <sheet name="Замеры Cont.incl" sheetId="10" r:id="rId8"/>
    <sheet name="скрытые данные" sheetId="5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4" i="10" l="1"/>
  <c r="N755" i="10"/>
  <c r="N756" i="10"/>
  <c r="N757" i="10"/>
  <c r="N758" i="10"/>
  <c r="N759" i="10"/>
  <c r="N760" i="10"/>
  <c r="N761" i="10"/>
  <c r="N762" i="10"/>
  <c r="N763" i="10"/>
  <c r="N764" i="10"/>
  <c r="N765" i="10"/>
  <c r="N766" i="10"/>
  <c r="N767" i="10"/>
  <c r="N768" i="10"/>
  <c r="N769" i="10"/>
  <c r="N770" i="10"/>
  <c r="N771" i="10"/>
  <c r="N772" i="10"/>
  <c r="N773" i="10"/>
  <c r="N774" i="10"/>
  <c r="N775" i="10"/>
  <c r="N776" i="10"/>
  <c r="N777" i="10"/>
  <c r="N778" i="10"/>
  <c r="N779" i="10"/>
  <c r="N780" i="10"/>
  <c r="N781" i="10"/>
  <c r="N782" i="10"/>
  <c r="N783" i="10"/>
  <c r="N784" i="10"/>
  <c r="N785" i="10"/>
  <c r="N786" i="10"/>
  <c r="N787" i="10"/>
  <c r="N788" i="10"/>
  <c r="N789" i="10"/>
  <c r="N790" i="10"/>
  <c r="N791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15" i="10"/>
  <c r="O754" i="10"/>
  <c r="Q754" i="10" s="1"/>
  <c r="R754" i="10" s="1"/>
  <c r="O755" i="10"/>
  <c r="O756" i="10"/>
  <c r="O757" i="10"/>
  <c r="O758" i="10"/>
  <c r="O759" i="10"/>
  <c r="O760" i="10"/>
  <c r="O761" i="10"/>
  <c r="O762" i="10"/>
  <c r="Q762" i="10" s="1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Q781" i="10" s="1"/>
  <c r="O782" i="10"/>
  <c r="O783" i="10"/>
  <c r="O784" i="10"/>
  <c r="O785" i="10"/>
  <c r="O786" i="10"/>
  <c r="Q786" i="10" s="1"/>
  <c r="R786" i="10" s="1"/>
  <c r="O787" i="10"/>
  <c r="O788" i="10"/>
  <c r="O789" i="10"/>
  <c r="Q789" i="10" s="1"/>
  <c r="O790" i="10"/>
  <c r="O791" i="10"/>
  <c r="O792" i="10"/>
  <c r="O793" i="10"/>
  <c r="O794" i="10"/>
  <c r="Q794" i="10" s="1"/>
  <c r="O795" i="10"/>
  <c r="O796" i="10"/>
  <c r="O797" i="10"/>
  <c r="Q797" i="10" s="1"/>
  <c r="O798" i="10"/>
  <c r="O799" i="10"/>
  <c r="O800" i="10"/>
  <c r="O801" i="10"/>
  <c r="O802" i="10"/>
  <c r="O803" i="10"/>
  <c r="O804" i="10"/>
  <c r="O805" i="10"/>
  <c r="Q805" i="10" s="1"/>
  <c r="R805" i="10" s="1"/>
  <c r="O806" i="10"/>
  <c r="O807" i="10"/>
  <c r="O808" i="10"/>
  <c r="O809" i="10"/>
  <c r="O810" i="10"/>
  <c r="O811" i="10"/>
  <c r="O812" i="10"/>
  <c r="O813" i="10"/>
  <c r="Q813" i="10" s="1"/>
  <c r="O814" i="10"/>
  <c r="O815" i="10"/>
  <c r="P754" i="10"/>
  <c r="P755" i="10"/>
  <c r="P756" i="10"/>
  <c r="P757" i="10"/>
  <c r="P758" i="10"/>
  <c r="P759" i="10"/>
  <c r="Q759" i="10" s="1"/>
  <c r="R759" i="10" s="1"/>
  <c r="U759" i="10" s="1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Q783" i="10" s="1"/>
  <c r="R783" i="10" s="1"/>
  <c r="U783" i="10" s="1"/>
  <c r="P784" i="10"/>
  <c r="P785" i="10"/>
  <c r="Q785" i="10" s="1"/>
  <c r="R785" i="10" s="1"/>
  <c r="S785" i="10" s="1"/>
  <c r="P786" i="10"/>
  <c r="P787" i="10"/>
  <c r="P788" i="10"/>
  <c r="P789" i="10"/>
  <c r="P790" i="10"/>
  <c r="P791" i="10"/>
  <c r="Q791" i="10" s="1"/>
  <c r="R791" i="10" s="1"/>
  <c r="U791" i="10" s="1"/>
  <c r="P792" i="10"/>
  <c r="P793" i="10"/>
  <c r="Q793" i="10" s="1"/>
  <c r="R793" i="10" s="1"/>
  <c r="S793" i="10" s="1"/>
  <c r="P794" i="10"/>
  <c r="P795" i="10"/>
  <c r="P796" i="10"/>
  <c r="P797" i="10"/>
  <c r="P798" i="10"/>
  <c r="P799" i="10"/>
  <c r="P800" i="10"/>
  <c r="P801" i="10"/>
  <c r="Q801" i="10" s="1"/>
  <c r="R801" i="10" s="1"/>
  <c r="P802" i="10"/>
  <c r="P803" i="10"/>
  <c r="P804" i="10"/>
  <c r="P805" i="10"/>
  <c r="P806" i="10"/>
  <c r="P807" i="10"/>
  <c r="P808" i="10"/>
  <c r="P809" i="10"/>
  <c r="Q809" i="10" s="1"/>
  <c r="R809" i="10" s="1"/>
  <c r="P810" i="10"/>
  <c r="P811" i="10"/>
  <c r="P812" i="10"/>
  <c r="P813" i="10"/>
  <c r="P814" i="10"/>
  <c r="P815" i="10"/>
  <c r="Q815" i="10" s="1"/>
  <c r="R815" i="10" s="1"/>
  <c r="U815" i="10" s="1"/>
  <c r="Q755" i="10"/>
  <c r="R755" i="10" s="1"/>
  <c r="U755" i="10" s="1"/>
  <c r="Q758" i="10"/>
  <c r="R758" i="10" s="1"/>
  <c r="Q760" i="10"/>
  <c r="R760" i="10" s="1"/>
  <c r="U760" i="10" s="1"/>
  <c r="Q761" i="10"/>
  <c r="Q763" i="10"/>
  <c r="R763" i="10" s="1"/>
  <c r="Q766" i="10"/>
  <c r="R766" i="10" s="1"/>
  <c r="Q767" i="10"/>
  <c r="R767" i="10" s="1"/>
  <c r="U767" i="10" s="1"/>
  <c r="Q768" i="10"/>
  <c r="R768" i="10" s="1"/>
  <c r="Q769" i="10"/>
  <c r="Q770" i="10"/>
  <c r="R770" i="10" s="1"/>
  <c r="Q771" i="10"/>
  <c r="Q774" i="10"/>
  <c r="R774" i="10" s="1"/>
  <c r="Q775" i="10"/>
  <c r="R775" i="10" s="1"/>
  <c r="Q776" i="10"/>
  <c r="Q777" i="10"/>
  <c r="R777" i="10" s="1"/>
  <c r="S777" i="10" s="1"/>
  <c r="Q778" i="10"/>
  <c r="R778" i="10" s="1"/>
  <c r="Q779" i="10"/>
  <c r="Q782" i="10"/>
  <c r="R782" i="10" s="1"/>
  <c r="Q784" i="10"/>
  <c r="Q787" i="10"/>
  <c r="R787" i="10" s="1"/>
  <c r="Q790" i="10"/>
  <c r="R790" i="10" s="1"/>
  <c r="Q792" i="10"/>
  <c r="R792" i="10" s="1"/>
  <c r="U792" i="10" s="1"/>
  <c r="Q795" i="10"/>
  <c r="R795" i="10" s="1"/>
  <c r="Q798" i="10"/>
  <c r="R798" i="10" s="1"/>
  <c r="Q799" i="10"/>
  <c r="R799" i="10" s="1"/>
  <c r="U799" i="10" s="1"/>
  <c r="Q800" i="10"/>
  <c r="R800" i="10" s="1"/>
  <c r="U800" i="10" s="1"/>
  <c r="Q802" i="10"/>
  <c r="R802" i="10" s="1"/>
  <c r="Q803" i="10"/>
  <c r="Q806" i="10"/>
  <c r="R806" i="10" s="1"/>
  <c r="Q807" i="10"/>
  <c r="R807" i="10" s="1"/>
  <c r="U807" i="10" s="1"/>
  <c r="Q808" i="10"/>
  <c r="Q810" i="10"/>
  <c r="Q811" i="10"/>
  <c r="Q814" i="10"/>
  <c r="R814" i="10" s="1"/>
  <c r="R761" i="10"/>
  <c r="R762" i="10"/>
  <c r="R769" i="10"/>
  <c r="S769" i="10" s="1"/>
  <c r="R771" i="10"/>
  <c r="R776" i="10"/>
  <c r="R779" i="10"/>
  <c r="R781" i="10"/>
  <c r="R784" i="10"/>
  <c r="U784" i="10" s="1"/>
  <c r="R789" i="10"/>
  <c r="R794" i="10"/>
  <c r="R797" i="10"/>
  <c r="R803" i="10"/>
  <c r="R808" i="10"/>
  <c r="R810" i="10"/>
  <c r="R811" i="10"/>
  <c r="R813" i="10"/>
  <c r="S761" i="10"/>
  <c r="S766" i="10"/>
  <c r="S771" i="10"/>
  <c r="S774" i="10"/>
  <c r="S775" i="10"/>
  <c r="S781" i="10"/>
  <c r="S797" i="10"/>
  <c r="S798" i="10"/>
  <c r="S799" i="10"/>
  <c r="S803" i="10"/>
  <c r="S806" i="10"/>
  <c r="S807" i="10"/>
  <c r="S813" i="10"/>
  <c r="S815" i="10"/>
  <c r="T761" i="10"/>
  <c r="T766" i="10"/>
  <c r="T767" i="10"/>
  <c r="T769" i="10"/>
  <c r="T771" i="10"/>
  <c r="T774" i="10"/>
  <c r="T775" i="10"/>
  <c r="T777" i="10"/>
  <c r="T781" i="10"/>
  <c r="T783" i="10"/>
  <c r="T785" i="10"/>
  <c r="T790" i="10"/>
  <c r="T791" i="10"/>
  <c r="T797" i="10"/>
  <c r="T798" i="10"/>
  <c r="T803" i="10"/>
  <c r="T806" i="10"/>
  <c r="T807" i="10"/>
  <c r="U761" i="10"/>
  <c r="U763" i="10"/>
  <c r="U766" i="10"/>
  <c r="U771" i="10"/>
  <c r="U774" i="10"/>
  <c r="U775" i="10"/>
  <c r="U776" i="10"/>
  <c r="U777" i="10"/>
  <c r="U779" i="10"/>
  <c r="U781" i="10"/>
  <c r="U787" i="10"/>
  <c r="U793" i="10"/>
  <c r="U795" i="10"/>
  <c r="U797" i="10"/>
  <c r="U798" i="10"/>
  <c r="U803" i="10"/>
  <c r="U806" i="10"/>
  <c r="U808" i="10"/>
  <c r="U811" i="10"/>
  <c r="A218" i="2"/>
  <c r="B218" i="2"/>
  <c r="C218" i="2"/>
  <c r="E218" i="2"/>
  <c r="F218" i="2"/>
  <c r="G218" i="2"/>
  <c r="J218" i="2"/>
  <c r="K218" i="2"/>
  <c r="L218" i="2"/>
  <c r="M218" i="2"/>
  <c r="A219" i="2"/>
  <c r="B219" i="2"/>
  <c r="H219" i="2" s="1"/>
  <c r="C219" i="2"/>
  <c r="E219" i="2"/>
  <c r="F219" i="2"/>
  <c r="G219" i="2"/>
  <c r="J219" i="2"/>
  <c r="K219" i="2"/>
  <c r="L219" i="2"/>
  <c r="M219" i="2"/>
  <c r="A220" i="2"/>
  <c r="B220" i="2"/>
  <c r="H220" i="2" s="1"/>
  <c r="C220" i="2"/>
  <c r="E220" i="2"/>
  <c r="F220" i="2"/>
  <c r="G220" i="2"/>
  <c r="J220" i="2"/>
  <c r="K220" i="2"/>
  <c r="L220" i="2"/>
  <c r="M220" i="2"/>
  <c r="A221" i="2"/>
  <c r="B221" i="2"/>
  <c r="C221" i="2"/>
  <c r="E221" i="2"/>
  <c r="F221" i="2"/>
  <c r="H221" i="2" s="1"/>
  <c r="G221" i="2"/>
  <c r="J221" i="2"/>
  <c r="K221" i="2"/>
  <c r="L221" i="2"/>
  <c r="M221" i="2"/>
  <c r="A222" i="2"/>
  <c r="B222" i="2"/>
  <c r="H222" i="2" s="1"/>
  <c r="C222" i="2"/>
  <c r="E222" i="2"/>
  <c r="F222" i="2"/>
  <c r="G222" i="2"/>
  <c r="J222" i="2"/>
  <c r="K222" i="2"/>
  <c r="L222" i="2"/>
  <c r="M222" i="2"/>
  <c r="N208" i="1"/>
  <c r="N209" i="1"/>
  <c r="N210" i="1"/>
  <c r="N211" i="1"/>
  <c r="N212" i="1"/>
  <c r="N213" i="1"/>
  <c r="O208" i="1"/>
  <c r="Q208" i="1" s="1"/>
  <c r="R208" i="1" s="1"/>
  <c r="S208" i="1" s="1"/>
  <c r="D208" i="1" s="1"/>
  <c r="O209" i="1"/>
  <c r="Q209" i="1" s="1"/>
  <c r="R209" i="1" s="1"/>
  <c r="O210" i="1"/>
  <c r="Q210" i="1" s="1"/>
  <c r="R210" i="1" s="1"/>
  <c r="O211" i="1"/>
  <c r="Q211" i="1" s="1"/>
  <c r="R211" i="1" s="1"/>
  <c r="O212" i="1"/>
  <c r="O213" i="1"/>
  <c r="P208" i="1"/>
  <c r="P209" i="1"/>
  <c r="P210" i="1"/>
  <c r="P211" i="1"/>
  <c r="P212" i="1"/>
  <c r="Q212" i="1" s="1"/>
  <c r="R212" i="1" s="1"/>
  <c r="P213" i="1"/>
  <c r="Q213" i="1" s="1"/>
  <c r="R213" i="1" s="1"/>
  <c r="AJ208" i="1"/>
  <c r="AJ209" i="1"/>
  <c r="AJ210" i="1"/>
  <c r="AJ211" i="1"/>
  <c r="AJ212" i="1"/>
  <c r="AR212" i="1" s="1"/>
  <c r="AJ213" i="1"/>
  <c r="AR213" i="1" s="1"/>
  <c r="AK208" i="1"/>
  <c r="AK209" i="1"/>
  <c r="AM209" i="1" s="1"/>
  <c r="AN209" i="1" s="1"/>
  <c r="AQ209" i="1" s="1"/>
  <c r="AK210" i="1"/>
  <c r="AK211" i="1"/>
  <c r="AK212" i="1"/>
  <c r="AM212" i="1" s="1"/>
  <c r="AN212" i="1" s="1"/>
  <c r="AK213" i="1"/>
  <c r="AL208" i="1"/>
  <c r="AM208" i="1" s="1"/>
  <c r="AN208" i="1" s="1"/>
  <c r="AQ208" i="1" s="1"/>
  <c r="AL209" i="1"/>
  <c r="AL210" i="1"/>
  <c r="AL211" i="1"/>
  <c r="AL212" i="1"/>
  <c r="AL213" i="1"/>
  <c r="AR208" i="1"/>
  <c r="AR209" i="1"/>
  <c r="AR210" i="1"/>
  <c r="AR211" i="1"/>
  <c r="T802" i="10" l="1"/>
  <c r="S802" i="10"/>
  <c r="U802" i="10"/>
  <c r="S809" i="10"/>
  <c r="T809" i="10"/>
  <c r="U809" i="10"/>
  <c r="S801" i="10"/>
  <c r="U801" i="10"/>
  <c r="T801" i="10"/>
  <c r="T770" i="10"/>
  <c r="S770" i="10"/>
  <c r="U770" i="10"/>
  <c r="U814" i="10"/>
  <c r="S814" i="10"/>
  <c r="U782" i="10"/>
  <c r="S782" i="10"/>
  <c r="T811" i="10"/>
  <c r="S811" i="10"/>
  <c r="T794" i="10"/>
  <c r="S794" i="10"/>
  <c r="U794" i="10"/>
  <c r="T778" i="10"/>
  <c r="S778" i="10"/>
  <c r="U778" i="10"/>
  <c r="T799" i="10"/>
  <c r="T782" i="10"/>
  <c r="S791" i="10"/>
  <c r="S759" i="10"/>
  <c r="T762" i="10"/>
  <c r="S762" i="10"/>
  <c r="U762" i="10"/>
  <c r="T795" i="10"/>
  <c r="S795" i="10"/>
  <c r="U789" i="10"/>
  <c r="T789" i="10"/>
  <c r="T755" i="10"/>
  <c r="S755" i="10"/>
  <c r="U805" i="10"/>
  <c r="T805" i="10"/>
  <c r="T815" i="10"/>
  <c r="S805" i="10"/>
  <c r="S789" i="10"/>
  <c r="U769" i="10"/>
  <c r="T814" i="10"/>
  <c r="T759" i="10"/>
  <c r="T779" i="10"/>
  <c r="S779" i="10"/>
  <c r="T763" i="10"/>
  <c r="S763" i="10"/>
  <c r="S808" i="10"/>
  <c r="T808" i="10"/>
  <c r="S800" i="10"/>
  <c r="T800" i="10"/>
  <c r="S792" i="10"/>
  <c r="T792" i="10"/>
  <c r="S784" i="10"/>
  <c r="T784" i="10"/>
  <c r="S776" i="10"/>
  <c r="T776" i="10"/>
  <c r="S768" i="10"/>
  <c r="T768" i="10"/>
  <c r="S760" i="10"/>
  <c r="T760" i="10"/>
  <c r="T810" i="10"/>
  <c r="S810" i="10"/>
  <c r="U810" i="10"/>
  <c r="U758" i="10"/>
  <c r="S758" i="10"/>
  <c r="U785" i="10"/>
  <c r="U790" i="10"/>
  <c r="S790" i="10"/>
  <c r="T786" i="10"/>
  <c r="S786" i="10"/>
  <c r="U786" i="10"/>
  <c r="T754" i="10"/>
  <c r="S754" i="10"/>
  <c r="D754" i="10" s="1"/>
  <c r="E754" i="10" s="1"/>
  <c r="U754" i="10"/>
  <c r="U768" i="10"/>
  <c r="T793" i="10"/>
  <c r="T758" i="10"/>
  <c r="S783" i="10"/>
  <c r="S767" i="10"/>
  <c r="U813" i="10"/>
  <c r="T813" i="10"/>
  <c r="T787" i="10"/>
  <c r="S787" i="10"/>
  <c r="Q773" i="10"/>
  <c r="R773" i="10" s="1"/>
  <c r="Q765" i="10"/>
  <c r="R765" i="10" s="1"/>
  <c r="Q757" i="10"/>
  <c r="R757" i="10" s="1"/>
  <c r="Q812" i="10"/>
  <c r="R812" i="10" s="1"/>
  <c r="Q804" i="10"/>
  <c r="R804" i="10" s="1"/>
  <c r="Q796" i="10"/>
  <c r="R796" i="10" s="1"/>
  <c r="Q788" i="10"/>
  <c r="R788" i="10" s="1"/>
  <c r="Q780" i="10"/>
  <c r="R780" i="10" s="1"/>
  <c r="Q772" i="10"/>
  <c r="R772" i="10" s="1"/>
  <c r="Q764" i="10"/>
  <c r="R764" i="10" s="1"/>
  <c r="Q756" i="10"/>
  <c r="R756" i="10" s="1"/>
  <c r="I221" i="2"/>
  <c r="I218" i="2"/>
  <c r="I222" i="2"/>
  <c r="H218" i="2"/>
  <c r="I220" i="2"/>
  <c r="I219" i="2"/>
  <c r="AM211" i="1"/>
  <c r="AN211" i="1" s="1"/>
  <c r="AQ211" i="1" s="1"/>
  <c r="AM210" i="1"/>
  <c r="AN210" i="1" s="1"/>
  <c r="AO210" i="1" s="1"/>
  <c r="AM213" i="1"/>
  <c r="AN213" i="1" s="1"/>
  <c r="AQ213" i="1" s="1"/>
  <c r="AP208" i="1"/>
  <c r="AD208" i="1" s="1"/>
  <c r="AQ212" i="1"/>
  <c r="AP212" i="1"/>
  <c r="AO212" i="1"/>
  <c r="E208" i="1"/>
  <c r="AB208" i="1"/>
  <c r="AP209" i="1"/>
  <c r="S212" i="1"/>
  <c r="U212" i="1"/>
  <c r="T212" i="1"/>
  <c r="S213" i="1"/>
  <c r="U213" i="1"/>
  <c r="T213" i="1"/>
  <c r="T211" i="1"/>
  <c r="U211" i="1"/>
  <c r="S211" i="1"/>
  <c r="U209" i="1"/>
  <c r="AC208" i="1"/>
  <c r="AC209" i="1" s="1"/>
  <c r="AE208" i="1"/>
  <c r="AE209" i="1" s="1"/>
  <c r="AP213" i="1"/>
  <c r="AO213" i="1"/>
  <c r="U210" i="1"/>
  <c r="T210" i="1"/>
  <c r="S210" i="1"/>
  <c r="U208" i="1"/>
  <c r="AO209" i="1"/>
  <c r="T209" i="1"/>
  <c r="AO208" i="1"/>
  <c r="Z208" i="1" s="1"/>
  <c r="AA208" i="1" s="1"/>
  <c r="E217" i="2" s="1"/>
  <c r="T208" i="1"/>
  <c r="S209" i="1"/>
  <c r="D209" i="1" s="1"/>
  <c r="N657" i="10"/>
  <c r="N658" i="10"/>
  <c r="N659" i="10"/>
  <c r="T659" i="10" s="1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T671" i="10" s="1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T683" i="10" s="1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T695" i="10" s="1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S707" i="10" s="1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T719" i="10" s="1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O657" i="10"/>
  <c r="O658" i="10"/>
  <c r="Q658" i="10" s="1"/>
  <c r="R658" i="10" s="1"/>
  <c r="O659" i="10"/>
  <c r="O660" i="10"/>
  <c r="Q660" i="10" s="1"/>
  <c r="O661" i="10"/>
  <c r="O662" i="10"/>
  <c r="O663" i="10"/>
  <c r="O664" i="10"/>
  <c r="O665" i="10"/>
  <c r="O666" i="10"/>
  <c r="O667" i="10"/>
  <c r="O668" i="10"/>
  <c r="Q668" i="10" s="1"/>
  <c r="R668" i="10" s="1"/>
  <c r="O669" i="10"/>
  <c r="O670" i="10"/>
  <c r="Q670" i="10" s="1"/>
  <c r="R670" i="10" s="1"/>
  <c r="O671" i="10"/>
  <c r="O672" i="10"/>
  <c r="Q672" i="10" s="1"/>
  <c r="O673" i="10"/>
  <c r="O674" i="10"/>
  <c r="O675" i="10"/>
  <c r="O676" i="10"/>
  <c r="O677" i="10"/>
  <c r="O678" i="10"/>
  <c r="O679" i="10"/>
  <c r="O680" i="10"/>
  <c r="Q680" i="10" s="1"/>
  <c r="R680" i="10" s="1"/>
  <c r="O681" i="10"/>
  <c r="O682" i="10"/>
  <c r="Q682" i="10" s="1"/>
  <c r="R682" i="10" s="1"/>
  <c r="O683" i="10"/>
  <c r="O684" i="10"/>
  <c r="Q684" i="10" s="1"/>
  <c r="O685" i="10"/>
  <c r="O686" i="10"/>
  <c r="O687" i="10"/>
  <c r="O688" i="10"/>
  <c r="O689" i="10"/>
  <c r="O690" i="10"/>
  <c r="O691" i="10"/>
  <c r="O692" i="10"/>
  <c r="O693" i="10"/>
  <c r="O694" i="10"/>
  <c r="Q694" i="10" s="1"/>
  <c r="R694" i="10" s="1"/>
  <c r="O695" i="10"/>
  <c r="O696" i="10"/>
  <c r="Q696" i="10" s="1"/>
  <c r="O697" i="10"/>
  <c r="O698" i="10"/>
  <c r="O699" i="10"/>
  <c r="O700" i="10"/>
  <c r="O701" i="10"/>
  <c r="O702" i="10"/>
  <c r="O703" i="10"/>
  <c r="O704" i="10"/>
  <c r="Q704" i="10" s="1"/>
  <c r="R704" i="10" s="1"/>
  <c r="O705" i="10"/>
  <c r="O706" i="10"/>
  <c r="Q706" i="10" s="1"/>
  <c r="R706" i="10" s="1"/>
  <c r="O707" i="10"/>
  <c r="O708" i="10"/>
  <c r="Q708" i="10" s="1"/>
  <c r="O709" i="10"/>
  <c r="O710" i="10"/>
  <c r="O711" i="10"/>
  <c r="O712" i="10"/>
  <c r="O713" i="10"/>
  <c r="O714" i="10"/>
  <c r="O715" i="10"/>
  <c r="O716" i="10"/>
  <c r="Q716" i="10" s="1"/>
  <c r="R716" i="10" s="1"/>
  <c r="O717" i="10"/>
  <c r="O718" i="10"/>
  <c r="Q718" i="10" s="1"/>
  <c r="R718" i="10" s="1"/>
  <c r="O719" i="10"/>
  <c r="O720" i="10"/>
  <c r="Q720" i="10" s="1"/>
  <c r="O721" i="10"/>
  <c r="O722" i="10"/>
  <c r="O723" i="10"/>
  <c r="O724" i="10"/>
  <c r="O725" i="10"/>
  <c r="O726" i="10"/>
  <c r="O727" i="10"/>
  <c r="O728" i="10"/>
  <c r="Q728" i="10" s="1"/>
  <c r="R728" i="10" s="1"/>
  <c r="O729" i="10"/>
  <c r="O730" i="10"/>
  <c r="Q730" i="10" s="1"/>
  <c r="R730" i="10" s="1"/>
  <c r="O731" i="10"/>
  <c r="O732" i="10"/>
  <c r="Q732" i="10" s="1"/>
  <c r="O733" i="10"/>
  <c r="O734" i="10"/>
  <c r="O735" i="10"/>
  <c r="O736" i="10"/>
  <c r="O737" i="10"/>
  <c r="O738" i="10"/>
  <c r="O739" i="10"/>
  <c r="O740" i="10"/>
  <c r="O741" i="10"/>
  <c r="O742" i="10"/>
  <c r="Q742" i="10" s="1"/>
  <c r="R742" i="10" s="1"/>
  <c r="O743" i="10"/>
  <c r="O744" i="10"/>
  <c r="Q744" i="10" s="1"/>
  <c r="O745" i="10"/>
  <c r="O746" i="10"/>
  <c r="O747" i="10"/>
  <c r="Q747" i="10" s="1"/>
  <c r="R747" i="10" s="1"/>
  <c r="O748" i="10"/>
  <c r="O749" i="10"/>
  <c r="O750" i="10"/>
  <c r="O751" i="10"/>
  <c r="O752" i="10"/>
  <c r="Q752" i="10" s="1"/>
  <c r="R752" i="10" s="1"/>
  <c r="O753" i="10"/>
  <c r="P657" i="10"/>
  <c r="P658" i="10"/>
  <c r="P659" i="10"/>
  <c r="Q659" i="10" s="1"/>
  <c r="P660" i="10"/>
  <c r="P661" i="10"/>
  <c r="P662" i="10"/>
  <c r="Q662" i="10" s="1"/>
  <c r="R662" i="10" s="1"/>
  <c r="P663" i="10"/>
  <c r="Q663" i="10" s="1"/>
  <c r="R663" i="10" s="1"/>
  <c r="P664" i="10"/>
  <c r="P665" i="10"/>
  <c r="P666" i="10"/>
  <c r="P667" i="10"/>
  <c r="Q667" i="10" s="1"/>
  <c r="R667" i="10" s="1"/>
  <c r="P668" i="10"/>
  <c r="P669" i="10"/>
  <c r="P670" i="10"/>
  <c r="P671" i="10"/>
  <c r="Q671" i="10" s="1"/>
  <c r="P672" i="10"/>
  <c r="P673" i="10"/>
  <c r="P674" i="10"/>
  <c r="P675" i="10"/>
  <c r="P676" i="10"/>
  <c r="P677" i="10"/>
  <c r="P678" i="10"/>
  <c r="P679" i="10"/>
  <c r="Q679" i="10" s="1"/>
  <c r="R679" i="10" s="1"/>
  <c r="P680" i="10"/>
  <c r="P681" i="10"/>
  <c r="P682" i="10"/>
  <c r="P683" i="10"/>
  <c r="Q683" i="10" s="1"/>
  <c r="P684" i="10"/>
  <c r="P685" i="10"/>
  <c r="P686" i="10"/>
  <c r="Q686" i="10" s="1"/>
  <c r="R686" i="10" s="1"/>
  <c r="P687" i="10"/>
  <c r="P688" i="10"/>
  <c r="P689" i="10"/>
  <c r="P690" i="10"/>
  <c r="P691" i="10"/>
  <c r="Q691" i="10" s="1"/>
  <c r="R691" i="10" s="1"/>
  <c r="P692" i="10"/>
  <c r="P693" i="10"/>
  <c r="P694" i="10"/>
  <c r="P695" i="10"/>
  <c r="Q695" i="10" s="1"/>
  <c r="R695" i="10" s="1"/>
  <c r="P696" i="10"/>
  <c r="P697" i="10"/>
  <c r="P698" i="10"/>
  <c r="Q698" i="10" s="1"/>
  <c r="R698" i="10" s="1"/>
  <c r="P699" i="10"/>
  <c r="P700" i="10"/>
  <c r="P701" i="10"/>
  <c r="P702" i="10"/>
  <c r="P703" i="10"/>
  <c r="Q703" i="10" s="1"/>
  <c r="R703" i="10" s="1"/>
  <c r="P704" i="10"/>
  <c r="P705" i="10"/>
  <c r="P706" i="10"/>
  <c r="P707" i="10"/>
  <c r="Q707" i="10" s="1"/>
  <c r="R707" i="10" s="1"/>
  <c r="P708" i="10"/>
  <c r="P709" i="10"/>
  <c r="P710" i="10"/>
  <c r="P711" i="10"/>
  <c r="P712" i="10"/>
  <c r="P713" i="10"/>
  <c r="P714" i="10"/>
  <c r="Q714" i="10" s="1"/>
  <c r="R714" i="10" s="1"/>
  <c r="P715" i="10"/>
  <c r="Q715" i="10" s="1"/>
  <c r="R715" i="10" s="1"/>
  <c r="P716" i="10"/>
  <c r="P717" i="10"/>
  <c r="P718" i="10"/>
  <c r="P719" i="10"/>
  <c r="Q719" i="10" s="1"/>
  <c r="R719" i="10" s="1"/>
  <c r="P720" i="10"/>
  <c r="P721" i="10"/>
  <c r="P722" i="10"/>
  <c r="P723" i="10"/>
  <c r="P724" i="10"/>
  <c r="P725" i="10"/>
  <c r="P726" i="10"/>
  <c r="Q726" i="10" s="1"/>
  <c r="R726" i="10" s="1"/>
  <c r="P727" i="10"/>
  <c r="P728" i="10"/>
  <c r="P729" i="10"/>
  <c r="P730" i="10"/>
  <c r="P731" i="10"/>
  <c r="Q731" i="10" s="1"/>
  <c r="R731" i="10" s="1"/>
  <c r="P732" i="10"/>
  <c r="P733" i="10"/>
  <c r="P734" i="10"/>
  <c r="P735" i="10"/>
  <c r="P736" i="10"/>
  <c r="P737" i="10"/>
  <c r="P738" i="10"/>
  <c r="Q738" i="10" s="1"/>
  <c r="R738" i="10" s="1"/>
  <c r="P739" i="10"/>
  <c r="Q739" i="10" s="1"/>
  <c r="R739" i="10" s="1"/>
  <c r="P740" i="10"/>
  <c r="P741" i="10"/>
  <c r="P742" i="10"/>
  <c r="P743" i="10"/>
  <c r="P744" i="10"/>
  <c r="P745" i="10"/>
  <c r="P746" i="10"/>
  <c r="P747" i="10"/>
  <c r="P748" i="10"/>
  <c r="P749" i="10"/>
  <c r="P750" i="10"/>
  <c r="Q750" i="10" s="1"/>
  <c r="R750" i="10" s="1"/>
  <c r="P751" i="10"/>
  <c r="Q751" i="10" s="1"/>
  <c r="R751" i="10" s="1"/>
  <c r="P752" i="10"/>
  <c r="P753" i="10"/>
  <c r="Q661" i="10"/>
  <c r="R661" i="10" s="1"/>
  <c r="Q664" i="10"/>
  <c r="Q665" i="10"/>
  <c r="Q666" i="10"/>
  <c r="Q673" i="10"/>
  <c r="Q674" i="10"/>
  <c r="R674" i="10" s="1"/>
  <c r="Q676" i="10"/>
  <c r="R676" i="10" s="1"/>
  <c r="Q677" i="10"/>
  <c r="Q678" i="10"/>
  <c r="R678" i="10" s="1"/>
  <c r="Q685" i="10"/>
  <c r="Q688" i="10"/>
  <c r="Q689" i="10"/>
  <c r="R689" i="10" s="1"/>
  <c r="Q690" i="10"/>
  <c r="R690" i="10" s="1"/>
  <c r="Q692" i="10"/>
  <c r="R692" i="10" s="1"/>
  <c r="S692" i="10" s="1"/>
  <c r="Q697" i="10"/>
  <c r="Q700" i="10"/>
  <c r="Q701" i="10"/>
  <c r="Q702" i="10"/>
  <c r="R702" i="10" s="1"/>
  <c r="Q709" i="10"/>
  <c r="R709" i="10" s="1"/>
  <c r="Q710" i="10"/>
  <c r="Q712" i="10"/>
  <c r="R712" i="10" s="1"/>
  <c r="Q713" i="10"/>
  <c r="Q721" i="10"/>
  <c r="Q722" i="10"/>
  <c r="Q724" i="10"/>
  <c r="R724" i="10" s="1"/>
  <c r="Q725" i="10"/>
  <c r="R725" i="10" s="1"/>
  <c r="Q727" i="10"/>
  <c r="R727" i="10" s="1"/>
  <c r="Q733" i="10"/>
  <c r="Q734" i="10"/>
  <c r="Q736" i="10"/>
  <c r="R736" i="10" s="1"/>
  <c r="Q737" i="10"/>
  <c r="Q740" i="10"/>
  <c r="R740" i="10" s="1"/>
  <c r="Q743" i="10"/>
  <c r="R743" i="10" s="1"/>
  <c r="Q745" i="10"/>
  <c r="Q746" i="10"/>
  <c r="R746" i="10" s="1"/>
  <c r="Q748" i="10"/>
  <c r="Q749" i="10"/>
  <c r="R659" i="10"/>
  <c r="R660" i="10"/>
  <c r="S660" i="10" s="1"/>
  <c r="R664" i="10"/>
  <c r="T664" i="10" s="1"/>
  <c r="R665" i="10"/>
  <c r="S665" i="10" s="1"/>
  <c r="R666" i="10"/>
  <c r="S666" i="10" s="1"/>
  <c r="R671" i="10"/>
  <c r="R672" i="10"/>
  <c r="R673" i="10"/>
  <c r="U673" i="10" s="1"/>
  <c r="R677" i="10"/>
  <c r="S677" i="10" s="1"/>
  <c r="R683" i="10"/>
  <c r="R684" i="10"/>
  <c r="T684" i="10" s="1"/>
  <c r="R685" i="10"/>
  <c r="U685" i="10" s="1"/>
  <c r="R688" i="10"/>
  <c r="T688" i="10" s="1"/>
  <c r="R696" i="10"/>
  <c r="R697" i="10"/>
  <c r="U697" i="10" s="1"/>
  <c r="R700" i="10"/>
  <c r="T700" i="10" s="1"/>
  <c r="R701" i="10"/>
  <c r="S701" i="10" s="1"/>
  <c r="R708" i="10"/>
  <c r="R710" i="10"/>
  <c r="T710" i="10" s="1"/>
  <c r="R713" i="10"/>
  <c r="S713" i="10" s="1"/>
  <c r="R720" i="10"/>
  <c r="R721" i="10"/>
  <c r="U721" i="10" s="1"/>
  <c r="R722" i="10"/>
  <c r="T722" i="10" s="1"/>
  <c r="R732" i="10"/>
  <c r="R733" i="10"/>
  <c r="U733" i="10" s="1"/>
  <c r="R734" i="10"/>
  <c r="T734" i="10" s="1"/>
  <c r="R737" i="10"/>
  <c r="S737" i="10" s="1"/>
  <c r="R744" i="10"/>
  <c r="R745" i="10"/>
  <c r="U745" i="10" s="1"/>
  <c r="R748" i="10"/>
  <c r="T748" i="10" s="1"/>
  <c r="R749" i="10"/>
  <c r="S749" i="10" s="1"/>
  <c r="S664" i="10"/>
  <c r="S672" i="10"/>
  <c r="S684" i="10"/>
  <c r="S685" i="10"/>
  <c r="S688" i="10"/>
  <c r="S696" i="10"/>
  <c r="S700" i="10"/>
  <c r="S708" i="10"/>
  <c r="S710" i="10"/>
  <c r="S720" i="10"/>
  <c r="S722" i="10"/>
  <c r="S732" i="10"/>
  <c r="S734" i="10"/>
  <c r="S744" i="10"/>
  <c r="S748" i="10"/>
  <c r="T666" i="10"/>
  <c r="T672" i="10"/>
  <c r="T673" i="10"/>
  <c r="T677" i="10"/>
  <c r="T685" i="10"/>
  <c r="T696" i="10"/>
  <c r="T697" i="10"/>
  <c r="T708" i="10"/>
  <c r="T720" i="10"/>
  <c r="T721" i="10"/>
  <c r="T732" i="10"/>
  <c r="T733" i="10"/>
  <c r="T744" i="10"/>
  <c r="T745" i="10"/>
  <c r="U660" i="10"/>
  <c r="U664" i="10"/>
  <c r="U665" i="10"/>
  <c r="U666" i="10"/>
  <c r="U672" i="10"/>
  <c r="U677" i="10"/>
  <c r="U684" i="10"/>
  <c r="U696" i="10"/>
  <c r="U700" i="10"/>
  <c r="U708" i="10"/>
  <c r="U710" i="10"/>
  <c r="U720" i="10"/>
  <c r="U722" i="10"/>
  <c r="U732" i="10"/>
  <c r="U734" i="10"/>
  <c r="U744" i="10"/>
  <c r="U748" i="10"/>
  <c r="A216" i="2"/>
  <c r="B216" i="2"/>
  <c r="C216" i="2"/>
  <c r="E216" i="2"/>
  <c r="F216" i="2"/>
  <c r="G216" i="2"/>
  <c r="J216" i="2"/>
  <c r="K216" i="2"/>
  <c r="L216" i="2"/>
  <c r="M216" i="2"/>
  <c r="A217" i="2"/>
  <c r="B217" i="2"/>
  <c r="C217" i="2"/>
  <c r="F217" i="2"/>
  <c r="G217" i="2"/>
  <c r="M217" i="2"/>
  <c r="A213" i="2"/>
  <c r="B213" i="2"/>
  <c r="C213" i="2"/>
  <c r="I213" i="2" s="1"/>
  <c r="E213" i="2"/>
  <c r="F213" i="2"/>
  <c r="G213" i="2"/>
  <c r="H213" i="2"/>
  <c r="J213" i="2"/>
  <c r="K213" i="2"/>
  <c r="L213" i="2"/>
  <c r="M213" i="2"/>
  <c r="A214" i="2"/>
  <c r="B214" i="2"/>
  <c r="H214" i="2" s="1"/>
  <c r="C214" i="2"/>
  <c r="E214" i="2"/>
  <c r="F214" i="2"/>
  <c r="G214" i="2"/>
  <c r="J214" i="2"/>
  <c r="K214" i="2"/>
  <c r="L214" i="2"/>
  <c r="M214" i="2"/>
  <c r="A215" i="2"/>
  <c r="B215" i="2"/>
  <c r="C215" i="2"/>
  <c r="E215" i="2"/>
  <c r="F215" i="2"/>
  <c r="H215" i="2" s="1"/>
  <c r="G215" i="2"/>
  <c r="I215" i="2"/>
  <c r="J215" i="2"/>
  <c r="K215" i="2"/>
  <c r="L215" i="2"/>
  <c r="M215" i="2"/>
  <c r="N204" i="1"/>
  <c r="U204" i="1" s="1"/>
  <c r="N205" i="1"/>
  <c r="U205" i="1" s="1"/>
  <c r="N206" i="1"/>
  <c r="U206" i="1" s="1"/>
  <c r="N207" i="1"/>
  <c r="O204" i="1"/>
  <c r="O205" i="1"/>
  <c r="O206" i="1"/>
  <c r="O207" i="1"/>
  <c r="P204" i="1"/>
  <c r="Q204" i="1" s="1"/>
  <c r="R204" i="1" s="1"/>
  <c r="P205" i="1"/>
  <c r="P206" i="1"/>
  <c r="P207" i="1"/>
  <c r="Q205" i="1"/>
  <c r="R205" i="1" s="1"/>
  <c r="T205" i="1" s="1"/>
  <c r="Q206" i="1"/>
  <c r="R206" i="1" s="1"/>
  <c r="T206" i="1" s="1"/>
  <c r="Q207" i="1"/>
  <c r="R207" i="1" s="1"/>
  <c r="AJ204" i="1"/>
  <c r="AJ205" i="1"/>
  <c r="AJ206" i="1"/>
  <c r="AR206" i="1" s="1"/>
  <c r="AJ207" i="1"/>
  <c r="AR207" i="1" s="1"/>
  <c r="AK204" i="1"/>
  <c r="AK205" i="1"/>
  <c r="AK206" i="1"/>
  <c r="AK207" i="1"/>
  <c r="AL204" i="1"/>
  <c r="AL205" i="1"/>
  <c r="AL206" i="1"/>
  <c r="AL207" i="1"/>
  <c r="AR205" i="1"/>
  <c r="U757" i="10" l="1"/>
  <c r="T757" i="10"/>
  <c r="S757" i="10"/>
  <c r="U765" i="10"/>
  <c r="T765" i="10"/>
  <c r="S765" i="10"/>
  <c r="U788" i="10"/>
  <c r="T788" i="10"/>
  <c r="S788" i="10"/>
  <c r="U796" i="10"/>
  <c r="T796" i="10"/>
  <c r="S796" i="10"/>
  <c r="D755" i="10"/>
  <c r="E755" i="10" s="1"/>
  <c r="H754" i="10"/>
  <c r="H755" i="10" s="1"/>
  <c r="F754" i="10"/>
  <c r="U772" i="10"/>
  <c r="T772" i="10"/>
  <c r="S772" i="10"/>
  <c r="U780" i="10"/>
  <c r="T780" i="10"/>
  <c r="S780" i="10"/>
  <c r="U773" i="10"/>
  <c r="T773" i="10"/>
  <c r="S773" i="10"/>
  <c r="U804" i="10"/>
  <c r="T804" i="10"/>
  <c r="S804" i="10"/>
  <c r="F755" i="10"/>
  <c r="U764" i="10"/>
  <c r="T764" i="10"/>
  <c r="S764" i="10"/>
  <c r="U812" i="10"/>
  <c r="T812" i="10"/>
  <c r="S812" i="10"/>
  <c r="G754" i="10"/>
  <c r="G755" i="10" s="1"/>
  <c r="I754" i="10"/>
  <c r="I755" i="10" s="1"/>
  <c r="I756" i="10" s="1"/>
  <c r="U756" i="10"/>
  <c r="T756" i="10"/>
  <c r="F756" i="10" s="1"/>
  <c r="S756" i="10"/>
  <c r="D756" i="10" s="1"/>
  <c r="E756" i="10" s="1"/>
  <c r="I214" i="2"/>
  <c r="H216" i="2"/>
  <c r="AC210" i="1"/>
  <c r="AC211" i="1" s="1"/>
  <c r="AC212" i="1" s="1"/>
  <c r="AC213" i="1" s="1"/>
  <c r="AP211" i="1"/>
  <c r="AO211" i="1"/>
  <c r="AQ210" i="1"/>
  <c r="AE210" i="1" s="1"/>
  <c r="AE211" i="1" s="1"/>
  <c r="AE212" i="1" s="1"/>
  <c r="AE213" i="1" s="1"/>
  <c r="AP210" i="1"/>
  <c r="I217" i="2"/>
  <c r="AB209" i="1"/>
  <c r="AF209" i="1" s="1"/>
  <c r="AG209" i="1" s="1"/>
  <c r="AH209" i="1" s="1"/>
  <c r="H217" i="2"/>
  <c r="AF208" i="1"/>
  <c r="AG208" i="1" s="1"/>
  <c r="AH208" i="1" s="1"/>
  <c r="E209" i="1"/>
  <c r="H208" i="1"/>
  <c r="H209" i="1" s="1"/>
  <c r="H210" i="1" s="1"/>
  <c r="H211" i="1" s="1"/>
  <c r="H212" i="1" s="1"/>
  <c r="H213" i="1" s="1"/>
  <c r="F208" i="1"/>
  <c r="F209" i="1" s="1"/>
  <c r="AU208" i="1"/>
  <c r="K217" i="2" s="1"/>
  <c r="G208" i="1"/>
  <c r="G209" i="1" s="1"/>
  <c r="G210" i="1" s="1"/>
  <c r="G211" i="1" s="1"/>
  <c r="G212" i="1" s="1"/>
  <c r="G213" i="1" s="1"/>
  <c r="I208" i="1"/>
  <c r="AB210" i="1"/>
  <c r="AF210" i="1" s="1"/>
  <c r="AG210" i="1" s="1"/>
  <c r="AH210" i="1" s="1"/>
  <c r="AD209" i="1"/>
  <c r="D210" i="1"/>
  <c r="Z209" i="1"/>
  <c r="S751" i="10"/>
  <c r="T751" i="10"/>
  <c r="U751" i="10"/>
  <c r="S712" i="10"/>
  <c r="T712" i="10"/>
  <c r="U712" i="10"/>
  <c r="T714" i="10"/>
  <c r="S714" i="10"/>
  <c r="U714" i="10"/>
  <c r="S740" i="10"/>
  <c r="T740" i="10"/>
  <c r="U740" i="10"/>
  <c r="T678" i="10"/>
  <c r="U678" i="10"/>
  <c r="S678" i="10"/>
  <c r="U709" i="10"/>
  <c r="T709" i="10"/>
  <c r="S709" i="10"/>
  <c r="S676" i="10"/>
  <c r="T676" i="10"/>
  <c r="U676" i="10"/>
  <c r="S736" i="10"/>
  <c r="T736" i="10"/>
  <c r="U736" i="10"/>
  <c r="S702" i="10"/>
  <c r="T702" i="10"/>
  <c r="U702" i="10"/>
  <c r="T674" i="10"/>
  <c r="U674" i="10"/>
  <c r="S674" i="10"/>
  <c r="S663" i="10"/>
  <c r="T663" i="10"/>
  <c r="U663" i="10"/>
  <c r="S747" i="10"/>
  <c r="T747" i="10"/>
  <c r="U747" i="10"/>
  <c r="S738" i="10"/>
  <c r="T738" i="10"/>
  <c r="U738" i="10"/>
  <c r="T686" i="10"/>
  <c r="U686" i="10"/>
  <c r="S686" i="10"/>
  <c r="T662" i="10"/>
  <c r="U662" i="10"/>
  <c r="S662" i="10"/>
  <c r="T698" i="10"/>
  <c r="U698" i="10"/>
  <c r="S698" i="10"/>
  <c r="S727" i="10"/>
  <c r="T727" i="10"/>
  <c r="U727" i="10"/>
  <c r="S739" i="10"/>
  <c r="T739" i="10"/>
  <c r="U739" i="10"/>
  <c r="S726" i="10"/>
  <c r="T726" i="10"/>
  <c r="U726" i="10"/>
  <c r="S725" i="10"/>
  <c r="T725" i="10"/>
  <c r="U725" i="10"/>
  <c r="T750" i="10"/>
  <c r="U750" i="10"/>
  <c r="S750" i="10"/>
  <c r="S724" i="10"/>
  <c r="T724" i="10"/>
  <c r="U724" i="10"/>
  <c r="S690" i="10"/>
  <c r="U690" i="10"/>
  <c r="T690" i="10"/>
  <c r="U661" i="10"/>
  <c r="T661" i="10"/>
  <c r="S661" i="10"/>
  <c r="S689" i="10"/>
  <c r="U689" i="10"/>
  <c r="T689" i="10"/>
  <c r="T730" i="10"/>
  <c r="U730" i="10"/>
  <c r="S730" i="10"/>
  <c r="U706" i="10"/>
  <c r="T706" i="10"/>
  <c r="S706" i="10"/>
  <c r="U670" i="10"/>
  <c r="S670" i="10"/>
  <c r="T670" i="10"/>
  <c r="U742" i="10"/>
  <c r="S742" i="10"/>
  <c r="T742" i="10"/>
  <c r="T718" i="10"/>
  <c r="S718" i="10"/>
  <c r="U718" i="10"/>
  <c r="T694" i="10"/>
  <c r="U694" i="10"/>
  <c r="S694" i="10"/>
  <c r="U682" i="10"/>
  <c r="T682" i="10"/>
  <c r="S682" i="10"/>
  <c r="U658" i="10"/>
  <c r="T658" i="10"/>
  <c r="S658" i="10"/>
  <c r="T743" i="10"/>
  <c r="T731" i="10"/>
  <c r="T746" i="10"/>
  <c r="U746" i="10"/>
  <c r="S746" i="10"/>
  <c r="S715" i="10"/>
  <c r="T715" i="10"/>
  <c r="U715" i="10"/>
  <c r="S703" i="10"/>
  <c r="T703" i="10"/>
  <c r="U703" i="10"/>
  <c r="S691" i="10"/>
  <c r="T691" i="10"/>
  <c r="U691" i="10"/>
  <c r="S679" i="10"/>
  <c r="T679" i="10"/>
  <c r="U679" i="10"/>
  <c r="S667" i="10"/>
  <c r="T667" i="10"/>
  <c r="U667" i="10"/>
  <c r="S752" i="10"/>
  <c r="T752" i="10"/>
  <c r="U752" i="10"/>
  <c r="S728" i="10"/>
  <c r="T728" i="10"/>
  <c r="U728" i="10"/>
  <c r="S716" i="10"/>
  <c r="T716" i="10"/>
  <c r="U716" i="10"/>
  <c r="S704" i="10"/>
  <c r="T704" i="10"/>
  <c r="U704" i="10"/>
  <c r="S680" i="10"/>
  <c r="T680" i="10"/>
  <c r="U680" i="10"/>
  <c r="S668" i="10"/>
  <c r="T668" i="10"/>
  <c r="U668" i="10"/>
  <c r="S753" i="10"/>
  <c r="U741" i="10"/>
  <c r="U729" i="10"/>
  <c r="U717" i="10"/>
  <c r="S705" i="10"/>
  <c r="U743" i="10"/>
  <c r="U731" i="10"/>
  <c r="U719" i="10"/>
  <c r="U707" i="10"/>
  <c r="U695" i="10"/>
  <c r="U683" i="10"/>
  <c r="U671" i="10"/>
  <c r="U659" i="10"/>
  <c r="T660" i="10"/>
  <c r="S745" i="10"/>
  <c r="S733" i="10"/>
  <c r="S721" i="10"/>
  <c r="S697" i="10"/>
  <c r="S673" i="10"/>
  <c r="Q753" i="10"/>
  <c r="R753" i="10" s="1"/>
  <c r="Q741" i="10"/>
  <c r="R741" i="10" s="1"/>
  <c r="Q729" i="10"/>
  <c r="R729" i="10" s="1"/>
  <c r="Q717" i="10"/>
  <c r="R717" i="10" s="1"/>
  <c r="Q705" i="10"/>
  <c r="R705" i="10" s="1"/>
  <c r="U705" i="10" s="1"/>
  <c r="Q693" i="10"/>
  <c r="R693" i="10" s="1"/>
  <c r="S693" i="10" s="1"/>
  <c r="Q681" i="10"/>
  <c r="R681" i="10" s="1"/>
  <c r="U681" i="10" s="1"/>
  <c r="Q669" i="10"/>
  <c r="R669" i="10" s="1"/>
  <c r="T669" i="10" s="1"/>
  <c r="Q657" i="10"/>
  <c r="R657" i="10" s="1"/>
  <c r="T657" i="10" s="1"/>
  <c r="U753" i="10"/>
  <c r="S719" i="10"/>
  <c r="S695" i="10"/>
  <c r="S659" i="10"/>
  <c r="U692" i="10"/>
  <c r="T753" i="10"/>
  <c r="T741" i="10"/>
  <c r="T729" i="10"/>
  <c r="T717" i="10"/>
  <c r="T705" i="10"/>
  <c r="T681" i="10"/>
  <c r="T692" i="10"/>
  <c r="S741" i="10"/>
  <c r="S729" i="10"/>
  <c r="S717" i="10"/>
  <c r="S681" i="10"/>
  <c r="S657" i="10"/>
  <c r="D657" i="10" s="1"/>
  <c r="E657" i="10" s="1"/>
  <c r="S731" i="10"/>
  <c r="S743" i="10"/>
  <c r="S683" i="10"/>
  <c r="Q735" i="10"/>
  <c r="R735" i="10" s="1"/>
  <c r="Q723" i="10"/>
  <c r="R723" i="10" s="1"/>
  <c r="Q711" i="10"/>
  <c r="R711" i="10" s="1"/>
  <c r="Q699" i="10"/>
  <c r="R699" i="10" s="1"/>
  <c r="Q687" i="10"/>
  <c r="R687" i="10" s="1"/>
  <c r="Q675" i="10"/>
  <c r="R675" i="10" s="1"/>
  <c r="T707" i="10"/>
  <c r="S671" i="10"/>
  <c r="U749" i="10"/>
  <c r="U713" i="10"/>
  <c r="U688" i="10"/>
  <c r="T749" i="10"/>
  <c r="T713" i="10"/>
  <c r="T665" i="10"/>
  <c r="U737" i="10"/>
  <c r="U701" i="10"/>
  <c r="T737" i="10"/>
  <c r="T701" i="10"/>
  <c r="I216" i="2"/>
  <c r="AM207" i="1"/>
  <c r="AN207" i="1" s="1"/>
  <c r="AO207" i="1" s="1"/>
  <c r="AM206" i="1"/>
  <c r="AN206" i="1" s="1"/>
  <c r="AP206" i="1" s="1"/>
  <c r="AM205" i="1"/>
  <c r="AN205" i="1" s="1"/>
  <c r="AO205" i="1" s="1"/>
  <c r="AM204" i="1"/>
  <c r="AN204" i="1" s="1"/>
  <c r="AP204" i="1" s="1"/>
  <c r="I204" i="1"/>
  <c r="G204" i="1"/>
  <c r="G205" i="1" s="1"/>
  <c r="G206" i="1" s="1"/>
  <c r="AO206" i="1"/>
  <c r="T204" i="1"/>
  <c r="S204" i="1"/>
  <c r="D204" i="1" s="1"/>
  <c r="AP205" i="1"/>
  <c r="AQ205" i="1"/>
  <c r="AO204" i="1"/>
  <c r="Z204" i="1" s="1"/>
  <c r="AA204" i="1" s="1"/>
  <c r="U207" i="1"/>
  <c r="S207" i="1"/>
  <c r="S206" i="1"/>
  <c r="T207" i="1"/>
  <c r="S205" i="1"/>
  <c r="D205" i="1" s="1"/>
  <c r="AR204" i="1"/>
  <c r="A209" i="2"/>
  <c r="B209" i="2"/>
  <c r="C209" i="2"/>
  <c r="E209" i="2"/>
  <c r="F209" i="2"/>
  <c r="G209" i="2"/>
  <c r="J209" i="2"/>
  <c r="K209" i="2"/>
  <c r="L209" i="2"/>
  <c r="M209" i="2"/>
  <c r="A210" i="2"/>
  <c r="B210" i="2"/>
  <c r="C210" i="2"/>
  <c r="E210" i="2"/>
  <c r="F210" i="2"/>
  <c r="G210" i="2"/>
  <c r="J210" i="2"/>
  <c r="K210" i="2"/>
  <c r="L210" i="2"/>
  <c r="M210" i="2"/>
  <c r="A211" i="2"/>
  <c r="B211" i="2"/>
  <c r="H211" i="2" s="1"/>
  <c r="C211" i="2"/>
  <c r="E211" i="2"/>
  <c r="F211" i="2"/>
  <c r="G211" i="2"/>
  <c r="J211" i="2"/>
  <c r="K211" i="2"/>
  <c r="L211" i="2"/>
  <c r="M211" i="2"/>
  <c r="A212" i="2"/>
  <c r="B212" i="2"/>
  <c r="H212" i="2" s="1"/>
  <c r="C212" i="2"/>
  <c r="E212" i="2"/>
  <c r="F212" i="2"/>
  <c r="G212" i="2"/>
  <c r="J212" i="2"/>
  <c r="K212" i="2"/>
  <c r="L212" i="2"/>
  <c r="M212" i="2"/>
  <c r="N200" i="1"/>
  <c r="U200" i="1" s="1"/>
  <c r="N201" i="1"/>
  <c r="N202" i="1"/>
  <c r="N203" i="1"/>
  <c r="O200" i="1"/>
  <c r="O201" i="1"/>
  <c r="O202" i="1"/>
  <c r="Q202" i="1" s="1"/>
  <c r="R202" i="1" s="1"/>
  <c r="O203" i="1"/>
  <c r="Q203" i="1" s="1"/>
  <c r="R203" i="1" s="1"/>
  <c r="P200" i="1"/>
  <c r="P201" i="1"/>
  <c r="P202" i="1"/>
  <c r="P203" i="1"/>
  <c r="Q200" i="1"/>
  <c r="R200" i="1" s="1"/>
  <c r="T200" i="1" s="1"/>
  <c r="Q201" i="1"/>
  <c r="R201" i="1" s="1"/>
  <c r="T201" i="1" s="1"/>
  <c r="AJ200" i="1"/>
  <c r="AJ201" i="1"/>
  <c r="AJ202" i="1"/>
  <c r="AJ203" i="1"/>
  <c r="AK200" i="1"/>
  <c r="AK201" i="1"/>
  <c r="AK202" i="1"/>
  <c r="AM202" i="1" s="1"/>
  <c r="AN202" i="1" s="1"/>
  <c r="AK203" i="1"/>
  <c r="AL200" i="1"/>
  <c r="AL201" i="1"/>
  <c r="AL202" i="1"/>
  <c r="AL203" i="1"/>
  <c r="D757" i="10" l="1"/>
  <c r="F757" i="10"/>
  <c r="I757" i="10"/>
  <c r="I758" i="10" s="1"/>
  <c r="I759" i="10" s="1"/>
  <c r="I760" i="10" s="1"/>
  <c r="I761" i="10" s="1"/>
  <c r="I762" i="10" s="1"/>
  <c r="I763" i="10" s="1"/>
  <c r="I764" i="10" s="1"/>
  <c r="I765" i="10" s="1"/>
  <c r="I766" i="10" s="1"/>
  <c r="I767" i="10" s="1"/>
  <c r="I768" i="10" s="1"/>
  <c r="I769" i="10" s="1"/>
  <c r="I770" i="10" s="1"/>
  <c r="I771" i="10" s="1"/>
  <c r="I772" i="10" s="1"/>
  <c r="I773" i="10" s="1"/>
  <c r="I774" i="10" s="1"/>
  <c r="I775" i="10" s="1"/>
  <c r="I776" i="10" s="1"/>
  <c r="I777" i="10" s="1"/>
  <c r="I778" i="10" s="1"/>
  <c r="I779" i="10" s="1"/>
  <c r="I780" i="10" s="1"/>
  <c r="I781" i="10" s="1"/>
  <c r="I782" i="10" s="1"/>
  <c r="I783" i="10" s="1"/>
  <c r="I784" i="10" s="1"/>
  <c r="I785" i="10" s="1"/>
  <c r="I786" i="10" s="1"/>
  <c r="I787" i="10" s="1"/>
  <c r="I788" i="10" s="1"/>
  <c r="I789" i="10" s="1"/>
  <c r="I790" i="10" s="1"/>
  <c r="I791" i="10" s="1"/>
  <c r="I792" i="10" s="1"/>
  <c r="I793" i="10" s="1"/>
  <c r="I794" i="10" s="1"/>
  <c r="I795" i="10" s="1"/>
  <c r="I796" i="10" s="1"/>
  <c r="I797" i="10" s="1"/>
  <c r="I798" i="10" s="1"/>
  <c r="I799" i="10" s="1"/>
  <c r="I800" i="10" s="1"/>
  <c r="I801" i="10" s="1"/>
  <c r="I802" i="10" s="1"/>
  <c r="I803" i="10" s="1"/>
  <c r="I804" i="10" s="1"/>
  <c r="I805" i="10" s="1"/>
  <c r="I806" i="10" s="1"/>
  <c r="I807" i="10" s="1"/>
  <c r="I808" i="10" s="1"/>
  <c r="I809" i="10" s="1"/>
  <c r="I810" i="10" s="1"/>
  <c r="I811" i="10" s="1"/>
  <c r="I812" i="10" s="1"/>
  <c r="I813" i="10" s="1"/>
  <c r="I814" i="10" s="1"/>
  <c r="I815" i="10" s="1"/>
  <c r="G756" i="10"/>
  <c r="J756" i="10" s="1"/>
  <c r="K756" i="10" s="1"/>
  <c r="L756" i="10" s="1"/>
  <c r="J755" i="10"/>
  <c r="K755" i="10" s="1"/>
  <c r="L755" i="10" s="1"/>
  <c r="J754" i="10"/>
  <c r="K754" i="10" s="1"/>
  <c r="L754" i="10" s="1"/>
  <c r="H756" i="10"/>
  <c r="H757" i="10" s="1"/>
  <c r="H758" i="10" s="1"/>
  <c r="H759" i="10" s="1"/>
  <c r="H760" i="10" s="1"/>
  <c r="H761" i="10" s="1"/>
  <c r="H762" i="10" s="1"/>
  <c r="H763" i="10" s="1"/>
  <c r="H764" i="10" s="1"/>
  <c r="H765" i="10" s="1"/>
  <c r="H766" i="10" s="1"/>
  <c r="H767" i="10" s="1"/>
  <c r="H768" i="10" s="1"/>
  <c r="H769" i="10" s="1"/>
  <c r="H770" i="10" s="1"/>
  <c r="H771" i="10" s="1"/>
  <c r="H772" i="10" s="1"/>
  <c r="H773" i="10" s="1"/>
  <c r="H774" i="10" s="1"/>
  <c r="H775" i="10" s="1"/>
  <c r="H776" i="10" s="1"/>
  <c r="H777" i="10" s="1"/>
  <c r="H778" i="10" s="1"/>
  <c r="H779" i="10" s="1"/>
  <c r="H780" i="10" s="1"/>
  <c r="H781" i="10" s="1"/>
  <c r="H782" i="10" s="1"/>
  <c r="H783" i="10" s="1"/>
  <c r="H784" i="10" s="1"/>
  <c r="H785" i="10" s="1"/>
  <c r="H786" i="10" s="1"/>
  <c r="H787" i="10" s="1"/>
  <c r="H788" i="10" s="1"/>
  <c r="H789" i="10" s="1"/>
  <c r="H790" i="10" s="1"/>
  <c r="H791" i="10" s="1"/>
  <c r="H792" i="10" s="1"/>
  <c r="H793" i="10" s="1"/>
  <c r="H794" i="10" s="1"/>
  <c r="H795" i="10" s="1"/>
  <c r="H796" i="10" s="1"/>
  <c r="H797" i="10" s="1"/>
  <c r="H798" i="10" s="1"/>
  <c r="H799" i="10" s="1"/>
  <c r="H800" i="10" s="1"/>
  <c r="H801" i="10" s="1"/>
  <c r="H802" i="10" s="1"/>
  <c r="H803" i="10" s="1"/>
  <c r="H804" i="10" s="1"/>
  <c r="H805" i="10" s="1"/>
  <c r="H806" i="10" s="1"/>
  <c r="H807" i="10" s="1"/>
  <c r="H808" i="10" s="1"/>
  <c r="H809" i="10" s="1"/>
  <c r="H810" i="10" s="1"/>
  <c r="H811" i="10" s="1"/>
  <c r="H812" i="10" s="1"/>
  <c r="H813" i="10" s="1"/>
  <c r="H814" i="10" s="1"/>
  <c r="H815" i="10" s="1"/>
  <c r="AD210" i="1"/>
  <c r="AD211" i="1" s="1"/>
  <c r="AD212" i="1" s="1"/>
  <c r="AD213" i="1" s="1"/>
  <c r="J208" i="1"/>
  <c r="K208" i="1" s="1"/>
  <c r="L208" i="1" s="1"/>
  <c r="AB211" i="1"/>
  <c r="AA209" i="1"/>
  <c r="Z210" i="1"/>
  <c r="AU210" i="1" s="1"/>
  <c r="AT208" i="1"/>
  <c r="J217" i="2" s="1"/>
  <c r="AV208" i="1"/>
  <c r="L217" i="2" s="1"/>
  <c r="I209" i="1"/>
  <c r="J209" i="1"/>
  <c r="K209" i="1" s="1"/>
  <c r="L209" i="1" s="1"/>
  <c r="AU209" i="1"/>
  <c r="E210" i="1"/>
  <c r="F210" i="1"/>
  <c r="D211" i="1"/>
  <c r="F657" i="10"/>
  <c r="H657" i="10"/>
  <c r="H658" i="10" s="1"/>
  <c r="H659" i="10" s="1"/>
  <c r="H660" i="10" s="1"/>
  <c r="H661" i="10" s="1"/>
  <c r="H662" i="10" s="1"/>
  <c r="H663" i="10" s="1"/>
  <c r="H664" i="10" s="1"/>
  <c r="H665" i="10" s="1"/>
  <c r="H666" i="10" s="1"/>
  <c r="H667" i="10" s="1"/>
  <c r="H668" i="10" s="1"/>
  <c r="H669" i="10" s="1"/>
  <c r="H670" i="10" s="1"/>
  <c r="H671" i="10" s="1"/>
  <c r="H672" i="10" s="1"/>
  <c r="H673" i="10" s="1"/>
  <c r="H674" i="10" s="1"/>
  <c r="F658" i="10"/>
  <c r="S699" i="10"/>
  <c r="T699" i="10"/>
  <c r="U699" i="10"/>
  <c r="S669" i="10"/>
  <c r="T693" i="10"/>
  <c r="S687" i="10"/>
  <c r="T687" i="10"/>
  <c r="U687" i="10"/>
  <c r="S711" i="10"/>
  <c r="T711" i="10"/>
  <c r="U711" i="10"/>
  <c r="U693" i="10"/>
  <c r="S735" i="10"/>
  <c r="T735" i="10"/>
  <c r="U735" i="10"/>
  <c r="U657" i="10"/>
  <c r="S723" i="10"/>
  <c r="T723" i="10"/>
  <c r="U723" i="10"/>
  <c r="U669" i="10"/>
  <c r="S675" i="10"/>
  <c r="T675" i="10"/>
  <c r="U675" i="10"/>
  <c r="D658" i="10"/>
  <c r="E658" i="10" s="1"/>
  <c r="AQ207" i="1"/>
  <c r="AP207" i="1"/>
  <c r="AQ204" i="1"/>
  <c r="AC204" i="1" s="1"/>
  <c r="AC205" i="1" s="1"/>
  <c r="AC206" i="1" s="1"/>
  <c r="AC207" i="1" s="1"/>
  <c r="AQ206" i="1"/>
  <c r="Z205" i="1"/>
  <c r="AA205" i="1" s="1"/>
  <c r="E204" i="1"/>
  <c r="AU204" i="1"/>
  <c r="H204" i="1"/>
  <c r="H205" i="1" s="1"/>
  <c r="H206" i="1" s="1"/>
  <c r="H207" i="1" s="1"/>
  <c r="F204" i="1"/>
  <c r="D206" i="1"/>
  <c r="I205" i="1"/>
  <c r="AB204" i="1"/>
  <c r="AB205" i="1" s="1"/>
  <c r="AD204" i="1"/>
  <c r="AD205" i="1" s="1"/>
  <c r="AD206" i="1" s="1"/>
  <c r="E205" i="1"/>
  <c r="G207" i="1"/>
  <c r="Z206" i="1"/>
  <c r="AA206" i="1" s="1"/>
  <c r="I209" i="2"/>
  <c r="I210" i="2"/>
  <c r="H209" i="2"/>
  <c r="I211" i="2"/>
  <c r="H210" i="2"/>
  <c r="I212" i="2"/>
  <c r="AM203" i="1"/>
  <c r="AN203" i="1" s="1"/>
  <c r="AP203" i="1" s="1"/>
  <c r="AM201" i="1"/>
  <c r="AN201" i="1" s="1"/>
  <c r="AQ201" i="1" s="1"/>
  <c r="AM200" i="1"/>
  <c r="AN200" i="1" s="1"/>
  <c r="AP200" i="1" s="1"/>
  <c r="F201" i="1"/>
  <c r="I200" i="1"/>
  <c r="G200" i="1"/>
  <c r="U201" i="1"/>
  <c r="H200" i="1"/>
  <c r="H201" i="1" s="1"/>
  <c r="F200" i="1"/>
  <c r="T203" i="1"/>
  <c r="U203" i="1"/>
  <c r="S203" i="1"/>
  <c r="T202" i="1"/>
  <c r="F202" i="1" s="1"/>
  <c r="S202" i="1"/>
  <c r="U202" i="1"/>
  <c r="AQ202" i="1"/>
  <c r="S200" i="1"/>
  <c r="D200" i="1" s="1"/>
  <c r="AR203" i="1"/>
  <c r="AR202" i="1"/>
  <c r="AO202" i="1"/>
  <c r="AP202" i="1"/>
  <c r="S201" i="1"/>
  <c r="D201" i="1" s="1"/>
  <c r="AR201" i="1"/>
  <c r="AR200" i="1"/>
  <c r="A205" i="2"/>
  <c r="B205" i="2"/>
  <c r="C205" i="2"/>
  <c r="E205" i="2"/>
  <c r="F205" i="2"/>
  <c r="G205" i="2"/>
  <c r="J205" i="2"/>
  <c r="K205" i="2"/>
  <c r="L205" i="2"/>
  <c r="M205" i="2"/>
  <c r="A206" i="2"/>
  <c r="B206" i="2"/>
  <c r="C206" i="2"/>
  <c r="E206" i="2"/>
  <c r="F206" i="2"/>
  <c r="G206" i="2"/>
  <c r="J206" i="2"/>
  <c r="K206" i="2"/>
  <c r="L206" i="2"/>
  <c r="M206" i="2"/>
  <c r="A207" i="2"/>
  <c r="B207" i="2"/>
  <c r="C207" i="2"/>
  <c r="E207" i="2"/>
  <c r="F207" i="2"/>
  <c r="G207" i="2"/>
  <c r="J207" i="2"/>
  <c r="K207" i="2"/>
  <c r="L207" i="2"/>
  <c r="M207" i="2"/>
  <c r="A208" i="2"/>
  <c r="B208" i="2"/>
  <c r="C208" i="2"/>
  <c r="E208" i="2"/>
  <c r="F208" i="2"/>
  <c r="G208" i="2"/>
  <c r="J208" i="2"/>
  <c r="K208" i="2"/>
  <c r="L208" i="2"/>
  <c r="M208" i="2"/>
  <c r="E757" i="10" l="1"/>
  <c r="D758" i="10"/>
  <c r="G757" i="10"/>
  <c r="G758" i="10" s="1"/>
  <c r="G759" i="10" s="1"/>
  <c r="G760" i="10" s="1"/>
  <c r="G761" i="10" s="1"/>
  <c r="G762" i="10" s="1"/>
  <c r="G763" i="10" s="1"/>
  <c r="G764" i="10" s="1"/>
  <c r="G765" i="10" s="1"/>
  <c r="G766" i="10" s="1"/>
  <c r="G767" i="10" s="1"/>
  <c r="G768" i="10" s="1"/>
  <c r="G769" i="10" s="1"/>
  <c r="G770" i="10" s="1"/>
  <c r="G771" i="10" s="1"/>
  <c r="G772" i="10" s="1"/>
  <c r="G773" i="10" s="1"/>
  <c r="G774" i="10" s="1"/>
  <c r="G775" i="10" s="1"/>
  <c r="G776" i="10" s="1"/>
  <c r="G777" i="10" s="1"/>
  <c r="G778" i="10" s="1"/>
  <c r="G779" i="10" s="1"/>
  <c r="G780" i="10" s="1"/>
  <c r="G781" i="10" s="1"/>
  <c r="G782" i="10" s="1"/>
  <c r="G783" i="10" s="1"/>
  <c r="G784" i="10" s="1"/>
  <c r="G785" i="10" s="1"/>
  <c r="G786" i="10" s="1"/>
  <c r="G787" i="10" s="1"/>
  <c r="G788" i="10" s="1"/>
  <c r="G789" i="10" s="1"/>
  <c r="G790" i="10" s="1"/>
  <c r="G791" i="10" s="1"/>
  <c r="G792" i="10" s="1"/>
  <c r="G793" i="10" s="1"/>
  <c r="G794" i="10" s="1"/>
  <c r="G795" i="10" s="1"/>
  <c r="G796" i="10" s="1"/>
  <c r="G797" i="10" s="1"/>
  <c r="G798" i="10" s="1"/>
  <c r="G799" i="10" s="1"/>
  <c r="G800" i="10" s="1"/>
  <c r="G801" i="10" s="1"/>
  <c r="G802" i="10" s="1"/>
  <c r="G803" i="10" s="1"/>
  <c r="G804" i="10" s="1"/>
  <c r="G805" i="10" s="1"/>
  <c r="G806" i="10" s="1"/>
  <c r="G807" i="10" s="1"/>
  <c r="G808" i="10" s="1"/>
  <c r="G809" i="10" s="1"/>
  <c r="G810" i="10" s="1"/>
  <c r="G811" i="10" s="1"/>
  <c r="G812" i="10" s="1"/>
  <c r="G813" i="10" s="1"/>
  <c r="G814" i="10" s="1"/>
  <c r="G815" i="10" s="1"/>
  <c r="J757" i="10"/>
  <c r="K757" i="10" s="1"/>
  <c r="L757" i="10" s="1"/>
  <c r="F758" i="10"/>
  <c r="H205" i="2"/>
  <c r="I205" i="2"/>
  <c r="I210" i="1"/>
  <c r="AT209" i="1"/>
  <c r="AV209" i="1"/>
  <c r="J210" i="1"/>
  <c r="K210" i="1" s="1"/>
  <c r="L210" i="1" s="1"/>
  <c r="F211" i="1"/>
  <c r="E211" i="1"/>
  <c r="D212" i="1"/>
  <c r="AA210" i="1"/>
  <c r="Z211" i="1"/>
  <c r="AU211" i="1" s="1"/>
  <c r="AF211" i="1"/>
  <c r="AG211" i="1" s="1"/>
  <c r="AH211" i="1" s="1"/>
  <c r="AB212" i="1"/>
  <c r="J658" i="10"/>
  <c r="K658" i="10" s="1"/>
  <c r="L658" i="10" s="1"/>
  <c r="F659" i="10"/>
  <c r="G669" i="10"/>
  <c r="G670" i="10" s="1"/>
  <c r="G671" i="10" s="1"/>
  <c r="G672" i="10" s="1"/>
  <c r="G673" i="10" s="1"/>
  <c r="G674" i="10" s="1"/>
  <c r="G675" i="10" s="1"/>
  <c r="G676" i="10" s="1"/>
  <c r="G677" i="10" s="1"/>
  <c r="G678" i="10" s="1"/>
  <c r="G679" i="10" s="1"/>
  <c r="G680" i="10" s="1"/>
  <c r="G681" i="10" s="1"/>
  <c r="G682" i="10" s="1"/>
  <c r="G683" i="10" s="1"/>
  <c r="G684" i="10" s="1"/>
  <c r="G685" i="10" s="1"/>
  <c r="G686" i="10" s="1"/>
  <c r="G687" i="10" s="1"/>
  <c r="G688" i="10" s="1"/>
  <c r="G689" i="10" s="1"/>
  <c r="G690" i="10" s="1"/>
  <c r="G691" i="10" s="1"/>
  <c r="G692" i="10" s="1"/>
  <c r="G693" i="10" s="1"/>
  <c r="G694" i="10" s="1"/>
  <c r="G695" i="10" s="1"/>
  <c r="G696" i="10" s="1"/>
  <c r="G697" i="10" s="1"/>
  <c r="G698" i="10" s="1"/>
  <c r="G699" i="10" s="1"/>
  <c r="G700" i="10" s="1"/>
  <c r="G701" i="10" s="1"/>
  <c r="G702" i="10" s="1"/>
  <c r="G703" i="10" s="1"/>
  <c r="G704" i="10" s="1"/>
  <c r="G705" i="10" s="1"/>
  <c r="G706" i="10" s="1"/>
  <c r="G707" i="10" s="1"/>
  <c r="G708" i="10" s="1"/>
  <c r="G709" i="10" s="1"/>
  <c r="G710" i="10" s="1"/>
  <c r="G711" i="10" s="1"/>
  <c r="G712" i="10" s="1"/>
  <c r="G713" i="10" s="1"/>
  <c r="G714" i="10" s="1"/>
  <c r="G715" i="10" s="1"/>
  <c r="G716" i="10" s="1"/>
  <c r="G717" i="10" s="1"/>
  <c r="G718" i="10" s="1"/>
  <c r="G719" i="10" s="1"/>
  <c r="G720" i="10" s="1"/>
  <c r="G721" i="10" s="1"/>
  <c r="G722" i="10" s="1"/>
  <c r="G723" i="10" s="1"/>
  <c r="G724" i="10" s="1"/>
  <c r="G725" i="10" s="1"/>
  <c r="G726" i="10" s="1"/>
  <c r="G727" i="10" s="1"/>
  <c r="G728" i="10" s="1"/>
  <c r="G729" i="10" s="1"/>
  <c r="G730" i="10" s="1"/>
  <c r="G731" i="10" s="1"/>
  <c r="G732" i="10" s="1"/>
  <c r="G733" i="10" s="1"/>
  <c r="G734" i="10" s="1"/>
  <c r="G735" i="10" s="1"/>
  <c r="G736" i="10" s="1"/>
  <c r="G737" i="10" s="1"/>
  <c r="G738" i="10" s="1"/>
  <c r="G739" i="10" s="1"/>
  <c r="G740" i="10" s="1"/>
  <c r="G741" i="10" s="1"/>
  <c r="G742" i="10" s="1"/>
  <c r="G743" i="10" s="1"/>
  <c r="G744" i="10" s="1"/>
  <c r="G745" i="10" s="1"/>
  <c r="G746" i="10" s="1"/>
  <c r="G747" i="10" s="1"/>
  <c r="G748" i="10" s="1"/>
  <c r="G749" i="10" s="1"/>
  <c r="G750" i="10" s="1"/>
  <c r="G751" i="10" s="1"/>
  <c r="G752" i="10" s="1"/>
  <c r="G753" i="10" s="1"/>
  <c r="H675" i="10"/>
  <c r="H676" i="10" s="1"/>
  <c r="H677" i="10" s="1"/>
  <c r="H678" i="10" s="1"/>
  <c r="H679" i="10" s="1"/>
  <c r="H680" i="10" s="1"/>
  <c r="H681" i="10" s="1"/>
  <c r="H682" i="10" s="1"/>
  <c r="H683" i="10" s="1"/>
  <c r="H684" i="10" s="1"/>
  <c r="H685" i="10" s="1"/>
  <c r="H686" i="10" s="1"/>
  <c r="H687" i="10" s="1"/>
  <c r="H688" i="10" s="1"/>
  <c r="H689" i="10" s="1"/>
  <c r="H690" i="10" s="1"/>
  <c r="H691" i="10" s="1"/>
  <c r="H692" i="10" s="1"/>
  <c r="H693" i="10" s="1"/>
  <c r="H694" i="10" s="1"/>
  <c r="H695" i="10" s="1"/>
  <c r="H696" i="10" s="1"/>
  <c r="H697" i="10" s="1"/>
  <c r="H698" i="10" s="1"/>
  <c r="H699" i="10" s="1"/>
  <c r="H700" i="10" s="1"/>
  <c r="H701" i="10" s="1"/>
  <c r="H702" i="10" s="1"/>
  <c r="H703" i="10" s="1"/>
  <c r="H704" i="10" s="1"/>
  <c r="H705" i="10" s="1"/>
  <c r="H706" i="10" s="1"/>
  <c r="H707" i="10" s="1"/>
  <c r="H708" i="10" s="1"/>
  <c r="H709" i="10" s="1"/>
  <c r="H710" i="10" s="1"/>
  <c r="H711" i="10" s="1"/>
  <c r="H712" i="10" s="1"/>
  <c r="H713" i="10" s="1"/>
  <c r="H714" i="10" s="1"/>
  <c r="H715" i="10" s="1"/>
  <c r="H716" i="10" s="1"/>
  <c r="H717" i="10" s="1"/>
  <c r="H718" i="10" s="1"/>
  <c r="H719" i="10" s="1"/>
  <c r="H720" i="10" s="1"/>
  <c r="H721" i="10" s="1"/>
  <c r="H722" i="10" s="1"/>
  <c r="H723" i="10" s="1"/>
  <c r="H724" i="10" s="1"/>
  <c r="H725" i="10" s="1"/>
  <c r="H726" i="10" s="1"/>
  <c r="H727" i="10" s="1"/>
  <c r="H728" i="10" s="1"/>
  <c r="H729" i="10" s="1"/>
  <c r="H730" i="10" s="1"/>
  <c r="H731" i="10" s="1"/>
  <c r="H732" i="10" s="1"/>
  <c r="H733" i="10" s="1"/>
  <c r="H734" i="10" s="1"/>
  <c r="H735" i="10" s="1"/>
  <c r="H736" i="10" s="1"/>
  <c r="H737" i="10" s="1"/>
  <c r="H738" i="10" s="1"/>
  <c r="H739" i="10" s="1"/>
  <c r="H740" i="10" s="1"/>
  <c r="H741" i="10" s="1"/>
  <c r="H742" i="10" s="1"/>
  <c r="H743" i="10" s="1"/>
  <c r="H744" i="10" s="1"/>
  <c r="H745" i="10" s="1"/>
  <c r="H746" i="10" s="1"/>
  <c r="H747" i="10" s="1"/>
  <c r="H748" i="10" s="1"/>
  <c r="H749" i="10" s="1"/>
  <c r="H750" i="10" s="1"/>
  <c r="H751" i="10" s="1"/>
  <c r="H752" i="10" s="1"/>
  <c r="H753" i="10" s="1"/>
  <c r="J657" i="10"/>
  <c r="K657" i="10" s="1"/>
  <c r="L657" i="10" s="1"/>
  <c r="D659" i="10"/>
  <c r="G657" i="10"/>
  <c r="G658" i="10" s="1"/>
  <c r="G659" i="10" s="1"/>
  <c r="G660" i="10" s="1"/>
  <c r="G661" i="10" s="1"/>
  <c r="G662" i="10" s="1"/>
  <c r="G663" i="10" s="1"/>
  <c r="G664" i="10" s="1"/>
  <c r="G665" i="10" s="1"/>
  <c r="G666" i="10" s="1"/>
  <c r="G667" i="10" s="1"/>
  <c r="G668" i="10" s="1"/>
  <c r="I657" i="10"/>
  <c r="I658" i="10" s="1"/>
  <c r="I659" i="10" s="1"/>
  <c r="I660" i="10" s="1"/>
  <c r="I661" i="10" s="1"/>
  <c r="I662" i="10" s="1"/>
  <c r="I663" i="10" s="1"/>
  <c r="I664" i="10" s="1"/>
  <c r="I665" i="10" s="1"/>
  <c r="I666" i="10" s="1"/>
  <c r="I667" i="10" s="1"/>
  <c r="I668" i="10" s="1"/>
  <c r="I669" i="10" s="1"/>
  <c r="I670" i="10" s="1"/>
  <c r="I671" i="10" s="1"/>
  <c r="I672" i="10" s="1"/>
  <c r="I673" i="10" s="1"/>
  <c r="I674" i="10" s="1"/>
  <c r="I675" i="10" s="1"/>
  <c r="I676" i="10" s="1"/>
  <c r="I677" i="10" s="1"/>
  <c r="I678" i="10" s="1"/>
  <c r="I679" i="10" s="1"/>
  <c r="I680" i="10" s="1"/>
  <c r="I681" i="10" s="1"/>
  <c r="I682" i="10" s="1"/>
  <c r="I683" i="10" s="1"/>
  <c r="I684" i="10" s="1"/>
  <c r="I685" i="10" s="1"/>
  <c r="I686" i="10" s="1"/>
  <c r="I687" i="10" s="1"/>
  <c r="I688" i="10" s="1"/>
  <c r="I689" i="10" s="1"/>
  <c r="I690" i="10" s="1"/>
  <c r="I691" i="10" s="1"/>
  <c r="I692" i="10" s="1"/>
  <c r="I693" i="10" s="1"/>
  <c r="I694" i="10" s="1"/>
  <c r="I695" i="10" s="1"/>
  <c r="I696" i="10" s="1"/>
  <c r="I697" i="10" s="1"/>
  <c r="I698" i="10" s="1"/>
  <c r="I699" i="10" s="1"/>
  <c r="I700" i="10" s="1"/>
  <c r="I701" i="10" s="1"/>
  <c r="I702" i="10" s="1"/>
  <c r="I703" i="10" s="1"/>
  <c r="I704" i="10" s="1"/>
  <c r="I705" i="10" s="1"/>
  <c r="I706" i="10" s="1"/>
  <c r="I707" i="10" s="1"/>
  <c r="I708" i="10" s="1"/>
  <c r="I709" i="10" s="1"/>
  <c r="I710" i="10" s="1"/>
  <c r="I711" i="10" s="1"/>
  <c r="I712" i="10" s="1"/>
  <c r="I713" i="10" s="1"/>
  <c r="I714" i="10" s="1"/>
  <c r="I715" i="10" s="1"/>
  <c r="I716" i="10" s="1"/>
  <c r="I717" i="10" s="1"/>
  <c r="I718" i="10" s="1"/>
  <c r="I719" i="10" s="1"/>
  <c r="I720" i="10" s="1"/>
  <c r="I721" i="10" s="1"/>
  <c r="I722" i="10" s="1"/>
  <c r="I723" i="10" s="1"/>
  <c r="I724" i="10" s="1"/>
  <c r="I725" i="10" s="1"/>
  <c r="I726" i="10" s="1"/>
  <c r="I727" i="10" s="1"/>
  <c r="I728" i="10" s="1"/>
  <c r="I729" i="10" s="1"/>
  <c r="I730" i="10" s="1"/>
  <c r="I731" i="10" s="1"/>
  <c r="I732" i="10" s="1"/>
  <c r="I733" i="10" s="1"/>
  <c r="I734" i="10" s="1"/>
  <c r="I735" i="10" s="1"/>
  <c r="I736" i="10" s="1"/>
  <c r="I737" i="10" s="1"/>
  <c r="I738" i="10" s="1"/>
  <c r="I739" i="10" s="1"/>
  <c r="I740" i="10" s="1"/>
  <c r="I741" i="10" s="1"/>
  <c r="I742" i="10" s="1"/>
  <c r="I743" i="10" s="1"/>
  <c r="I744" i="10" s="1"/>
  <c r="I745" i="10" s="1"/>
  <c r="I746" i="10" s="1"/>
  <c r="I747" i="10" s="1"/>
  <c r="I748" i="10" s="1"/>
  <c r="I749" i="10" s="1"/>
  <c r="I750" i="10" s="1"/>
  <c r="I751" i="10" s="1"/>
  <c r="I752" i="10" s="1"/>
  <c r="I753" i="10" s="1"/>
  <c r="AU205" i="1"/>
  <c r="AE204" i="1"/>
  <c r="AE205" i="1" s="1"/>
  <c r="AE206" i="1" s="1"/>
  <c r="AE207" i="1" s="1"/>
  <c r="AD207" i="1"/>
  <c r="AF205" i="1"/>
  <c r="AG205" i="1" s="1"/>
  <c r="AH205" i="1" s="1"/>
  <c r="Z207" i="1"/>
  <c r="AA207" i="1" s="1"/>
  <c r="AF204" i="1"/>
  <c r="AG204" i="1" s="1"/>
  <c r="AH204" i="1" s="1"/>
  <c r="I206" i="1"/>
  <c r="AB206" i="1"/>
  <c r="E206" i="1"/>
  <c r="AU206" i="1"/>
  <c r="D207" i="1"/>
  <c r="J204" i="1"/>
  <c r="K204" i="1" s="1"/>
  <c r="L204" i="1" s="1"/>
  <c r="F205" i="1"/>
  <c r="I206" i="2"/>
  <c r="H206" i="2"/>
  <c r="H208" i="2"/>
  <c r="I207" i="2"/>
  <c r="H207" i="2"/>
  <c r="AQ203" i="1"/>
  <c r="AO203" i="1"/>
  <c r="AP201" i="1"/>
  <c r="AO201" i="1"/>
  <c r="AO200" i="1"/>
  <c r="Z200" i="1" s="1"/>
  <c r="AA200" i="1" s="1"/>
  <c r="AQ200" i="1"/>
  <c r="AE200" i="1" s="1"/>
  <c r="AE201" i="1" s="1"/>
  <c r="AE202" i="1" s="1"/>
  <c r="AE203" i="1" s="1"/>
  <c r="E201" i="1"/>
  <c r="I201" i="1"/>
  <c r="F203" i="1"/>
  <c r="E200" i="1"/>
  <c r="AB200" i="1"/>
  <c r="AD200" i="1"/>
  <c r="J200" i="1"/>
  <c r="K200" i="1" s="1"/>
  <c r="L200" i="1" s="1"/>
  <c r="H202" i="1"/>
  <c r="H203" i="1" s="1"/>
  <c r="D202" i="1"/>
  <c r="G201" i="1"/>
  <c r="G202" i="1" s="1"/>
  <c r="I208" i="2"/>
  <c r="N196" i="1"/>
  <c r="N197" i="1"/>
  <c r="N198" i="1"/>
  <c r="N199" i="1"/>
  <c r="O196" i="1"/>
  <c r="O197" i="1"/>
  <c r="O198" i="1"/>
  <c r="Q198" i="1" s="1"/>
  <c r="R198" i="1" s="1"/>
  <c r="O199" i="1"/>
  <c r="Q199" i="1" s="1"/>
  <c r="R199" i="1" s="1"/>
  <c r="P196" i="1"/>
  <c r="P197" i="1"/>
  <c r="P198" i="1"/>
  <c r="P199" i="1"/>
  <c r="Q196" i="1"/>
  <c r="R196" i="1" s="1"/>
  <c r="T196" i="1" s="1"/>
  <c r="Q197" i="1"/>
  <c r="R197" i="1" s="1"/>
  <c r="T197" i="1" s="1"/>
  <c r="AJ196" i="1"/>
  <c r="AJ197" i="1"/>
  <c r="AJ198" i="1"/>
  <c r="AJ199" i="1"/>
  <c r="AK196" i="1"/>
  <c r="AK197" i="1"/>
  <c r="AK198" i="1"/>
  <c r="AK199" i="1"/>
  <c r="AL196" i="1"/>
  <c r="AL197" i="1"/>
  <c r="AL198" i="1"/>
  <c r="AL199" i="1"/>
  <c r="AM198" i="1"/>
  <c r="AN198" i="1" s="1"/>
  <c r="AM199" i="1"/>
  <c r="AN199" i="1" s="1"/>
  <c r="J758" i="10" l="1"/>
  <c r="K758" i="10" s="1"/>
  <c r="L758" i="10" s="1"/>
  <c r="F759" i="10"/>
  <c r="E758" i="10"/>
  <c r="D759" i="10"/>
  <c r="J211" i="1"/>
  <c r="K211" i="1" s="1"/>
  <c r="L211" i="1" s="1"/>
  <c r="F212" i="1"/>
  <c r="AF212" i="1"/>
  <c r="AG212" i="1" s="1"/>
  <c r="AH212" i="1" s="1"/>
  <c r="AB213" i="1"/>
  <c r="AF213" i="1" s="1"/>
  <c r="AG213" i="1" s="1"/>
  <c r="AH213" i="1" s="1"/>
  <c r="AA211" i="1"/>
  <c r="Z212" i="1"/>
  <c r="E212" i="1"/>
  <c r="AU212" i="1"/>
  <c r="D213" i="1"/>
  <c r="I211" i="1"/>
  <c r="AT210" i="1"/>
  <c r="AV210" i="1"/>
  <c r="E659" i="10"/>
  <c r="D660" i="10"/>
  <c r="J659" i="10"/>
  <c r="K659" i="10" s="1"/>
  <c r="L659" i="10" s="1"/>
  <c r="F660" i="10"/>
  <c r="AV204" i="1"/>
  <c r="AT204" i="1"/>
  <c r="AT205" i="1"/>
  <c r="AV205" i="1"/>
  <c r="J205" i="1"/>
  <c r="K205" i="1" s="1"/>
  <c r="L205" i="1" s="1"/>
  <c r="F206" i="1"/>
  <c r="E207" i="1"/>
  <c r="AU207" i="1"/>
  <c r="AF206" i="1"/>
  <c r="AG206" i="1" s="1"/>
  <c r="AH206" i="1" s="1"/>
  <c r="AB207" i="1"/>
  <c r="AF207" i="1" s="1"/>
  <c r="AG207" i="1" s="1"/>
  <c r="AH207" i="1" s="1"/>
  <c r="AV206" i="1"/>
  <c r="AT206" i="1"/>
  <c r="I207" i="1"/>
  <c r="AC200" i="1"/>
  <c r="AC201" i="1" s="1"/>
  <c r="AC202" i="1" s="1"/>
  <c r="AC203" i="1" s="1"/>
  <c r="AD201" i="1"/>
  <c r="AD202" i="1" s="1"/>
  <c r="AD203" i="1" s="1"/>
  <c r="AB201" i="1"/>
  <c r="AF201" i="1" s="1"/>
  <c r="AG201" i="1" s="1"/>
  <c r="AH201" i="1" s="1"/>
  <c r="AU200" i="1"/>
  <c r="Z201" i="1"/>
  <c r="Z202" i="1"/>
  <c r="AU202" i="1" s="1"/>
  <c r="J202" i="1"/>
  <c r="K202" i="1" s="1"/>
  <c r="L202" i="1" s="1"/>
  <c r="G203" i="1"/>
  <c r="J201" i="1"/>
  <c r="K201" i="1" s="1"/>
  <c r="L201" i="1" s="1"/>
  <c r="J203" i="1"/>
  <c r="K203" i="1" s="1"/>
  <c r="L203" i="1" s="1"/>
  <c r="I202" i="1"/>
  <c r="AT200" i="1"/>
  <c r="AV200" i="1"/>
  <c r="E202" i="1"/>
  <c r="AF200" i="1"/>
  <c r="AG200" i="1" s="1"/>
  <c r="AH200" i="1" s="1"/>
  <c r="D203" i="1"/>
  <c r="AQ198" i="1"/>
  <c r="AM196" i="1"/>
  <c r="AN196" i="1" s="1"/>
  <c r="AQ196" i="1" s="1"/>
  <c r="AM197" i="1"/>
  <c r="AN197" i="1" s="1"/>
  <c r="AP197" i="1" s="1"/>
  <c r="AQ199" i="1"/>
  <c r="AP199" i="1"/>
  <c r="H196" i="1"/>
  <c r="H197" i="1" s="1"/>
  <c r="F196" i="1"/>
  <c r="U196" i="1"/>
  <c r="T198" i="1"/>
  <c r="U198" i="1"/>
  <c r="S198" i="1"/>
  <c r="F197" i="1"/>
  <c r="U197" i="1"/>
  <c r="T199" i="1"/>
  <c r="U199" i="1"/>
  <c r="S199" i="1"/>
  <c r="S197" i="1"/>
  <c r="D197" i="1" s="1"/>
  <c r="AP198" i="1"/>
  <c r="AR198" i="1"/>
  <c r="AO198" i="1"/>
  <c r="S196" i="1"/>
  <c r="D196" i="1" s="1"/>
  <c r="AR199" i="1"/>
  <c r="AO199" i="1"/>
  <c r="AR197" i="1"/>
  <c r="AR196" i="1"/>
  <c r="A201" i="2"/>
  <c r="B201" i="2"/>
  <c r="C201" i="2"/>
  <c r="E201" i="2"/>
  <c r="F201" i="2"/>
  <c r="G201" i="2"/>
  <c r="J201" i="2"/>
  <c r="K201" i="2"/>
  <c r="L201" i="2"/>
  <c r="M201" i="2"/>
  <c r="A202" i="2"/>
  <c r="B202" i="2"/>
  <c r="C202" i="2"/>
  <c r="E202" i="2"/>
  <c r="F202" i="2"/>
  <c r="G202" i="2"/>
  <c r="J202" i="2"/>
  <c r="K202" i="2"/>
  <c r="L202" i="2"/>
  <c r="M202" i="2"/>
  <c r="A203" i="2"/>
  <c r="B203" i="2"/>
  <c r="C203" i="2"/>
  <c r="E203" i="2"/>
  <c r="F203" i="2"/>
  <c r="G203" i="2"/>
  <c r="J203" i="2"/>
  <c r="K203" i="2"/>
  <c r="L203" i="2"/>
  <c r="M203" i="2"/>
  <c r="A204" i="2"/>
  <c r="B204" i="2"/>
  <c r="C204" i="2"/>
  <c r="E204" i="2"/>
  <c r="F204" i="2"/>
  <c r="G204" i="2"/>
  <c r="J204" i="2"/>
  <c r="K204" i="2"/>
  <c r="L204" i="2"/>
  <c r="M204" i="2"/>
  <c r="E759" i="10" l="1"/>
  <c r="D760" i="10"/>
  <c r="J759" i="10"/>
  <c r="K759" i="10" s="1"/>
  <c r="L759" i="10" s="1"/>
  <c r="F760" i="10"/>
  <c r="AA212" i="1"/>
  <c r="Z213" i="1"/>
  <c r="AA213" i="1" s="1"/>
  <c r="AV211" i="1"/>
  <c r="AT211" i="1"/>
  <c r="I212" i="1"/>
  <c r="J212" i="1"/>
  <c r="K212" i="1" s="1"/>
  <c r="L212" i="1" s="1"/>
  <c r="F213" i="1"/>
  <c r="J213" i="1" s="1"/>
  <c r="K213" i="1" s="1"/>
  <c r="L213" i="1" s="1"/>
  <c r="E213" i="1"/>
  <c r="J660" i="10"/>
  <c r="K660" i="10" s="1"/>
  <c r="L660" i="10" s="1"/>
  <c r="F661" i="10"/>
  <c r="E660" i="10"/>
  <c r="D661" i="10"/>
  <c r="AV207" i="1"/>
  <c r="AT207" i="1"/>
  <c r="J206" i="1"/>
  <c r="K206" i="1" s="1"/>
  <c r="L206" i="1" s="1"/>
  <c r="F207" i="1"/>
  <c r="J207" i="1" s="1"/>
  <c r="K207" i="1" s="1"/>
  <c r="L207" i="1" s="1"/>
  <c r="I202" i="2"/>
  <c r="H201" i="2"/>
  <c r="I203" i="2"/>
  <c r="H202" i="2"/>
  <c r="H203" i="2"/>
  <c r="I201" i="2"/>
  <c r="H204" i="2"/>
  <c r="AT201" i="1"/>
  <c r="AV201" i="1"/>
  <c r="AB202" i="1"/>
  <c r="AF202" i="1" s="1"/>
  <c r="AG202" i="1" s="1"/>
  <c r="AH202" i="1" s="1"/>
  <c r="AA201" i="1"/>
  <c r="AU201" i="1"/>
  <c r="AA202" i="1"/>
  <c r="Z203" i="1"/>
  <c r="AA203" i="1" s="1"/>
  <c r="AV202" i="1"/>
  <c r="AT202" i="1"/>
  <c r="I203" i="1"/>
  <c r="AU203" i="1"/>
  <c r="E203" i="1"/>
  <c r="AO196" i="1"/>
  <c r="Z196" i="1" s="1"/>
  <c r="AA196" i="1" s="1"/>
  <c r="AP196" i="1"/>
  <c r="AB196" i="1" s="1"/>
  <c r="AO197" i="1"/>
  <c r="AQ197" i="1"/>
  <c r="AE196" i="1"/>
  <c r="AC196" i="1"/>
  <c r="E197" i="1"/>
  <c r="D198" i="1"/>
  <c r="D199" i="1"/>
  <c r="I196" i="1"/>
  <c r="G196" i="1"/>
  <c r="F198" i="1"/>
  <c r="G197" i="1"/>
  <c r="G198" i="1" s="1"/>
  <c r="G199" i="1" s="1"/>
  <c r="J196" i="1"/>
  <c r="K196" i="1" s="1"/>
  <c r="L196" i="1" s="1"/>
  <c r="E196" i="1"/>
  <c r="H198" i="1"/>
  <c r="H199" i="1" s="1"/>
  <c r="I204" i="2"/>
  <c r="N192" i="1"/>
  <c r="N193" i="1"/>
  <c r="N194" i="1"/>
  <c r="N195" i="1"/>
  <c r="O192" i="1"/>
  <c r="O193" i="1"/>
  <c r="O194" i="1"/>
  <c r="O195" i="1"/>
  <c r="Q195" i="1" s="1"/>
  <c r="R195" i="1" s="1"/>
  <c r="P192" i="1"/>
  <c r="P193" i="1"/>
  <c r="P194" i="1"/>
  <c r="P195" i="1"/>
  <c r="Q192" i="1"/>
  <c r="R192" i="1" s="1"/>
  <c r="T192" i="1" s="1"/>
  <c r="Q193" i="1"/>
  <c r="R193" i="1" s="1"/>
  <c r="Q194" i="1"/>
  <c r="R194" i="1" s="1"/>
  <c r="T194" i="1" s="1"/>
  <c r="AJ192" i="1"/>
  <c r="AJ193" i="1"/>
  <c r="AJ194" i="1"/>
  <c r="AJ195" i="1"/>
  <c r="AK192" i="1"/>
  <c r="AK193" i="1"/>
  <c r="AK194" i="1"/>
  <c r="AK195" i="1"/>
  <c r="AL192" i="1"/>
  <c r="AL193" i="1"/>
  <c r="AL194" i="1"/>
  <c r="AL195" i="1"/>
  <c r="AM195" i="1"/>
  <c r="AN195" i="1" s="1"/>
  <c r="AP195" i="1" s="1"/>
  <c r="AR193" i="1"/>
  <c r="J760" i="10" l="1"/>
  <c r="K760" i="10" s="1"/>
  <c r="L760" i="10" s="1"/>
  <c r="F761" i="10"/>
  <c r="E760" i="10"/>
  <c r="D761" i="10"/>
  <c r="AU213" i="1"/>
  <c r="AV212" i="1"/>
  <c r="I213" i="1"/>
  <c r="AT212" i="1"/>
  <c r="E661" i="10"/>
  <c r="D662" i="10"/>
  <c r="J661" i="10"/>
  <c r="K661" i="10" s="1"/>
  <c r="L661" i="10" s="1"/>
  <c r="F662" i="10"/>
  <c r="AB203" i="1"/>
  <c r="AF203" i="1" s="1"/>
  <c r="AG203" i="1" s="1"/>
  <c r="AH203" i="1" s="1"/>
  <c r="AV203" i="1"/>
  <c r="AT203" i="1"/>
  <c r="AC197" i="1"/>
  <c r="AC198" i="1" s="1"/>
  <c r="AC199" i="1" s="1"/>
  <c r="AE197" i="1"/>
  <c r="AE198" i="1" s="1"/>
  <c r="AE199" i="1" s="1"/>
  <c r="Z197" i="1"/>
  <c r="AA197" i="1" s="1"/>
  <c r="AD196" i="1"/>
  <c r="AD197" i="1" s="1"/>
  <c r="AD198" i="1" s="1"/>
  <c r="AD199" i="1" s="1"/>
  <c r="AU196" i="1"/>
  <c r="AF196" i="1"/>
  <c r="AG196" i="1" s="1"/>
  <c r="AH196" i="1" s="1"/>
  <c r="E198" i="1"/>
  <c r="J198" i="1"/>
  <c r="K198" i="1" s="1"/>
  <c r="L198" i="1" s="1"/>
  <c r="J197" i="1"/>
  <c r="K197" i="1" s="1"/>
  <c r="L197" i="1" s="1"/>
  <c r="AU197" i="1"/>
  <c r="E199" i="1"/>
  <c r="AT196" i="1"/>
  <c r="I197" i="1"/>
  <c r="Z198" i="1"/>
  <c r="F199" i="1"/>
  <c r="J199" i="1" s="1"/>
  <c r="K199" i="1" s="1"/>
  <c r="L199" i="1" s="1"/>
  <c r="AB197" i="1"/>
  <c r="AM194" i="1"/>
  <c r="AN194" i="1" s="1"/>
  <c r="AP194" i="1" s="1"/>
  <c r="AM193" i="1"/>
  <c r="AN193" i="1" s="1"/>
  <c r="AO193" i="1" s="1"/>
  <c r="AQ195" i="1"/>
  <c r="AM192" i="1"/>
  <c r="AN192" i="1" s="1"/>
  <c r="AO192" i="1" s="1"/>
  <c r="Z192" i="1" s="1"/>
  <c r="AA192" i="1" s="1"/>
  <c r="H192" i="1"/>
  <c r="F192" i="1"/>
  <c r="U192" i="1"/>
  <c r="T195" i="1"/>
  <c r="U195" i="1"/>
  <c r="S195" i="1"/>
  <c r="U193" i="1"/>
  <c r="U194" i="1"/>
  <c r="S194" i="1"/>
  <c r="S193" i="1"/>
  <c r="S192" i="1"/>
  <c r="D192" i="1" s="1"/>
  <c r="T193" i="1"/>
  <c r="F193" i="1" s="1"/>
  <c r="AR195" i="1"/>
  <c r="AO195" i="1"/>
  <c r="AR194" i="1"/>
  <c r="AR192" i="1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T555" i="10" s="1"/>
  <c r="N556" i="10"/>
  <c r="N557" i="10"/>
  <c r="N558" i="10"/>
  <c r="N559" i="10"/>
  <c r="S559" i="10" s="1"/>
  <c r="N560" i="10"/>
  <c r="N561" i="10"/>
  <c r="N562" i="10"/>
  <c r="N563" i="10"/>
  <c r="N564" i="10"/>
  <c r="N565" i="10"/>
  <c r="N566" i="10"/>
  <c r="N567" i="10"/>
  <c r="N568" i="10"/>
  <c r="S568" i="10" s="1"/>
  <c r="N569" i="10"/>
  <c r="N570" i="10"/>
  <c r="N571" i="10"/>
  <c r="S571" i="10" s="1"/>
  <c r="N572" i="10"/>
  <c r="N573" i="10"/>
  <c r="N574" i="10"/>
  <c r="N575" i="10"/>
  <c r="N576" i="10"/>
  <c r="N577" i="10"/>
  <c r="S577" i="10" s="1"/>
  <c r="N578" i="10"/>
  <c r="N579" i="10"/>
  <c r="T579" i="10" s="1"/>
  <c r="N580" i="10"/>
  <c r="N581" i="10"/>
  <c r="N582" i="10"/>
  <c r="N583" i="10"/>
  <c r="U583" i="10" s="1"/>
  <c r="N584" i="10"/>
  <c r="N585" i="10"/>
  <c r="N586" i="10"/>
  <c r="N587" i="10"/>
  <c r="N588" i="10"/>
  <c r="N589" i="10"/>
  <c r="N590" i="10"/>
  <c r="N591" i="10"/>
  <c r="S591" i="10" s="1"/>
  <c r="N592" i="10"/>
  <c r="U592" i="10" s="1"/>
  <c r="N593" i="10"/>
  <c r="N594" i="10"/>
  <c r="N595" i="10"/>
  <c r="N596" i="10"/>
  <c r="N597" i="10"/>
  <c r="N598" i="10"/>
  <c r="N599" i="10"/>
  <c r="N600" i="10"/>
  <c r="N601" i="10"/>
  <c r="N602" i="10"/>
  <c r="N603" i="10"/>
  <c r="S603" i="10" s="1"/>
  <c r="N604" i="10"/>
  <c r="N605" i="10"/>
  <c r="N606" i="10"/>
  <c r="N607" i="10"/>
  <c r="T607" i="10" s="1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S627" i="10" s="1"/>
  <c r="N628" i="10"/>
  <c r="N629" i="10"/>
  <c r="N630" i="10"/>
  <c r="N631" i="10"/>
  <c r="U631" i="10" s="1"/>
  <c r="N632" i="10"/>
  <c r="N633" i="10"/>
  <c r="N634" i="10"/>
  <c r="N635" i="10"/>
  <c r="N636" i="10"/>
  <c r="N637" i="10"/>
  <c r="N638" i="10"/>
  <c r="N639" i="10"/>
  <c r="U639" i="10" s="1"/>
  <c r="N640" i="10"/>
  <c r="U640" i="10" s="1"/>
  <c r="N641" i="10"/>
  <c r="N642" i="10"/>
  <c r="N643" i="10"/>
  <c r="N644" i="10"/>
  <c r="N645" i="10"/>
  <c r="N646" i="10"/>
  <c r="N647" i="10"/>
  <c r="N648" i="10"/>
  <c r="N649" i="10"/>
  <c r="N650" i="10"/>
  <c r="N651" i="10"/>
  <c r="S651" i="10" s="1"/>
  <c r="N652" i="10"/>
  <c r="N653" i="10"/>
  <c r="N654" i="10"/>
  <c r="N655" i="10"/>
  <c r="T655" i="10" s="1"/>
  <c r="N656" i="10"/>
  <c r="O544" i="10"/>
  <c r="O545" i="10"/>
  <c r="O546" i="10"/>
  <c r="O547" i="10"/>
  <c r="O548" i="10"/>
  <c r="Q548" i="10" s="1"/>
  <c r="O549" i="10"/>
  <c r="O550" i="10"/>
  <c r="Q550" i="10" s="1"/>
  <c r="R550" i="10" s="1"/>
  <c r="O551" i="10"/>
  <c r="Q551" i="10" s="1"/>
  <c r="R551" i="10" s="1"/>
  <c r="O552" i="10"/>
  <c r="O553" i="10"/>
  <c r="O554" i="10"/>
  <c r="Q554" i="10" s="1"/>
  <c r="R554" i="10" s="1"/>
  <c r="S554" i="10" s="1"/>
  <c r="O555" i="10"/>
  <c r="O556" i="10"/>
  <c r="Q556" i="10" s="1"/>
  <c r="R556" i="10" s="1"/>
  <c r="O557" i="10"/>
  <c r="O558" i="10"/>
  <c r="O559" i="10"/>
  <c r="O560" i="10"/>
  <c r="Q560" i="10" s="1"/>
  <c r="R560" i="10" s="1"/>
  <c r="O561" i="10"/>
  <c r="O562" i="10"/>
  <c r="Q562" i="10" s="1"/>
  <c r="R562" i="10" s="1"/>
  <c r="O563" i="10"/>
  <c r="Q563" i="10" s="1"/>
  <c r="R563" i="10" s="1"/>
  <c r="O564" i="10"/>
  <c r="O565" i="10"/>
  <c r="O566" i="10"/>
  <c r="Q566" i="10" s="1"/>
  <c r="R566" i="10" s="1"/>
  <c r="O567" i="10"/>
  <c r="O568" i="10"/>
  <c r="Q568" i="10" s="1"/>
  <c r="R568" i="10" s="1"/>
  <c r="O569" i="10"/>
  <c r="O570" i="10"/>
  <c r="O571" i="10"/>
  <c r="O572" i="10"/>
  <c r="Q572" i="10" s="1"/>
  <c r="R572" i="10" s="1"/>
  <c r="O573" i="10"/>
  <c r="O574" i="10"/>
  <c r="O575" i="10"/>
  <c r="Q575" i="10" s="1"/>
  <c r="R575" i="10" s="1"/>
  <c r="O576" i="10"/>
  <c r="O577" i="10"/>
  <c r="O578" i="10"/>
  <c r="Q578" i="10" s="1"/>
  <c r="O579" i="10"/>
  <c r="O580" i="10"/>
  <c r="Q580" i="10" s="1"/>
  <c r="R580" i="10" s="1"/>
  <c r="O581" i="10"/>
  <c r="O582" i="10"/>
  <c r="O583" i="10"/>
  <c r="O584" i="10"/>
  <c r="Q584" i="10" s="1"/>
  <c r="R584" i="10" s="1"/>
  <c r="O585" i="10"/>
  <c r="O586" i="10"/>
  <c r="Q586" i="10" s="1"/>
  <c r="R586" i="10" s="1"/>
  <c r="O587" i="10"/>
  <c r="Q587" i="10" s="1"/>
  <c r="R587" i="10" s="1"/>
  <c r="O588" i="10"/>
  <c r="O589" i="10"/>
  <c r="O590" i="10"/>
  <c r="Q590" i="10" s="1"/>
  <c r="R590" i="10" s="1"/>
  <c r="S590" i="10" s="1"/>
  <c r="O591" i="10"/>
  <c r="O592" i="10"/>
  <c r="O593" i="10"/>
  <c r="O594" i="10"/>
  <c r="O595" i="10"/>
  <c r="O596" i="10"/>
  <c r="Q596" i="10" s="1"/>
  <c r="R596" i="10" s="1"/>
  <c r="O597" i="10"/>
  <c r="O598" i="10"/>
  <c r="Q598" i="10" s="1"/>
  <c r="R598" i="10" s="1"/>
  <c r="O599" i="10"/>
  <c r="Q599" i="10" s="1"/>
  <c r="R599" i="10" s="1"/>
  <c r="O600" i="10"/>
  <c r="O601" i="10"/>
  <c r="O602" i="10"/>
  <c r="Q602" i="10" s="1"/>
  <c r="R602" i="10" s="1"/>
  <c r="S602" i="10" s="1"/>
  <c r="O603" i="10"/>
  <c r="O604" i="10"/>
  <c r="Q604" i="10" s="1"/>
  <c r="R604" i="10" s="1"/>
  <c r="O605" i="10"/>
  <c r="O606" i="10"/>
  <c r="O607" i="10"/>
  <c r="O608" i="10"/>
  <c r="Q608" i="10" s="1"/>
  <c r="R608" i="10" s="1"/>
  <c r="S608" i="10" s="1"/>
  <c r="O609" i="10"/>
  <c r="O610" i="10"/>
  <c r="Q610" i="10" s="1"/>
  <c r="R610" i="10" s="1"/>
  <c r="O611" i="10"/>
  <c r="Q611" i="10" s="1"/>
  <c r="R611" i="10" s="1"/>
  <c r="O612" i="10"/>
  <c r="O613" i="10"/>
  <c r="O614" i="10"/>
  <c r="Q614" i="10" s="1"/>
  <c r="R614" i="10" s="1"/>
  <c r="O615" i="10"/>
  <c r="O616" i="10"/>
  <c r="Q616" i="10" s="1"/>
  <c r="R616" i="10" s="1"/>
  <c r="O617" i="10"/>
  <c r="O618" i="10"/>
  <c r="O619" i="10"/>
  <c r="O620" i="10"/>
  <c r="Q620" i="10" s="1"/>
  <c r="O621" i="10"/>
  <c r="O622" i="10"/>
  <c r="Q622" i="10" s="1"/>
  <c r="R622" i="10" s="1"/>
  <c r="T622" i="10" s="1"/>
  <c r="O623" i="10"/>
  <c r="Q623" i="10" s="1"/>
  <c r="R623" i="10" s="1"/>
  <c r="O624" i="10"/>
  <c r="O625" i="10"/>
  <c r="O626" i="10"/>
  <c r="Q626" i="10" s="1"/>
  <c r="R626" i="10" s="1"/>
  <c r="S626" i="10" s="1"/>
  <c r="O627" i="10"/>
  <c r="O628" i="10"/>
  <c r="Q628" i="10" s="1"/>
  <c r="R628" i="10" s="1"/>
  <c r="O629" i="10"/>
  <c r="O630" i="10"/>
  <c r="O631" i="10"/>
  <c r="O632" i="10"/>
  <c r="Q632" i="10" s="1"/>
  <c r="R632" i="10" s="1"/>
  <c r="O633" i="10"/>
  <c r="O634" i="10"/>
  <c r="Q634" i="10" s="1"/>
  <c r="R634" i="10" s="1"/>
  <c r="O635" i="10"/>
  <c r="Q635" i="10" s="1"/>
  <c r="R635" i="10" s="1"/>
  <c r="O636" i="10"/>
  <c r="O637" i="10"/>
  <c r="O638" i="10"/>
  <c r="Q638" i="10" s="1"/>
  <c r="R638" i="10" s="1"/>
  <c r="O639" i="10"/>
  <c r="O640" i="10"/>
  <c r="Q640" i="10" s="1"/>
  <c r="O641" i="10"/>
  <c r="O642" i="10"/>
  <c r="O643" i="10"/>
  <c r="O644" i="10"/>
  <c r="Q644" i="10" s="1"/>
  <c r="O645" i="10"/>
  <c r="O646" i="10"/>
  <c r="Q646" i="10" s="1"/>
  <c r="R646" i="10" s="1"/>
  <c r="S646" i="10" s="1"/>
  <c r="O647" i="10"/>
  <c r="Q647" i="10" s="1"/>
  <c r="R647" i="10" s="1"/>
  <c r="O648" i="10"/>
  <c r="O649" i="10"/>
  <c r="O650" i="10"/>
  <c r="Q650" i="10" s="1"/>
  <c r="O651" i="10"/>
  <c r="O652" i="10"/>
  <c r="O653" i="10"/>
  <c r="O654" i="10"/>
  <c r="O655" i="10"/>
  <c r="O656" i="10"/>
  <c r="Q656" i="10" s="1"/>
  <c r="R656" i="10" s="1"/>
  <c r="T656" i="10" s="1"/>
  <c r="P544" i="10"/>
  <c r="P545" i="10"/>
  <c r="P546" i="10"/>
  <c r="Q546" i="10" s="1"/>
  <c r="R546" i="10" s="1"/>
  <c r="S546" i="10" s="1"/>
  <c r="P547" i="10"/>
  <c r="P548" i="10"/>
  <c r="P549" i="10"/>
  <c r="P550" i="10"/>
  <c r="P551" i="10"/>
  <c r="P552" i="10"/>
  <c r="P553" i="10"/>
  <c r="P554" i="10"/>
  <c r="P555" i="10"/>
  <c r="Q555" i="10" s="1"/>
  <c r="R555" i="10" s="1"/>
  <c r="P556" i="10"/>
  <c r="P557" i="10"/>
  <c r="P558" i="10"/>
  <c r="Q558" i="10" s="1"/>
  <c r="R558" i="10" s="1"/>
  <c r="P559" i="10"/>
  <c r="P560" i="10"/>
  <c r="P561" i="10"/>
  <c r="P562" i="10"/>
  <c r="P563" i="10"/>
  <c r="P564" i="10"/>
  <c r="P565" i="10"/>
  <c r="P566" i="10"/>
  <c r="P567" i="10"/>
  <c r="Q567" i="10" s="1"/>
  <c r="R567" i="10" s="1"/>
  <c r="P568" i="10"/>
  <c r="P569" i="10"/>
  <c r="P570" i="10"/>
  <c r="Q570" i="10" s="1"/>
  <c r="P571" i="10"/>
  <c r="P572" i="10"/>
  <c r="P573" i="10"/>
  <c r="Q573" i="10" s="1"/>
  <c r="R573" i="10" s="1"/>
  <c r="P574" i="10"/>
  <c r="P575" i="10"/>
  <c r="P576" i="10"/>
  <c r="P577" i="10"/>
  <c r="P578" i="10"/>
  <c r="P579" i="10"/>
  <c r="Q579" i="10" s="1"/>
  <c r="R579" i="10" s="1"/>
  <c r="P580" i="10"/>
  <c r="P581" i="10"/>
  <c r="P582" i="10"/>
  <c r="Q582" i="10" s="1"/>
  <c r="R582" i="10" s="1"/>
  <c r="P583" i="10"/>
  <c r="P584" i="10"/>
  <c r="P585" i="10"/>
  <c r="Q585" i="10" s="1"/>
  <c r="R585" i="10" s="1"/>
  <c r="P586" i="10"/>
  <c r="P587" i="10"/>
  <c r="P588" i="10"/>
  <c r="P589" i="10"/>
  <c r="P590" i="10"/>
  <c r="P591" i="10"/>
  <c r="Q591" i="10" s="1"/>
  <c r="R591" i="10" s="1"/>
  <c r="P592" i="10"/>
  <c r="P593" i="10"/>
  <c r="P594" i="10"/>
  <c r="Q594" i="10" s="1"/>
  <c r="R594" i="10" s="1"/>
  <c r="P595" i="10"/>
  <c r="P596" i="10"/>
  <c r="P597" i="10"/>
  <c r="P598" i="10"/>
  <c r="P599" i="10"/>
  <c r="P600" i="10"/>
  <c r="P601" i="10"/>
  <c r="P602" i="10"/>
  <c r="P603" i="10"/>
  <c r="Q603" i="10" s="1"/>
  <c r="R603" i="10" s="1"/>
  <c r="P604" i="10"/>
  <c r="P605" i="10"/>
  <c r="P606" i="10"/>
  <c r="Q606" i="10" s="1"/>
  <c r="R606" i="10" s="1"/>
  <c r="P607" i="10"/>
  <c r="P608" i="10"/>
  <c r="P609" i="10"/>
  <c r="Q609" i="10" s="1"/>
  <c r="R609" i="10" s="1"/>
  <c r="T609" i="10" s="1"/>
  <c r="P610" i="10"/>
  <c r="P611" i="10"/>
  <c r="P612" i="10"/>
  <c r="P613" i="10"/>
  <c r="P614" i="10"/>
  <c r="P615" i="10"/>
  <c r="P616" i="10"/>
  <c r="P617" i="10"/>
  <c r="P618" i="10"/>
  <c r="Q618" i="10" s="1"/>
  <c r="P619" i="10"/>
  <c r="P620" i="10"/>
  <c r="P621" i="10"/>
  <c r="P622" i="10"/>
  <c r="P623" i="10"/>
  <c r="P624" i="10"/>
  <c r="P625" i="10"/>
  <c r="P626" i="10"/>
  <c r="P627" i="10"/>
  <c r="Q627" i="10" s="1"/>
  <c r="R627" i="10" s="1"/>
  <c r="P628" i="10"/>
  <c r="P629" i="10"/>
  <c r="P630" i="10"/>
  <c r="Q630" i="10" s="1"/>
  <c r="R630" i="10" s="1"/>
  <c r="P631" i="10"/>
  <c r="P632" i="10"/>
  <c r="P633" i="10"/>
  <c r="P634" i="10"/>
  <c r="P635" i="10"/>
  <c r="P636" i="10"/>
  <c r="P637" i="10"/>
  <c r="P638" i="10"/>
  <c r="P639" i="10"/>
  <c r="Q639" i="10" s="1"/>
  <c r="R639" i="10" s="1"/>
  <c r="P640" i="10"/>
  <c r="P641" i="10"/>
  <c r="P642" i="10"/>
  <c r="Q642" i="10" s="1"/>
  <c r="R642" i="10" s="1"/>
  <c r="P643" i="10"/>
  <c r="P644" i="10"/>
  <c r="P645" i="10"/>
  <c r="Q645" i="10" s="1"/>
  <c r="R645" i="10" s="1"/>
  <c r="P646" i="10"/>
  <c r="P647" i="10"/>
  <c r="P648" i="10"/>
  <c r="P649" i="10"/>
  <c r="P650" i="10"/>
  <c r="P651" i="10"/>
  <c r="Q651" i="10" s="1"/>
  <c r="R651" i="10" s="1"/>
  <c r="P652" i="10"/>
  <c r="P653" i="10"/>
  <c r="P654" i="10"/>
  <c r="Q654" i="10" s="1"/>
  <c r="R654" i="10" s="1"/>
  <c r="P655" i="10"/>
  <c r="P656" i="10"/>
  <c r="Q544" i="10"/>
  <c r="R544" i="10" s="1"/>
  <c r="Q547" i="10"/>
  <c r="Q552" i="10"/>
  <c r="R552" i="10" s="1"/>
  <c r="U552" i="10" s="1"/>
  <c r="Q553" i="10"/>
  <c r="Q559" i="10"/>
  <c r="Q564" i="10"/>
  <c r="R564" i="10" s="1"/>
  <c r="T564" i="10" s="1"/>
  <c r="Q565" i="10"/>
  <c r="Q571" i="10"/>
  <c r="Q574" i="10"/>
  <c r="R574" i="10" s="1"/>
  <c r="S574" i="10" s="1"/>
  <c r="Q576" i="10"/>
  <c r="R576" i="10" s="1"/>
  <c r="Q577" i="10"/>
  <c r="R577" i="10" s="1"/>
  <c r="Q583" i="10"/>
  <c r="Q588" i="10"/>
  <c r="R588" i="10" s="1"/>
  <c r="Q589" i="10"/>
  <c r="Q592" i="10"/>
  <c r="R592" i="10" s="1"/>
  <c r="Q595" i="10"/>
  <c r="R595" i="10" s="1"/>
  <c r="U595" i="10" s="1"/>
  <c r="Q600" i="10"/>
  <c r="R600" i="10" s="1"/>
  <c r="Q601" i="10"/>
  <c r="Q607" i="10"/>
  <c r="Q612" i="10"/>
  <c r="R612" i="10" s="1"/>
  <c r="Q613" i="10"/>
  <c r="R613" i="10" s="1"/>
  <c r="S613" i="10" s="1"/>
  <c r="Q619" i="10"/>
  <c r="R619" i="10" s="1"/>
  <c r="U619" i="10" s="1"/>
  <c r="Q621" i="10"/>
  <c r="R621" i="10" s="1"/>
  <c r="S621" i="10" s="1"/>
  <c r="Q624" i="10"/>
  <c r="R624" i="10" s="1"/>
  <c r="S624" i="10" s="1"/>
  <c r="Q625" i="10"/>
  <c r="R625" i="10" s="1"/>
  <c r="Q631" i="10"/>
  <c r="R631" i="10" s="1"/>
  <c r="Q636" i="10"/>
  <c r="R636" i="10" s="1"/>
  <c r="Q637" i="10"/>
  <c r="R637" i="10" s="1"/>
  <c r="S637" i="10" s="1"/>
  <c r="Q643" i="10"/>
  <c r="R643" i="10" s="1"/>
  <c r="Q648" i="10"/>
  <c r="R648" i="10" s="1"/>
  <c r="Q649" i="10"/>
  <c r="Q652" i="10"/>
  <c r="R652" i="10" s="1"/>
  <c r="Q655" i="10"/>
  <c r="R655" i="10" s="1"/>
  <c r="R547" i="10"/>
  <c r="R548" i="10"/>
  <c r="R553" i="10"/>
  <c r="R559" i="10"/>
  <c r="R565" i="10"/>
  <c r="R570" i="10"/>
  <c r="T570" i="10" s="1"/>
  <c r="R571" i="10"/>
  <c r="R578" i="10"/>
  <c r="R583" i="10"/>
  <c r="R589" i="10"/>
  <c r="R601" i="10"/>
  <c r="R607" i="10"/>
  <c r="R618" i="10"/>
  <c r="U618" i="10" s="1"/>
  <c r="R620" i="10"/>
  <c r="U620" i="10" s="1"/>
  <c r="R640" i="10"/>
  <c r="R644" i="10"/>
  <c r="R649" i="10"/>
  <c r="R650" i="10"/>
  <c r="S650" i="10" s="1"/>
  <c r="S548" i="10"/>
  <c r="S560" i="10"/>
  <c r="S567" i="10"/>
  <c r="S570" i="10"/>
  <c r="S576" i="10"/>
  <c r="S579" i="10"/>
  <c r="S589" i="10"/>
  <c r="S600" i="10"/>
  <c r="S620" i="10"/>
  <c r="S636" i="10"/>
  <c r="S648" i="10"/>
  <c r="S649" i="10"/>
  <c r="S656" i="10"/>
  <c r="T553" i="10"/>
  <c r="T560" i="10"/>
  <c r="T571" i="10"/>
  <c r="T572" i="10"/>
  <c r="T576" i="10"/>
  <c r="T577" i="10"/>
  <c r="T588" i="10"/>
  <c r="T591" i="10"/>
  <c r="T600" i="10"/>
  <c r="T603" i="10"/>
  <c r="T612" i="10"/>
  <c r="T620" i="10"/>
  <c r="T621" i="10"/>
  <c r="T624" i="10"/>
  <c r="T625" i="10"/>
  <c r="T636" i="10"/>
  <c r="T639" i="10"/>
  <c r="T644" i="10"/>
  <c r="T648" i="10"/>
  <c r="T651" i="10"/>
  <c r="U547" i="10"/>
  <c r="U555" i="10"/>
  <c r="U556" i="10"/>
  <c r="U560" i="10"/>
  <c r="U571" i="10"/>
  <c r="U576" i="10"/>
  <c r="U577" i="10"/>
  <c r="U579" i="10"/>
  <c r="U586" i="10"/>
  <c r="U588" i="10"/>
  <c r="U600" i="10"/>
  <c r="U603" i="10"/>
  <c r="U604" i="10"/>
  <c r="U608" i="10"/>
  <c r="U612" i="10"/>
  <c r="U622" i="10"/>
  <c r="U624" i="10"/>
  <c r="U625" i="10"/>
  <c r="U627" i="10"/>
  <c r="U634" i="10"/>
  <c r="U636" i="10"/>
  <c r="U643" i="10"/>
  <c r="U648" i="10"/>
  <c r="U651" i="10"/>
  <c r="U652" i="10"/>
  <c r="U656" i="10"/>
  <c r="E761" i="10" l="1"/>
  <c r="D762" i="10"/>
  <c r="J761" i="10"/>
  <c r="K761" i="10" s="1"/>
  <c r="L761" i="10" s="1"/>
  <c r="F762" i="10"/>
  <c r="AT213" i="1"/>
  <c r="AV213" i="1"/>
  <c r="J662" i="10"/>
  <c r="K662" i="10" s="1"/>
  <c r="L662" i="10" s="1"/>
  <c r="F663" i="10"/>
  <c r="E662" i="10"/>
  <c r="D663" i="10"/>
  <c r="AV196" i="1"/>
  <c r="AV197" i="1"/>
  <c r="AT197" i="1"/>
  <c r="I198" i="1"/>
  <c r="AA198" i="1"/>
  <c r="Z199" i="1"/>
  <c r="AF197" i="1"/>
  <c r="AG197" i="1" s="1"/>
  <c r="AH197" i="1" s="1"/>
  <c r="AB198" i="1"/>
  <c r="AU198" i="1"/>
  <c r="AO194" i="1"/>
  <c r="Z194" i="1" s="1"/>
  <c r="AA194" i="1" s="1"/>
  <c r="AQ194" i="1"/>
  <c r="AQ192" i="1"/>
  <c r="AE192" i="1" s="1"/>
  <c r="AP192" i="1"/>
  <c r="AD192" i="1" s="1"/>
  <c r="AQ193" i="1"/>
  <c r="AP193" i="1"/>
  <c r="Z193" i="1"/>
  <c r="AA193" i="1" s="1"/>
  <c r="I192" i="1"/>
  <c r="G192" i="1"/>
  <c r="F195" i="1"/>
  <c r="D194" i="1"/>
  <c r="D195" i="1" s="1"/>
  <c r="F194" i="1"/>
  <c r="J192" i="1"/>
  <c r="K192" i="1" s="1"/>
  <c r="L192" i="1" s="1"/>
  <c r="E192" i="1"/>
  <c r="AU192" i="1"/>
  <c r="H193" i="1"/>
  <c r="H194" i="1" s="1"/>
  <c r="H195" i="1" s="1"/>
  <c r="D193" i="1"/>
  <c r="G193" i="1"/>
  <c r="J193" i="1" s="1"/>
  <c r="K193" i="1" s="1"/>
  <c r="L193" i="1" s="1"/>
  <c r="U616" i="10"/>
  <c r="Q615" i="10"/>
  <c r="R615" i="10" s="1"/>
  <c r="S615" i="10" s="1"/>
  <c r="T598" i="10"/>
  <c r="U598" i="10"/>
  <c r="S598" i="10"/>
  <c r="S562" i="10"/>
  <c r="T562" i="10"/>
  <c r="U562" i="10"/>
  <c r="S654" i="10"/>
  <c r="T654" i="10"/>
  <c r="U654" i="10"/>
  <c r="U596" i="10"/>
  <c r="S596" i="10"/>
  <c r="T596" i="10"/>
  <c r="U610" i="10"/>
  <c r="S610" i="10"/>
  <c r="T610" i="10"/>
  <c r="T642" i="10"/>
  <c r="U642" i="10"/>
  <c r="S642" i="10"/>
  <c r="T632" i="10"/>
  <c r="U632" i="10"/>
  <c r="S632" i="10"/>
  <c r="T566" i="10"/>
  <c r="S566" i="10"/>
  <c r="T585" i="10"/>
  <c r="S585" i="10"/>
  <c r="T630" i="10"/>
  <c r="U630" i="10"/>
  <c r="S630" i="10"/>
  <c r="T606" i="10"/>
  <c r="U606" i="10"/>
  <c r="S606" i="10"/>
  <c r="T594" i="10"/>
  <c r="U594" i="10"/>
  <c r="S594" i="10"/>
  <c r="S558" i="10"/>
  <c r="U558" i="10"/>
  <c r="T558" i="10"/>
  <c r="U635" i="10"/>
  <c r="S635" i="10"/>
  <c r="T635" i="10"/>
  <c r="U623" i="10"/>
  <c r="S623" i="10"/>
  <c r="T623" i="10"/>
  <c r="U611" i="10"/>
  <c r="S611" i="10"/>
  <c r="T611" i="10"/>
  <c r="U587" i="10"/>
  <c r="S587" i="10"/>
  <c r="T587" i="10"/>
  <c r="T575" i="10"/>
  <c r="S575" i="10"/>
  <c r="U575" i="10"/>
  <c r="T551" i="10"/>
  <c r="U551" i="10"/>
  <c r="S551" i="10"/>
  <c r="T567" i="10"/>
  <c r="U567" i="10"/>
  <c r="T582" i="10"/>
  <c r="U582" i="10"/>
  <c r="S582" i="10"/>
  <c r="S652" i="10"/>
  <c r="T652" i="10"/>
  <c r="S628" i="10"/>
  <c r="T628" i="10"/>
  <c r="S604" i="10"/>
  <c r="T604" i="10"/>
  <c r="S580" i="10"/>
  <c r="T580" i="10"/>
  <c r="S544" i="10"/>
  <c r="D544" i="10" s="1"/>
  <c r="E544" i="10" s="1"/>
  <c r="T544" i="10"/>
  <c r="T634" i="10"/>
  <c r="S634" i="10"/>
  <c r="S550" i="10"/>
  <c r="U550" i="10"/>
  <c r="T550" i="10"/>
  <c r="U570" i="10"/>
  <c r="U568" i="10"/>
  <c r="T584" i="10"/>
  <c r="U584" i="10"/>
  <c r="S572" i="10"/>
  <c r="U572" i="10"/>
  <c r="T649" i="10"/>
  <c r="U649" i="10"/>
  <c r="T637" i="10"/>
  <c r="U637" i="10"/>
  <c r="S625" i="10"/>
  <c r="T613" i="10"/>
  <c r="U613" i="10"/>
  <c r="S601" i="10"/>
  <c r="T601" i="10"/>
  <c r="U601" i="10"/>
  <c r="T589" i="10"/>
  <c r="S565" i="10"/>
  <c r="S553" i="10"/>
  <c r="T646" i="10"/>
  <c r="U646" i="10"/>
  <c r="U591" i="10"/>
  <c r="U564" i="10"/>
  <c r="T608" i="10"/>
  <c r="S639" i="10"/>
  <c r="S584" i="10"/>
  <c r="U574" i="10"/>
  <c r="U647" i="10"/>
  <c r="T647" i="10"/>
  <c r="S647" i="10"/>
  <c r="S586" i="10"/>
  <c r="T586" i="10"/>
  <c r="S555" i="10"/>
  <c r="U544" i="10"/>
  <c r="T559" i="10"/>
  <c r="S552" i="10"/>
  <c r="T627" i="10"/>
  <c r="S607" i="10"/>
  <c r="S599" i="10"/>
  <c r="U599" i="10"/>
  <c r="T599" i="10"/>
  <c r="U546" i="10"/>
  <c r="T563" i="10"/>
  <c r="U563" i="10"/>
  <c r="S563" i="10"/>
  <c r="S640" i="10"/>
  <c r="T640" i="10"/>
  <c r="S616" i="10"/>
  <c r="T616" i="10"/>
  <c r="S592" i="10"/>
  <c r="T592" i="10"/>
  <c r="S556" i="10"/>
  <c r="T556" i="10"/>
  <c r="U548" i="10"/>
  <c r="T548" i="10"/>
  <c r="U655" i="10"/>
  <c r="U607" i="10"/>
  <c r="U559" i="10"/>
  <c r="U645" i="10"/>
  <c r="S645" i="10"/>
  <c r="U633" i="10"/>
  <c r="U621" i="10"/>
  <c r="U609" i="10"/>
  <c r="S609" i="10"/>
  <c r="U585" i="10"/>
  <c r="S573" i="10"/>
  <c r="U573" i="10"/>
  <c r="T573" i="10"/>
  <c r="S561" i="10"/>
  <c r="U549" i="10"/>
  <c r="U628" i="10"/>
  <c r="U580" i="10"/>
  <c r="T645" i="10"/>
  <c r="T574" i="10"/>
  <c r="T546" i="10"/>
  <c r="T643" i="10"/>
  <c r="S643" i="10"/>
  <c r="S631" i="10"/>
  <c r="T631" i="10"/>
  <c r="T619" i="10"/>
  <c r="S619" i="10"/>
  <c r="T595" i="10"/>
  <c r="S595" i="10"/>
  <c r="T583" i="10"/>
  <c r="S583" i="10"/>
  <c r="S547" i="10"/>
  <c r="T547" i="10"/>
  <c r="S618" i="10"/>
  <c r="T618" i="10"/>
  <c r="T568" i="10"/>
  <c r="S655" i="10"/>
  <c r="S622" i="10"/>
  <c r="S644" i="10"/>
  <c r="U644" i="10"/>
  <c r="U589" i="10"/>
  <c r="U553" i="10"/>
  <c r="Q633" i="10"/>
  <c r="R633" i="10" s="1"/>
  <c r="Q597" i="10"/>
  <c r="R597" i="10" s="1"/>
  <c r="S597" i="10" s="1"/>
  <c r="Q561" i="10"/>
  <c r="R561" i="10" s="1"/>
  <c r="T561" i="10" s="1"/>
  <c r="Q549" i="10"/>
  <c r="R549" i="10" s="1"/>
  <c r="T549" i="10" s="1"/>
  <c r="T650" i="10"/>
  <c r="U650" i="10"/>
  <c r="S638" i="10"/>
  <c r="T638" i="10"/>
  <c r="U638" i="10"/>
  <c r="T626" i="10"/>
  <c r="U626" i="10"/>
  <c r="T614" i="10"/>
  <c r="S614" i="10"/>
  <c r="U614" i="10"/>
  <c r="T602" i="10"/>
  <c r="U602" i="10"/>
  <c r="T590" i="10"/>
  <c r="U590" i="10"/>
  <c r="T578" i="10"/>
  <c r="S578" i="10"/>
  <c r="U578" i="10"/>
  <c r="U566" i="10"/>
  <c r="T554" i="10"/>
  <c r="U554" i="10"/>
  <c r="T565" i="10"/>
  <c r="S612" i="10"/>
  <c r="S588" i="10"/>
  <c r="S564" i="10"/>
  <c r="T552" i="10"/>
  <c r="U565" i="10"/>
  <c r="Q653" i="10"/>
  <c r="R653" i="10" s="1"/>
  <c r="Q641" i="10"/>
  <c r="R641" i="10" s="1"/>
  <c r="Q629" i="10"/>
  <c r="R629" i="10" s="1"/>
  <c r="Q617" i="10"/>
  <c r="R617" i="10" s="1"/>
  <c r="Q605" i="10"/>
  <c r="R605" i="10" s="1"/>
  <c r="Q593" i="10"/>
  <c r="R593" i="10" s="1"/>
  <c r="Q581" i="10"/>
  <c r="R581" i="10" s="1"/>
  <c r="Q569" i="10"/>
  <c r="R569" i="10" s="1"/>
  <c r="Q557" i="10"/>
  <c r="R557" i="10" s="1"/>
  <c r="Q545" i="10"/>
  <c r="R545" i="10" s="1"/>
  <c r="A197" i="2"/>
  <c r="B197" i="2"/>
  <c r="C197" i="2"/>
  <c r="E197" i="2"/>
  <c r="F197" i="2"/>
  <c r="G197" i="2"/>
  <c r="I197" i="2"/>
  <c r="J197" i="2"/>
  <c r="K197" i="2"/>
  <c r="L197" i="2"/>
  <c r="M197" i="2"/>
  <c r="A198" i="2"/>
  <c r="B198" i="2"/>
  <c r="C198" i="2"/>
  <c r="E198" i="2"/>
  <c r="F198" i="2"/>
  <c r="G198" i="2"/>
  <c r="J198" i="2"/>
  <c r="K198" i="2"/>
  <c r="L198" i="2"/>
  <c r="M198" i="2"/>
  <c r="A199" i="2"/>
  <c r="B199" i="2"/>
  <c r="C199" i="2"/>
  <c r="I199" i="2" s="1"/>
  <c r="E199" i="2"/>
  <c r="F199" i="2"/>
  <c r="G199" i="2"/>
  <c r="J199" i="2"/>
  <c r="K199" i="2"/>
  <c r="L199" i="2"/>
  <c r="M199" i="2"/>
  <c r="A200" i="2"/>
  <c r="B200" i="2"/>
  <c r="C200" i="2"/>
  <c r="E200" i="2"/>
  <c r="F200" i="2"/>
  <c r="G200" i="2"/>
  <c r="J200" i="2"/>
  <c r="K200" i="2"/>
  <c r="L200" i="2"/>
  <c r="M200" i="2"/>
  <c r="N188" i="1"/>
  <c r="N189" i="1"/>
  <c r="N190" i="1"/>
  <c r="N191" i="1"/>
  <c r="O188" i="1"/>
  <c r="O189" i="1"/>
  <c r="O190" i="1"/>
  <c r="O191" i="1"/>
  <c r="Q191" i="1" s="1"/>
  <c r="R191" i="1" s="1"/>
  <c r="P188" i="1"/>
  <c r="P189" i="1"/>
  <c r="Q189" i="1" s="1"/>
  <c r="R189" i="1" s="1"/>
  <c r="P190" i="1"/>
  <c r="Q190" i="1" s="1"/>
  <c r="R190" i="1" s="1"/>
  <c r="T190" i="1" s="1"/>
  <c r="P191" i="1"/>
  <c r="AJ188" i="1"/>
  <c r="AR188" i="1" s="1"/>
  <c r="AJ189" i="1"/>
  <c r="AR189" i="1" s="1"/>
  <c r="AJ190" i="1"/>
  <c r="AR190" i="1" s="1"/>
  <c r="AJ191" i="1"/>
  <c r="AR191" i="1" s="1"/>
  <c r="AK188" i="1"/>
  <c r="AM188" i="1" s="1"/>
  <c r="AN188" i="1" s="1"/>
  <c r="AK189" i="1"/>
  <c r="AK190" i="1"/>
  <c r="AK191" i="1"/>
  <c r="AL188" i="1"/>
  <c r="AL189" i="1"/>
  <c r="AL190" i="1"/>
  <c r="AL191" i="1"/>
  <c r="AM191" i="1" s="1"/>
  <c r="AN191" i="1" s="1"/>
  <c r="AP191" i="1" s="1"/>
  <c r="AM190" i="1"/>
  <c r="AN190" i="1" s="1"/>
  <c r="J762" i="10" l="1"/>
  <c r="K762" i="10" s="1"/>
  <c r="L762" i="10" s="1"/>
  <c r="F763" i="10"/>
  <c r="E762" i="10"/>
  <c r="D763" i="10"/>
  <c r="H199" i="2"/>
  <c r="E663" i="10"/>
  <c r="D664" i="10"/>
  <c r="J663" i="10"/>
  <c r="K663" i="10" s="1"/>
  <c r="L663" i="10" s="1"/>
  <c r="F664" i="10"/>
  <c r="H198" i="2"/>
  <c r="I198" i="2"/>
  <c r="AA199" i="1"/>
  <c r="AU199" i="1"/>
  <c r="AV198" i="1"/>
  <c r="I199" i="1"/>
  <c r="AT198" i="1"/>
  <c r="AF198" i="1"/>
  <c r="AG198" i="1" s="1"/>
  <c r="AH198" i="1" s="1"/>
  <c r="AB199" i="1"/>
  <c r="AF199" i="1" s="1"/>
  <c r="AG199" i="1" s="1"/>
  <c r="AH199" i="1" s="1"/>
  <c r="AB192" i="1"/>
  <c r="AE193" i="1"/>
  <c r="AE194" i="1" s="1"/>
  <c r="AE195" i="1" s="1"/>
  <c r="AC192" i="1"/>
  <c r="AC193" i="1" s="1"/>
  <c r="AC194" i="1" s="1"/>
  <c r="AC195" i="1" s="1"/>
  <c r="AD193" i="1"/>
  <c r="AD194" i="1" s="1"/>
  <c r="AD195" i="1" s="1"/>
  <c r="Z195" i="1"/>
  <c r="AA195" i="1" s="1"/>
  <c r="AU195" i="1"/>
  <c r="E195" i="1"/>
  <c r="E193" i="1"/>
  <c r="AU193" i="1"/>
  <c r="AU194" i="1"/>
  <c r="E194" i="1"/>
  <c r="G194" i="1"/>
  <c r="G195" i="1" s="1"/>
  <c r="J195" i="1" s="1"/>
  <c r="K195" i="1" s="1"/>
  <c r="L195" i="1" s="1"/>
  <c r="AV192" i="1"/>
  <c r="AT192" i="1"/>
  <c r="I193" i="1"/>
  <c r="AB193" i="1"/>
  <c r="U615" i="10"/>
  <c r="T615" i="10"/>
  <c r="S605" i="10"/>
  <c r="U605" i="10"/>
  <c r="T605" i="10"/>
  <c r="U617" i="10"/>
  <c r="S617" i="10"/>
  <c r="T617" i="10"/>
  <c r="U561" i="10"/>
  <c r="U629" i="10"/>
  <c r="S629" i="10"/>
  <c r="T629" i="10"/>
  <c r="S641" i="10"/>
  <c r="T641" i="10"/>
  <c r="U641" i="10"/>
  <c r="U653" i="10"/>
  <c r="S653" i="10"/>
  <c r="T653" i="10"/>
  <c r="I544" i="10"/>
  <c r="G544" i="10"/>
  <c r="S545" i="10"/>
  <c r="D545" i="10" s="1"/>
  <c r="T545" i="10"/>
  <c r="U545" i="10"/>
  <c r="S557" i="10"/>
  <c r="T557" i="10"/>
  <c r="U557" i="10"/>
  <c r="S569" i="10"/>
  <c r="T569" i="10"/>
  <c r="U569" i="10"/>
  <c r="U597" i="10"/>
  <c r="U581" i="10"/>
  <c r="S581" i="10"/>
  <c r="T581" i="10"/>
  <c r="S633" i="10"/>
  <c r="T633" i="10"/>
  <c r="T597" i="10"/>
  <c r="S593" i="10"/>
  <c r="T593" i="10"/>
  <c r="U593" i="10"/>
  <c r="H544" i="10"/>
  <c r="F544" i="10"/>
  <c r="S549" i="10"/>
  <c r="H200" i="2"/>
  <c r="H197" i="2"/>
  <c r="I200" i="2"/>
  <c r="Q188" i="1"/>
  <c r="R188" i="1" s="1"/>
  <c r="T188" i="1" s="1"/>
  <c r="F188" i="1" s="1"/>
  <c r="AM189" i="1"/>
  <c r="AN189" i="1" s="1"/>
  <c r="AO189" i="1" s="1"/>
  <c r="S190" i="1"/>
  <c r="S191" i="1"/>
  <c r="U191" i="1"/>
  <c r="T191" i="1"/>
  <c r="AP189" i="1"/>
  <c r="AQ189" i="1"/>
  <c r="S189" i="1"/>
  <c r="AO191" i="1"/>
  <c r="AP190" i="1"/>
  <c r="AO190" i="1"/>
  <c r="AQ190" i="1"/>
  <c r="AQ188" i="1"/>
  <c r="AO188" i="1"/>
  <c r="Z188" i="1" s="1"/>
  <c r="AA188" i="1" s="1"/>
  <c r="AP188" i="1"/>
  <c r="T189" i="1"/>
  <c r="AQ191" i="1"/>
  <c r="U190" i="1"/>
  <c r="U189" i="1"/>
  <c r="A193" i="2"/>
  <c r="B193" i="2"/>
  <c r="C193" i="2"/>
  <c r="E193" i="2"/>
  <c r="F193" i="2"/>
  <c r="G193" i="2"/>
  <c r="J193" i="2"/>
  <c r="K193" i="2"/>
  <c r="L193" i="2"/>
  <c r="M193" i="2"/>
  <c r="A194" i="2"/>
  <c r="B194" i="2"/>
  <c r="C194" i="2"/>
  <c r="E194" i="2"/>
  <c r="F194" i="2"/>
  <c r="G194" i="2"/>
  <c r="J194" i="2"/>
  <c r="K194" i="2"/>
  <c r="L194" i="2"/>
  <c r="M194" i="2"/>
  <c r="A195" i="2"/>
  <c r="B195" i="2"/>
  <c r="C195" i="2"/>
  <c r="E195" i="2"/>
  <c r="F195" i="2"/>
  <c r="G195" i="2"/>
  <c r="J195" i="2"/>
  <c r="K195" i="2"/>
  <c r="L195" i="2"/>
  <c r="M195" i="2"/>
  <c r="A196" i="2"/>
  <c r="B196" i="2"/>
  <c r="C196" i="2"/>
  <c r="I196" i="2" s="1"/>
  <c r="E196" i="2"/>
  <c r="F196" i="2"/>
  <c r="G196" i="2"/>
  <c r="J196" i="2"/>
  <c r="K196" i="2"/>
  <c r="L196" i="2"/>
  <c r="M196" i="2"/>
  <c r="I184" i="1"/>
  <c r="I185" i="1"/>
  <c r="N184" i="1"/>
  <c r="N185" i="1"/>
  <c r="N186" i="1"/>
  <c r="N187" i="1"/>
  <c r="O184" i="1"/>
  <c r="O185" i="1"/>
  <c r="O186" i="1"/>
  <c r="O187" i="1"/>
  <c r="P184" i="1"/>
  <c r="P185" i="1"/>
  <c r="P186" i="1"/>
  <c r="P187" i="1"/>
  <c r="Q184" i="1"/>
  <c r="Q185" i="1"/>
  <c r="Q186" i="1"/>
  <c r="R186" i="1" s="1"/>
  <c r="Q187" i="1"/>
  <c r="R184" i="1"/>
  <c r="T184" i="1" s="1"/>
  <c r="R185" i="1"/>
  <c r="T185" i="1" s="1"/>
  <c r="R187" i="1"/>
  <c r="T187" i="1" s="1"/>
  <c r="S184" i="1"/>
  <c r="D184" i="1" s="1"/>
  <c r="S185" i="1"/>
  <c r="D185" i="1" s="1"/>
  <c r="U184" i="1"/>
  <c r="G184" i="1" s="1"/>
  <c r="U185" i="1"/>
  <c r="U187" i="1"/>
  <c r="AJ184" i="1"/>
  <c r="AJ185" i="1"/>
  <c r="AR185" i="1" s="1"/>
  <c r="AJ186" i="1"/>
  <c r="AR186" i="1" s="1"/>
  <c r="AJ187" i="1"/>
  <c r="AK184" i="1"/>
  <c r="AK185" i="1"/>
  <c r="AK186" i="1"/>
  <c r="AM186" i="1" s="1"/>
  <c r="AN186" i="1" s="1"/>
  <c r="AK187" i="1"/>
  <c r="AM187" i="1" s="1"/>
  <c r="AN187" i="1" s="1"/>
  <c r="AL184" i="1"/>
  <c r="AL185" i="1"/>
  <c r="AL186" i="1"/>
  <c r="AL187" i="1"/>
  <c r="AM184" i="1"/>
  <c r="AN184" i="1" s="1"/>
  <c r="AM185" i="1"/>
  <c r="AN185" i="1" s="1"/>
  <c r="AQ185" i="1" s="1"/>
  <c r="AR184" i="1"/>
  <c r="AR187" i="1"/>
  <c r="E763" i="10" l="1"/>
  <c r="D764" i="10"/>
  <c r="J763" i="10"/>
  <c r="K763" i="10" s="1"/>
  <c r="L763" i="10" s="1"/>
  <c r="F764" i="10"/>
  <c r="J664" i="10"/>
  <c r="K664" i="10" s="1"/>
  <c r="L664" i="10" s="1"/>
  <c r="F665" i="10"/>
  <c r="E664" i="10"/>
  <c r="D665" i="10"/>
  <c r="H195" i="2"/>
  <c r="H193" i="2"/>
  <c r="H196" i="2"/>
  <c r="AV199" i="1"/>
  <c r="AT199" i="1"/>
  <c r="AF192" i="1"/>
  <c r="AG192" i="1" s="1"/>
  <c r="AH192" i="1" s="1"/>
  <c r="AV193" i="1"/>
  <c r="AT193" i="1"/>
  <c r="I194" i="1"/>
  <c r="J194" i="1"/>
  <c r="K194" i="1" s="1"/>
  <c r="L194" i="1" s="1"/>
  <c r="AF193" i="1"/>
  <c r="AG193" i="1" s="1"/>
  <c r="AH193" i="1" s="1"/>
  <c r="AB194" i="1"/>
  <c r="I545" i="10"/>
  <c r="I546" i="10" s="1"/>
  <c r="I547" i="10" s="1"/>
  <c r="I548" i="10" s="1"/>
  <c r="I549" i="10" s="1"/>
  <c r="I550" i="10" s="1"/>
  <c r="I551" i="10" s="1"/>
  <c r="I552" i="10" s="1"/>
  <c r="I553" i="10" s="1"/>
  <c r="I554" i="10" s="1"/>
  <c r="I555" i="10" s="1"/>
  <c r="I556" i="10" s="1"/>
  <c r="I557" i="10" s="1"/>
  <c r="I558" i="10" s="1"/>
  <c r="I559" i="10" s="1"/>
  <c r="I560" i="10" s="1"/>
  <c r="I561" i="10" s="1"/>
  <c r="I562" i="10" s="1"/>
  <c r="I563" i="10" s="1"/>
  <c r="I564" i="10" s="1"/>
  <c r="I565" i="10" s="1"/>
  <c r="I566" i="10" s="1"/>
  <c r="I567" i="10" s="1"/>
  <c r="I568" i="10" s="1"/>
  <c r="I569" i="10" s="1"/>
  <c r="I570" i="10" s="1"/>
  <c r="I571" i="10" s="1"/>
  <c r="I572" i="10" s="1"/>
  <c r="I573" i="10" s="1"/>
  <c r="I574" i="10" s="1"/>
  <c r="I575" i="10" s="1"/>
  <c r="I576" i="10" s="1"/>
  <c r="I577" i="10" s="1"/>
  <c r="I578" i="10" s="1"/>
  <c r="I579" i="10" s="1"/>
  <c r="I580" i="10" s="1"/>
  <c r="I581" i="10" s="1"/>
  <c r="I582" i="10" s="1"/>
  <c r="I583" i="10" s="1"/>
  <c r="I584" i="10" s="1"/>
  <c r="I585" i="10" s="1"/>
  <c r="I586" i="10" s="1"/>
  <c r="I587" i="10" s="1"/>
  <c r="I588" i="10" s="1"/>
  <c r="I589" i="10" s="1"/>
  <c r="I590" i="10" s="1"/>
  <c r="I591" i="10" s="1"/>
  <c r="I592" i="10" s="1"/>
  <c r="I593" i="10" s="1"/>
  <c r="I594" i="10" s="1"/>
  <c r="I595" i="10" s="1"/>
  <c r="I596" i="10" s="1"/>
  <c r="I597" i="10" s="1"/>
  <c r="I598" i="10" s="1"/>
  <c r="I599" i="10" s="1"/>
  <c r="I600" i="10" s="1"/>
  <c r="I601" i="10" s="1"/>
  <c r="I602" i="10" s="1"/>
  <c r="I603" i="10" s="1"/>
  <c r="I604" i="10" s="1"/>
  <c r="I605" i="10" s="1"/>
  <c r="I606" i="10" s="1"/>
  <c r="I607" i="10" s="1"/>
  <c r="I608" i="10" s="1"/>
  <c r="I609" i="10" s="1"/>
  <c r="I610" i="10" s="1"/>
  <c r="I611" i="10" s="1"/>
  <c r="I612" i="10" s="1"/>
  <c r="I613" i="10" s="1"/>
  <c r="I614" i="10" s="1"/>
  <c r="I615" i="10" s="1"/>
  <c r="I616" i="10" s="1"/>
  <c r="I617" i="10" s="1"/>
  <c r="I618" i="10" s="1"/>
  <c r="I619" i="10" s="1"/>
  <c r="I620" i="10" s="1"/>
  <c r="I621" i="10" s="1"/>
  <c r="I622" i="10" s="1"/>
  <c r="I623" i="10" s="1"/>
  <c r="I624" i="10" s="1"/>
  <c r="I625" i="10" s="1"/>
  <c r="I626" i="10" s="1"/>
  <c r="I627" i="10" s="1"/>
  <c r="I628" i="10" s="1"/>
  <c r="I629" i="10" s="1"/>
  <c r="I630" i="10" s="1"/>
  <c r="I631" i="10" s="1"/>
  <c r="I632" i="10" s="1"/>
  <c r="I633" i="10" s="1"/>
  <c r="I634" i="10" s="1"/>
  <c r="I635" i="10" s="1"/>
  <c r="I636" i="10" s="1"/>
  <c r="I637" i="10" s="1"/>
  <c r="I638" i="10" s="1"/>
  <c r="I639" i="10" s="1"/>
  <c r="I640" i="10" s="1"/>
  <c r="I641" i="10" s="1"/>
  <c r="I642" i="10" s="1"/>
  <c r="I643" i="10" s="1"/>
  <c r="I644" i="10" s="1"/>
  <c r="I645" i="10" s="1"/>
  <c r="I646" i="10" s="1"/>
  <c r="I647" i="10" s="1"/>
  <c r="I648" i="10" s="1"/>
  <c r="I649" i="10" s="1"/>
  <c r="I650" i="10" s="1"/>
  <c r="I651" i="10" s="1"/>
  <c r="I652" i="10" s="1"/>
  <c r="I653" i="10" s="1"/>
  <c r="I654" i="10" s="1"/>
  <c r="I655" i="10" s="1"/>
  <c r="I656" i="10" s="1"/>
  <c r="J544" i="10"/>
  <c r="K544" i="10" s="1"/>
  <c r="L544" i="10" s="1"/>
  <c r="F545" i="10"/>
  <c r="H545" i="10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H641" i="10" s="1"/>
  <c r="H642" i="10" s="1"/>
  <c r="H643" i="10" s="1"/>
  <c r="H644" i="10" s="1"/>
  <c r="H645" i="10" s="1"/>
  <c r="H646" i="10" s="1"/>
  <c r="H647" i="10" s="1"/>
  <c r="H648" i="10" s="1"/>
  <c r="H649" i="10" s="1"/>
  <c r="H650" i="10" s="1"/>
  <c r="H651" i="10" s="1"/>
  <c r="H652" i="10" s="1"/>
  <c r="H653" i="10" s="1"/>
  <c r="H654" i="10" s="1"/>
  <c r="H655" i="10" s="1"/>
  <c r="H656" i="10" s="1"/>
  <c r="E545" i="10"/>
  <c r="D546" i="10"/>
  <c r="G545" i="10"/>
  <c r="G546" i="10" s="1"/>
  <c r="G547" i="10" s="1"/>
  <c r="G548" i="10" s="1"/>
  <c r="G549" i="10" s="1"/>
  <c r="G550" i="10" s="1"/>
  <c r="G551" i="10" s="1"/>
  <c r="G552" i="10" s="1"/>
  <c r="G553" i="10" s="1"/>
  <c r="G554" i="10" s="1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G566" i="10" s="1"/>
  <c r="G567" i="10" s="1"/>
  <c r="G568" i="10" s="1"/>
  <c r="G569" i="10" s="1"/>
  <c r="G570" i="10" s="1"/>
  <c r="G571" i="10" s="1"/>
  <c r="G572" i="10" s="1"/>
  <c r="G573" i="10" s="1"/>
  <c r="G574" i="10" s="1"/>
  <c r="G575" i="10" s="1"/>
  <c r="G576" i="10" s="1"/>
  <c r="G577" i="10" s="1"/>
  <c r="G578" i="10" s="1"/>
  <c r="G579" i="10" s="1"/>
  <c r="G580" i="10" s="1"/>
  <c r="G581" i="10" s="1"/>
  <c r="G582" i="10" s="1"/>
  <c r="G583" i="10" s="1"/>
  <c r="G584" i="10" s="1"/>
  <c r="G585" i="10" s="1"/>
  <c r="G586" i="10" s="1"/>
  <c r="G587" i="10" s="1"/>
  <c r="G588" i="10" s="1"/>
  <c r="G589" i="10" s="1"/>
  <c r="G590" i="10" s="1"/>
  <c r="G591" i="10" s="1"/>
  <c r="G592" i="10" s="1"/>
  <c r="G593" i="10" s="1"/>
  <c r="G594" i="10" s="1"/>
  <c r="G595" i="10" s="1"/>
  <c r="G596" i="10" s="1"/>
  <c r="G597" i="10" s="1"/>
  <c r="G598" i="10" s="1"/>
  <c r="G599" i="10" s="1"/>
  <c r="G600" i="10" s="1"/>
  <c r="G601" i="10" s="1"/>
  <c r="G602" i="10" s="1"/>
  <c r="G603" i="10" s="1"/>
  <c r="G604" i="10" s="1"/>
  <c r="G605" i="10" s="1"/>
  <c r="G606" i="10" s="1"/>
  <c r="G607" i="10" s="1"/>
  <c r="G608" i="10" s="1"/>
  <c r="G609" i="10" s="1"/>
  <c r="G610" i="10" s="1"/>
  <c r="G611" i="10" s="1"/>
  <c r="G612" i="10" s="1"/>
  <c r="G613" i="10" s="1"/>
  <c r="G614" i="10" s="1"/>
  <c r="G615" i="10" s="1"/>
  <c r="G616" i="10" s="1"/>
  <c r="G617" i="10" s="1"/>
  <c r="G618" i="10" s="1"/>
  <c r="G619" i="10" s="1"/>
  <c r="G620" i="10" s="1"/>
  <c r="G621" i="10" s="1"/>
  <c r="G622" i="10" s="1"/>
  <c r="G623" i="10" s="1"/>
  <c r="G624" i="10" s="1"/>
  <c r="G625" i="10" s="1"/>
  <c r="G626" i="10" s="1"/>
  <c r="G627" i="10" s="1"/>
  <c r="G628" i="10" s="1"/>
  <c r="G629" i="10" s="1"/>
  <c r="G630" i="10" s="1"/>
  <c r="G631" i="10" s="1"/>
  <c r="G632" i="10" s="1"/>
  <c r="G633" i="10" s="1"/>
  <c r="G634" i="10" s="1"/>
  <c r="G635" i="10" s="1"/>
  <c r="G636" i="10" s="1"/>
  <c r="G637" i="10" s="1"/>
  <c r="G638" i="10" s="1"/>
  <c r="G639" i="10" s="1"/>
  <c r="G640" i="10" s="1"/>
  <c r="G641" i="10" s="1"/>
  <c r="G642" i="10" s="1"/>
  <c r="G643" i="10" s="1"/>
  <c r="G644" i="10" s="1"/>
  <c r="G645" i="10" s="1"/>
  <c r="G646" i="10" s="1"/>
  <c r="G647" i="10" s="1"/>
  <c r="G648" i="10" s="1"/>
  <c r="G649" i="10" s="1"/>
  <c r="G650" i="10" s="1"/>
  <c r="G651" i="10" s="1"/>
  <c r="G652" i="10" s="1"/>
  <c r="G653" i="10" s="1"/>
  <c r="G654" i="10" s="1"/>
  <c r="G655" i="10" s="1"/>
  <c r="G656" i="10" s="1"/>
  <c r="I194" i="2"/>
  <c r="H194" i="2"/>
  <c r="I193" i="2"/>
  <c r="F189" i="1"/>
  <c r="F190" i="1" s="1"/>
  <c r="F191" i="1" s="1"/>
  <c r="H188" i="1"/>
  <c r="U188" i="1"/>
  <c r="S188" i="1"/>
  <c r="D188" i="1" s="1"/>
  <c r="AU188" i="1" s="1"/>
  <c r="Z189" i="1"/>
  <c r="AA189" i="1" s="1"/>
  <c r="G188" i="1"/>
  <c r="J188" i="1" s="1"/>
  <c r="K188" i="1" s="1"/>
  <c r="L188" i="1" s="1"/>
  <c r="I188" i="1"/>
  <c r="D190" i="1"/>
  <c r="D191" i="1" s="1"/>
  <c r="E188" i="1"/>
  <c r="D189" i="1"/>
  <c r="H189" i="1"/>
  <c r="H190" i="1" s="1"/>
  <c r="H191" i="1" s="1"/>
  <c r="AD188" i="1"/>
  <c r="AD189" i="1" s="1"/>
  <c r="AD190" i="1" s="1"/>
  <c r="AD191" i="1" s="1"/>
  <c r="AB188" i="1"/>
  <c r="AC188" i="1"/>
  <c r="AC189" i="1" s="1"/>
  <c r="AC190" i="1" s="1"/>
  <c r="AC191" i="1" s="1"/>
  <c r="AE188" i="1"/>
  <c r="AE189" i="1" s="1"/>
  <c r="AE190" i="1" s="1"/>
  <c r="AE191" i="1" s="1"/>
  <c r="I195" i="2"/>
  <c r="AQ187" i="1"/>
  <c r="AO187" i="1"/>
  <c r="AP187" i="1"/>
  <c r="AO186" i="1"/>
  <c r="AQ186" i="1"/>
  <c r="AP186" i="1"/>
  <c r="AO185" i="1"/>
  <c r="AP185" i="1"/>
  <c r="E185" i="1"/>
  <c r="E184" i="1"/>
  <c r="T186" i="1"/>
  <c r="U186" i="1"/>
  <c r="S186" i="1"/>
  <c r="D186" i="1" s="1"/>
  <c r="H184" i="1"/>
  <c r="H185" i="1" s="1"/>
  <c r="F184" i="1"/>
  <c r="J184" i="1" s="1"/>
  <c r="K184" i="1" s="1"/>
  <c r="L184" i="1" s="1"/>
  <c r="AQ184" i="1"/>
  <c r="AO184" i="1"/>
  <c r="Z184" i="1" s="1"/>
  <c r="AP184" i="1"/>
  <c r="G185" i="1"/>
  <c r="S187" i="1"/>
  <c r="D187" i="1" s="1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O442" i="10"/>
  <c r="O443" i="10"/>
  <c r="O444" i="10"/>
  <c r="Q444" i="10" s="1"/>
  <c r="R444" i="10" s="1"/>
  <c r="O445" i="10"/>
  <c r="O446" i="10"/>
  <c r="O447" i="10"/>
  <c r="O448" i="10"/>
  <c r="O449" i="10"/>
  <c r="O450" i="10"/>
  <c r="Q450" i="10" s="1"/>
  <c r="R450" i="10" s="1"/>
  <c r="O451" i="10"/>
  <c r="O452" i="10"/>
  <c r="Q452" i="10" s="1"/>
  <c r="R452" i="10" s="1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Q464" i="10" s="1"/>
  <c r="R464" i="10" s="1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Q476" i="10" s="1"/>
  <c r="R476" i="10" s="1"/>
  <c r="O477" i="10"/>
  <c r="O478" i="10"/>
  <c r="Q478" i="10" s="1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Q492" i="10" s="1"/>
  <c r="R492" i="10" s="1"/>
  <c r="O493" i="10"/>
  <c r="O494" i="10"/>
  <c r="O495" i="10"/>
  <c r="O496" i="10"/>
  <c r="O497" i="10"/>
  <c r="Q497" i="10" s="1"/>
  <c r="R497" i="10" s="1"/>
  <c r="T497" i="10" s="1"/>
  <c r="O498" i="10"/>
  <c r="Q498" i="10" s="1"/>
  <c r="R498" i="10" s="1"/>
  <c r="O499" i="10"/>
  <c r="O500" i="10"/>
  <c r="Q500" i="10" s="1"/>
  <c r="R500" i="10" s="1"/>
  <c r="O501" i="10"/>
  <c r="O502" i="10"/>
  <c r="O503" i="10"/>
  <c r="O504" i="10"/>
  <c r="O505" i="10"/>
  <c r="O506" i="10"/>
  <c r="O507" i="10"/>
  <c r="O508" i="10"/>
  <c r="O509" i="10"/>
  <c r="O510" i="10"/>
  <c r="Q510" i="10" s="1"/>
  <c r="R510" i="10" s="1"/>
  <c r="O511" i="10"/>
  <c r="O512" i="10"/>
  <c r="Q512" i="10" s="1"/>
  <c r="R512" i="10" s="1"/>
  <c r="O513" i="10"/>
  <c r="O514" i="10"/>
  <c r="O515" i="10"/>
  <c r="O516" i="10"/>
  <c r="O517" i="10"/>
  <c r="O518" i="10"/>
  <c r="O519" i="10"/>
  <c r="O520" i="10"/>
  <c r="O521" i="10"/>
  <c r="O522" i="10"/>
  <c r="Q522" i="10" s="1"/>
  <c r="R522" i="10" s="1"/>
  <c r="O523" i="10"/>
  <c r="O524" i="10"/>
  <c r="Q524" i="10" s="1"/>
  <c r="R524" i="10" s="1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Q536" i="10" s="1"/>
  <c r="R536" i="10" s="1"/>
  <c r="O537" i="10"/>
  <c r="O538" i="10"/>
  <c r="O539" i="10"/>
  <c r="O540" i="10"/>
  <c r="O541" i="10"/>
  <c r="O542" i="10"/>
  <c r="O543" i="10"/>
  <c r="P442" i="10"/>
  <c r="P443" i="10"/>
  <c r="Q443" i="10" s="1"/>
  <c r="P444" i="10"/>
  <c r="P445" i="10"/>
  <c r="P446" i="10"/>
  <c r="Q446" i="10" s="1"/>
  <c r="R446" i="10" s="1"/>
  <c r="P447" i="10"/>
  <c r="Q447" i="10" s="1"/>
  <c r="R447" i="10" s="1"/>
  <c r="T447" i="10" s="1"/>
  <c r="P448" i="10"/>
  <c r="Q448" i="10" s="1"/>
  <c r="R448" i="10" s="1"/>
  <c r="T448" i="10" s="1"/>
  <c r="P449" i="10"/>
  <c r="P450" i="10"/>
  <c r="P451" i="10"/>
  <c r="P452" i="10"/>
  <c r="P453" i="10"/>
  <c r="P454" i="10"/>
  <c r="P455" i="10"/>
  <c r="Q455" i="10" s="1"/>
  <c r="P456" i="10"/>
  <c r="P457" i="10"/>
  <c r="P458" i="10"/>
  <c r="Q458" i="10" s="1"/>
  <c r="R458" i="10" s="1"/>
  <c r="P459" i="10"/>
  <c r="Q459" i="10" s="1"/>
  <c r="R459" i="10" s="1"/>
  <c r="T459" i="10" s="1"/>
  <c r="P460" i="10"/>
  <c r="P461" i="10"/>
  <c r="P462" i="10"/>
  <c r="P463" i="10"/>
  <c r="P464" i="10"/>
  <c r="P465" i="10"/>
  <c r="P466" i="10"/>
  <c r="P467" i="10"/>
  <c r="Q467" i="10" s="1"/>
  <c r="P468" i="10"/>
  <c r="P469" i="10"/>
  <c r="P470" i="10"/>
  <c r="Q470" i="10" s="1"/>
  <c r="R470" i="10" s="1"/>
  <c r="P471" i="10"/>
  <c r="Q471" i="10" s="1"/>
  <c r="R471" i="10" s="1"/>
  <c r="T471" i="10" s="1"/>
  <c r="P472" i="10"/>
  <c r="P473" i="10"/>
  <c r="P474" i="10"/>
  <c r="P475" i="10"/>
  <c r="P476" i="10"/>
  <c r="P477" i="10"/>
  <c r="P478" i="10"/>
  <c r="P479" i="10"/>
  <c r="Q479" i="10" s="1"/>
  <c r="P480" i="10"/>
  <c r="Q480" i="10" s="1"/>
  <c r="R480" i="10" s="1"/>
  <c r="P481" i="10"/>
  <c r="P482" i="10"/>
  <c r="Q482" i="10" s="1"/>
  <c r="R482" i="10" s="1"/>
  <c r="P483" i="10"/>
  <c r="Q483" i="10" s="1"/>
  <c r="R483" i="10" s="1"/>
  <c r="T483" i="10" s="1"/>
  <c r="P484" i="10"/>
  <c r="P485" i="10"/>
  <c r="P486" i="10"/>
  <c r="P487" i="10"/>
  <c r="P488" i="10"/>
  <c r="P489" i="10"/>
  <c r="P490" i="10"/>
  <c r="P491" i="10"/>
  <c r="Q491" i="10" s="1"/>
  <c r="P492" i="10"/>
  <c r="P493" i="10"/>
  <c r="P494" i="10"/>
  <c r="Q494" i="10" s="1"/>
  <c r="R494" i="10" s="1"/>
  <c r="P495" i="10"/>
  <c r="Q495" i="10" s="1"/>
  <c r="R495" i="10" s="1"/>
  <c r="T495" i="10" s="1"/>
  <c r="P496" i="10"/>
  <c r="Q496" i="10" s="1"/>
  <c r="R496" i="10" s="1"/>
  <c r="T496" i="10" s="1"/>
  <c r="P497" i="10"/>
  <c r="P498" i="10"/>
  <c r="P499" i="10"/>
  <c r="P500" i="10"/>
  <c r="P501" i="10"/>
  <c r="P502" i="10"/>
  <c r="P503" i="10"/>
  <c r="Q503" i="10" s="1"/>
  <c r="P504" i="10"/>
  <c r="P505" i="10"/>
  <c r="P506" i="10"/>
  <c r="Q506" i="10" s="1"/>
  <c r="R506" i="10" s="1"/>
  <c r="P507" i="10"/>
  <c r="Q507" i="10" s="1"/>
  <c r="R507" i="10" s="1"/>
  <c r="T507" i="10" s="1"/>
  <c r="P508" i="10"/>
  <c r="Q508" i="10" s="1"/>
  <c r="R508" i="10" s="1"/>
  <c r="T508" i="10" s="1"/>
  <c r="P509" i="10"/>
  <c r="P510" i="10"/>
  <c r="P511" i="10"/>
  <c r="P512" i="10"/>
  <c r="P513" i="10"/>
  <c r="P514" i="10"/>
  <c r="P515" i="10"/>
  <c r="Q515" i="10" s="1"/>
  <c r="P516" i="10"/>
  <c r="P517" i="10"/>
  <c r="P518" i="10"/>
  <c r="P519" i="10"/>
  <c r="Q519" i="10" s="1"/>
  <c r="R519" i="10" s="1"/>
  <c r="T519" i="10" s="1"/>
  <c r="P520" i="10"/>
  <c r="P521" i="10"/>
  <c r="P522" i="10"/>
  <c r="P523" i="10"/>
  <c r="P524" i="10"/>
  <c r="P525" i="10"/>
  <c r="P526" i="10"/>
  <c r="P527" i="10"/>
  <c r="Q527" i="10" s="1"/>
  <c r="P528" i="10"/>
  <c r="P529" i="10"/>
  <c r="P530" i="10"/>
  <c r="P531" i="10"/>
  <c r="Q531" i="10" s="1"/>
  <c r="R531" i="10" s="1"/>
  <c r="T531" i="10" s="1"/>
  <c r="P532" i="10"/>
  <c r="P533" i="10"/>
  <c r="P534" i="10"/>
  <c r="P535" i="10"/>
  <c r="P536" i="10"/>
  <c r="P537" i="10"/>
  <c r="P538" i="10"/>
  <c r="P539" i="10"/>
  <c r="Q539" i="10" s="1"/>
  <c r="P540" i="10"/>
  <c r="Q540" i="10" s="1"/>
  <c r="R540" i="10" s="1"/>
  <c r="P541" i="10"/>
  <c r="P542" i="10"/>
  <c r="Q542" i="10" s="1"/>
  <c r="R542" i="10" s="1"/>
  <c r="P543" i="10"/>
  <c r="Q543" i="10" s="1"/>
  <c r="R543" i="10" s="1"/>
  <c r="Q442" i="10"/>
  <c r="Q445" i="10"/>
  <c r="Q449" i="10"/>
  <c r="Q451" i="10"/>
  <c r="Q453" i="10"/>
  <c r="Q454" i="10"/>
  <c r="Q456" i="10"/>
  <c r="R456" i="10" s="1"/>
  <c r="Q457" i="10"/>
  <c r="R457" i="10" s="1"/>
  <c r="Q460" i="10"/>
  <c r="Q461" i="10"/>
  <c r="Q462" i="10"/>
  <c r="Q463" i="10"/>
  <c r="Q465" i="10"/>
  <c r="Q466" i="10"/>
  <c r="Q468" i="10"/>
  <c r="R468" i="10" s="1"/>
  <c r="Q469" i="10"/>
  <c r="R469" i="10" s="1"/>
  <c r="Q472" i="10"/>
  <c r="R472" i="10" s="1"/>
  <c r="T472" i="10" s="1"/>
  <c r="Q473" i="10"/>
  <c r="R473" i="10" s="1"/>
  <c r="T473" i="10" s="1"/>
  <c r="Q474" i="10"/>
  <c r="R474" i="10" s="1"/>
  <c r="Q475" i="10"/>
  <c r="Q477" i="10"/>
  <c r="Q481" i="10"/>
  <c r="R481" i="10" s="1"/>
  <c r="Q484" i="10"/>
  <c r="Q485" i="10"/>
  <c r="R485" i="10" s="1"/>
  <c r="T485" i="10" s="1"/>
  <c r="Q486" i="10"/>
  <c r="R486" i="10" s="1"/>
  <c r="Q487" i="10"/>
  <c r="R487" i="10" s="1"/>
  <c r="Q488" i="10"/>
  <c r="R488" i="10" s="1"/>
  <c r="Q489" i="10"/>
  <c r="R489" i="10" s="1"/>
  <c r="Q490" i="10"/>
  <c r="Q493" i="10"/>
  <c r="R493" i="10" s="1"/>
  <c r="Q499" i="10"/>
  <c r="Q501" i="10"/>
  <c r="Q502" i="10"/>
  <c r="Q504" i="10"/>
  <c r="R504" i="10" s="1"/>
  <c r="Q505" i="10"/>
  <c r="R505" i="10" s="1"/>
  <c r="Q509" i="10"/>
  <c r="R509" i="10" s="1"/>
  <c r="T509" i="10" s="1"/>
  <c r="Q511" i="10"/>
  <c r="Q513" i="10"/>
  <c r="Q514" i="10"/>
  <c r="Q516" i="10"/>
  <c r="R516" i="10" s="1"/>
  <c r="Q517" i="10"/>
  <c r="R517" i="10" s="1"/>
  <c r="Q518" i="10"/>
  <c r="R518" i="10" s="1"/>
  <c r="Q520" i="10"/>
  <c r="R520" i="10" s="1"/>
  <c r="T520" i="10" s="1"/>
  <c r="Q521" i="10"/>
  <c r="R521" i="10" s="1"/>
  <c r="T521" i="10" s="1"/>
  <c r="Q523" i="10"/>
  <c r="Q525" i="10"/>
  <c r="Q526" i="10"/>
  <c r="Q528" i="10"/>
  <c r="R528" i="10" s="1"/>
  <c r="Q529" i="10"/>
  <c r="R529" i="10" s="1"/>
  <c r="Q530" i="10"/>
  <c r="R530" i="10" s="1"/>
  <c r="Q532" i="10"/>
  <c r="R532" i="10" s="1"/>
  <c r="T532" i="10" s="1"/>
  <c r="Q533" i="10"/>
  <c r="R533" i="10" s="1"/>
  <c r="T533" i="10" s="1"/>
  <c r="Q534" i="10"/>
  <c r="Q535" i="10"/>
  <c r="Q537" i="10"/>
  <c r="Q538" i="10"/>
  <c r="Q541" i="10"/>
  <c r="R541" i="10" s="1"/>
  <c r="R442" i="10"/>
  <c r="R443" i="10"/>
  <c r="R445" i="10"/>
  <c r="R449" i="10"/>
  <c r="R451" i="10"/>
  <c r="S451" i="10" s="1"/>
  <c r="R453" i="10"/>
  <c r="R454" i="10"/>
  <c r="T454" i="10" s="1"/>
  <c r="R455" i="10"/>
  <c r="R460" i="10"/>
  <c r="R461" i="10"/>
  <c r="R462" i="10"/>
  <c r="R463" i="10"/>
  <c r="S463" i="10" s="1"/>
  <c r="R465" i="10"/>
  <c r="R466" i="10"/>
  <c r="R467" i="10"/>
  <c r="R475" i="10"/>
  <c r="S475" i="10" s="1"/>
  <c r="R477" i="10"/>
  <c r="R478" i="10"/>
  <c r="R479" i="10"/>
  <c r="T479" i="10" s="1"/>
  <c r="R484" i="10"/>
  <c r="R490" i="10"/>
  <c r="R491" i="10"/>
  <c r="R499" i="10"/>
  <c r="S499" i="10" s="1"/>
  <c r="R501" i="10"/>
  <c r="R502" i="10"/>
  <c r="R503" i="10"/>
  <c r="R511" i="10"/>
  <c r="S511" i="10" s="1"/>
  <c r="R513" i="10"/>
  <c r="R514" i="10"/>
  <c r="R515" i="10"/>
  <c r="R523" i="10"/>
  <c r="S523" i="10" s="1"/>
  <c r="R525" i="10"/>
  <c r="T525" i="10" s="1"/>
  <c r="R526" i="10"/>
  <c r="R527" i="10"/>
  <c r="R534" i="10"/>
  <c r="R535" i="10"/>
  <c r="S535" i="10" s="1"/>
  <c r="R537" i="10"/>
  <c r="R538" i="10"/>
  <c r="R539" i="10"/>
  <c r="S445" i="10"/>
  <c r="S447" i="10"/>
  <c r="S448" i="10"/>
  <c r="S449" i="10"/>
  <c r="S459" i="10"/>
  <c r="S460" i="10"/>
  <c r="S461" i="10"/>
  <c r="S462" i="10"/>
  <c r="S471" i="10"/>
  <c r="S483" i="10"/>
  <c r="S484" i="10"/>
  <c r="S485" i="10"/>
  <c r="S495" i="10"/>
  <c r="S496" i="10"/>
  <c r="S497" i="10"/>
  <c r="S507" i="10"/>
  <c r="S519" i="10"/>
  <c r="S521" i="10"/>
  <c r="S531" i="10"/>
  <c r="S532" i="10"/>
  <c r="S533" i="10"/>
  <c r="S534" i="10"/>
  <c r="T442" i="10"/>
  <c r="T445" i="10"/>
  <c r="T449" i="10"/>
  <c r="T451" i="10"/>
  <c r="T455" i="10"/>
  <c r="T460" i="10"/>
  <c r="T461" i="10"/>
  <c r="T462" i="10"/>
  <c r="T463" i="10"/>
  <c r="T465" i="10"/>
  <c r="T475" i="10"/>
  <c r="T477" i="10"/>
  <c r="T484" i="10"/>
  <c r="T490" i="10"/>
  <c r="T491" i="10"/>
  <c r="T499" i="10"/>
  <c r="T501" i="10"/>
  <c r="T511" i="10"/>
  <c r="T513" i="10"/>
  <c r="T523" i="10"/>
  <c r="T526" i="10"/>
  <c r="T527" i="10"/>
  <c r="T534" i="10"/>
  <c r="T535" i="10"/>
  <c r="U445" i="10"/>
  <c r="U447" i="10"/>
  <c r="U448" i="10"/>
  <c r="U449" i="10"/>
  <c r="U459" i="10"/>
  <c r="U460" i="10"/>
  <c r="U461" i="10"/>
  <c r="U462" i="10"/>
  <c r="U471" i="10"/>
  <c r="U483" i="10"/>
  <c r="U484" i="10"/>
  <c r="U485" i="10"/>
  <c r="U495" i="10"/>
  <c r="U496" i="10"/>
  <c r="U497" i="10"/>
  <c r="U507" i="10"/>
  <c r="U508" i="10"/>
  <c r="U509" i="10"/>
  <c r="U519" i="10"/>
  <c r="U521" i="10"/>
  <c r="U532" i="10"/>
  <c r="U534" i="10"/>
  <c r="A189" i="2"/>
  <c r="B189" i="2"/>
  <c r="C189" i="2"/>
  <c r="E189" i="2"/>
  <c r="F189" i="2"/>
  <c r="G189" i="2"/>
  <c r="J189" i="2"/>
  <c r="K189" i="2"/>
  <c r="L189" i="2"/>
  <c r="M189" i="2"/>
  <c r="A190" i="2"/>
  <c r="B190" i="2"/>
  <c r="H190" i="2" s="1"/>
  <c r="C190" i="2"/>
  <c r="E190" i="2"/>
  <c r="F190" i="2"/>
  <c r="G190" i="2"/>
  <c r="J190" i="2"/>
  <c r="K190" i="2"/>
  <c r="L190" i="2"/>
  <c r="M190" i="2"/>
  <c r="A191" i="2"/>
  <c r="B191" i="2"/>
  <c r="C191" i="2"/>
  <c r="E191" i="2"/>
  <c r="F191" i="2"/>
  <c r="G191" i="2"/>
  <c r="J191" i="2"/>
  <c r="K191" i="2"/>
  <c r="L191" i="2"/>
  <c r="M191" i="2"/>
  <c r="A192" i="2"/>
  <c r="B192" i="2"/>
  <c r="C192" i="2"/>
  <c r="E192" i="2"/>
  <c r="F192" i="2"/>
  <c r="G192" i="2"/>
  <c r="J192" i="2"/>
  <c r="K192" i="2"/>
  <c r="L192" i="2"/>
  <c r="M192" i="2"/>
  <c r="N180" i="1"/>
  <c r="S180" i="1" s="1"/>
  <c r="D180" i="1" s="1"/>
  <c r="N181" i="1"/>
  <c r="N182" i="1"/>
  <c r="N183" i="1"/>
  <c r="O180" i="1"/>
  <c r="Q180" i="1" s="1"/>
  <c r="R180" i="1" s="1"/>
  <c r="U180" i="1" s="1"/>
  <c r="O181" i="1"/>
  <c r="Q181" i="1" s="1"/>
  <c r="R181" i="1" s="1"/>
  <c r="O182" i="1"/>
  <c r="Q182" i="1" s="1"/>
  <c r="R182" i="1" s="1"/>
  <c r="O183" i="1"/>
  <c r="Q183" i="1" s="1"/>
  <c r="R183" i="1" s="1"/>
  <c r="P180" i="1"/>
  <c r="P181" i="1"/>
  <c r="P182" i="1"/>
  <c r="P183" i="1"/>
  <c r="AJ180" i="1"/>
  <c r="AJ181" i="1"/>
  <c r="AJ182" i="1"/>
  <c r="AJ183" i="1"/>
  <c r="AK180" i="1"/>
  <c r="AM180" i="1" s="1"/>
  <c r="AN180" i="1" s="1"/>
  <c r="AK181" i="1"/>
  <c r="AK182" i="1"/>
  <c r="AM182" i="1" s="1"/>
  <c r="AN182" i="1" s="1"/>
  <c r="AK183" i="1"/>
  <c r="AM183" i="1" s="1"/>
  <c r="AN183" i="1" s="1"/>
  <c r="AL180" i="1"/>
  <c r="AL181" i="1"/>
  <c r="AL182" i="1"/>
  <c r="AL183" i="1"/>
  <c r="AR180" i="1"/>
  <c r="AR181" i="1"/>
  <c r="AR182" i="1"/>
  <c r="AR183" i="1"/>
  <c r="J764" i="10" l="1"/>
  <c r="K764" i="10" s="1"/>
  <c r="L764" i="10" s="1"/>
  <c r="F765" i="10"/>
  <c r="E764" i="10"/>
  <c r="D765" i="10"/>
  <c r="I191" i="2"/>
  <c r="E665" i="10"/>
  <c r="D666" i="10"/>
  <c r="J665" i="10"/>
  <c r="K665" i="10" s="1"/>
  <c r="L665" i="10" s="1"/>
  <c r="F666" i="10"/>
  <c r="I189" i="2"/>
  <c r="H192" i="2"/>
  <c r="H189" i="2"/>
  <c r="I192" i="2"/>
  <c r="AF194" i="1"/>
  <c r="AG194" i="1" s="1"/>
  <c r="AH194" i="1" s="1"/>
  <c r="AB195" i="1"/>
  <c r="AF195" i="1" s="1"/>
  <c r="AG195" i="1" s="1"/>
  <c r="AH195" i="1" s="1"/>
  <c r="AV194" i="1"/>
  <c r="AT194" i="1"/>
  <c r="I195" i="1"/>
  <c r="E546" i="10"/>
  <c r="D547" i="10"/>
  <c r="J545" i="10"/>
  <c r="K545" i="10" s="1"/>
  <c r="L545" i="10" s="1"/>
  <c r="F546" i="10"/>
  <c r="H191" i="2"/>
  <c r="G189" i="1"/>
  <c r="G190" i="1" s="1"/>
  <c r="AF188" i="1"/>
  <c r="AG188" i="1" s="1"/>
  <c r="AH188" i="1" s="1"/>
  <c r="Z190" i="1"/>
  <c r="E191" i="1"/>
  <c r="J190" i="1"/>
  <c r="K190" i="1" s="1"/>
  <c r="L190" i="1" s="1"/>
  <c r="G191" i="1"/>
  <c r="J191" i="1" s="1"/>
  <c r="K191" i="1" s="1"/>
  <c r="L191" i="1" s="1"/>
  <c r="J189" i="1"/>
  <c r="K189" i="1" s="1"/>
  <c r="L189" i="1" s="1"/>
  <c r="AT188" i="1"/>
  <c r="AV188" i="1"/>
  <c r="I189" i="1"/>
  <c r="AU189" i="1"/>
  <c r="E189" i="1"/>
  <c r="AU190" i="1"/>
  <c r="E190" i="1"/>
  <c r="AB189" i="1"/>
  <c r="G186" i="1"/>
  <c r="G187" i="1" s="1"/>
  <c r="I186" i="1"/>
  <c r="AD184" i="1"/>
  <c r="AD185" i="1" s="1"/>
  <c r="AD186" i="1" s="1"/>
  <c r="AD187" i="1" s="1"/>
  <c r="AB184" i="1"/>
  <c r="AA184" i="1"/>
  <c r="Z185" i="1"/>
  <c r="AE184" i="1"/>
  <c r="AC184" i="1"/>
  <c r="AC185" i="1" s="1"/>
  <c r="AC186" i="1" s="1"/>
  <c r="AC187" i="1" s="1"/>
  <c r="AU184" i="1"/>
  <c r="H186" i="1"/>
  <c r="H187" i="1" s="1"/>
  <c r="F185" i="1"/>
  <c r="J185" i="1" s="1"/>
  <c r="K185" i="1" s="1"/>
  <c r="L185" i="1" s="1"/>
  <c r="E187" i="1"/>
  <c r="E186" i="1"/>
  <c r="S489" i="10"/>
  <c r="U489" i="10"/>
  <c r="T489" i="10"/>
  <c r="T543" i="10"/>
  <c r="S543" i="10"/>
  <c r="U543" i="10"/>
  <c r="S515" i="10"/>
  <c r="U515" i="10"/>
  <c r="S514" i="10"/>
  <c r="U514" i="10"/>
  <c r="S478" i="10"/>
  <c r="U478" i="10"/>
  <c r="S453" i="10"/>
  <c r="U453" i="10"/>
  <c r="T516" i="10"/>
  <c r="S516" i="10"/>
  <c r="U516" i="10"/>
  <c r="T469" i="10"/>
  <c r="S469" i="10"/>
  <c r="U469" i="10"/>
  <c r="S513" i="10"/>
  <c r="U513" i="10"/>
  <c r="S477" i="10"/>
  <c r="U477" i="10"/>
  <c r="S488" i="10"/>
  <c r="U488" i="10"/>
  <c r="T488" i="10"/>
  <c r="T468" i="10"/>
  <c r="S468" i="10"/>
  <c r="U468" i="10"/>
  <c r="T492" i="10"/>
  <c r="S492" i="10"/>
  <c r="U492" i="10"/>
  <c r="T444" i="10"/>
  <c r="S444" i="10"/>
  <c r="U444" i="10"/>
  <c r="S487" i="10"/>
  <c r="U487" i="10"/>
  <c r="T487" i="10"/>
  <c r="T515" i="10"/>
  <c r="S473" i="10"/>
  <c r="S538" i="10"/>
  <c r="U538" i="10"/>
  <c r="S503" i="10"/>
  <c r="U503" i="10"/>
  <c r="S467" i="10"/>
  <c r="U467" i="10"/>
  <c r="T529" i="10"/>
  <c r="U529" i="10"/>
  <c r="S529" i="10"/>
  <c r="S486" i="10"/>
  <c r="U486" i="10"/>
  <c r="T486" i="10"/>
  <c r="S479" i="10"/>
  <c r="U479" i="10"/>
  <c r="S539" i="10"/>
  <c r="U539" i="10"/>
  <c r="U533" i="10"/>
  <c r="T514" i="10"/>
  <c r="T478" i="10"/>
  <c r="T453" i="10"/>
  <c r="S520" i="10"/>
  <c r="S472" i="10"/>
  <c r="S537" i="10"/>
  <c r="U537" i="10"/>
  <c r="S502" i="10"/>
  <c r="U502" i="10"/>
  <c r="S466" i="10"/>
  <c r="U466" i="10"/>
  <c r="S443" i="10"/>
  <c r="U443" i="10"/>
  <c r="T528" i="10"/>
  <c r="S528" i="10"/>
  <c r="U528" i="10"/>
  <c r="T505" i="10"/>
  <c r="U505" i="10"/>
  <c r="S505" i="10"/>
  <c r="S536" i="10"/>
  <c r="U536" i="10"/>
  <c r="T536" i="10"/>
  <c r="S524" i="10"/>
  <c r="U524" i="10"/>
  <c r="T524" i="10"/>
  <c r="S512" i="10"/>
  <c r="U512" i="10"/>
  <c r="T512" i="10"/>
  <c r="S500" i="10"/>
  <c r="U500" i="10"/>
  <c r="T500" i="10"/>
  <c r="S476" i="10"/>
  <c r="U476" i="10"/>
  <c r="T476" i="10"/>
  <c r="S464" i="10"/>
  <c r="U464" i="10"/>
  <c r="T464" i="10"/>
  <c r="S452" i="10"/>
  <c r="U452" i="10"/>
  <c r="T452" i="10"/>
  <c r="T542" i="10"/>
  <c r="S542" i="10"/>
  <c r="U542" i="10"/>
  <c r="T530" i="10"/>
  <c r="S530" i="10"/>
  <c r="U530" i="10"/>
  <c r="T518" i="10"/>
  <c r="S518" i="10"/>
  <c r="U518" i="10"/>
  <c r="T506" i="10"/>
  <c r="S506" i="10"/>
  <c r="U506" i="10"/>
  <c r="T494" i="10"/>
  <c r="S494" i="10"/>
  <c r="U494" i="10"/>
  <c r="T482" i="10"/>
  <c r="S482" i="10"/>
  <c r="U482" i="10"/>
  <c r="T470" i="10"/>
  <c r="S470" i="10"/>
  <c r="U470" i="10"/>
  <c r="T458" i="10"/>
  <c r="S458" i="10"/>
  <c r="U458" i="10"/>
  <c r="T446" i="10"/>
  <c r="S446" i="10"/>
  <c r="U446" i="10"/>
  <c r="T517" i="10"/>
  <c r="U517" i="10"/>
  <c r="S517" i="10"/>
  <c r="S501" i="10"/>
  <c r="U501" i="10"/>
  <c r="S442" i="10"/>
  <c r="D442" i="10" s="1"/>
  <c r="E442" i="10" s="1"/>
  <c r="U442" i="10"/>
  <c r="U531" i="10"/>
  <c r="T539" i="10"/>
  <c r="S509" i="10"/>
  <c r="T504" i="10"/>
  <c r="S504" i="10"/>
  <c r="U504" i="10"/>
  <c r="T481" i="10"/>
  <c r="S481" i="10"/>
  <c r="U481" i="10"/>
  <c r="S465" i="10"/>
  <c r="U465" i="10"/>
  <c r="U473" i="10"/>
  <c r="T538" i="10"/>
  <c r="T503" i="10"/>
  <c r="T467" i="10"/>
  <c r="S508" i="10"/>
  <c r="S527" i="10"/>
  <c r="U527" i="10"/>
  <c r="S491" i="10"/>
  <c r="U491" i="10"/>
  <c r="S541" i="10"/>
  <c r="T541" i="10"/>
  <c r="U541" i="10"/>
  <c r="T540" i="10"/>
  <c r="S540" i="10"/>
  <c r="U540" i="10"/>
  <c r="T480" i="10"/>
  <c r="S480" i="10"/>
  <c r="U480" i="10"/>
  <c r="S522" i="10"/>
  <c r="U522" i="10"/>
  <c r="T522" i="10"/>
  <c r="S510" i="10"/>
  <c r="U510" i="10"/>
  <c r="T510" i="10"/>
  <c r="S498" i="10"/>
  <c r="U498" i="10"/>
  <c r="T498" i="10"/>
  <c r="S450" i="10"/>
  <c r="U450" i="10"/>
  <c r="T450" i="10"/>
  <c r="U520" i="10"/>
  <c r="U472" i="10"/>
  <c r="T537" i="10"/>
  <c r="T502" i="10"/>
  <c r="T466" i="10"/>
  <c r="T443" i="10"/>
  <c r="S526" i="10"/>
  <c r="U526" i="10"/>
  <c r="S490" i="10"/>
  <c r="U490" i="10"/>
  <c r="T457" i="10"/>
  <c r="S457" i="10"/>
  <c r="U457" i="10"/>
  <c r="H442" i="10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F442" i="10"/>
  <c r="S525" i="10"/>
  <c r="U525" i="10"/>
  <c r="S474" i="10"/>
  <c r="U474" i="10"/>
  <c r="T474" i="10"/>
  <c r="T456" i="10"/>
  <c r="S456" i="10"/>
  <c r="U456" i="10"/>
  <c r="S454" i="10"/>
  <c r="U454" i="10"/>
  <c r="S455" i="10"/>
  <c r="U455" i="10"/>
  <c r="T493" i="10"/>
  <c r="U493" i="10"/>
  <c r="S493" i="10"/>
  <c r="U535" i="10"/>
  <c r="U523" i="10"/>
  <c r="U511" i="10"/>
  <c r="U499" i="10"/>
  <c r="U475" i="10"/>
  <c r="U463" i="10"/>
  <c r="U451" i="10"/>
  <c r="I190" i="2"/>
  <c r="AM181" i="1"/>
  <c r="AN181" i="1" s="1"/>
  <c r="AQ181" i="1" s="1"/>
  <c r="T182" i="1"/>
  <c r="U182" i="1"/>
  <c r="AQ182" i="1"/>
  <c r="AO182" i="1"/>
  <c r="AP182" i="1"/>
  <c r="T181" i="1"/>
  <c r="S181" i="1"/>
  <c r="D181" i="1" s="1"/>
  <c r="U181" i="1"/>
  <c r="G181" i="1" s="1"/>
  <c r="AQ183" i="1"/>
  <c r="AP183" i="1"/>
  <c r="AO183" i="1"/>
  <c r="AP180" i="1"/>
  <c r="AQ180" i="1"/>
  <c r="AO180" i="1"/>
  <c r="Z180" i="1" s="1"/>
  <c r="AA180" i="1" s="1"/>
  <c r="S182" i="1"/>
  <c r="E180" i="1"/>
  <c r="T183" i="1"/>
  <c r="U183" i="1"/>
  <c r="I180" i="1"/>
  <c r="G180" i="1"/>
  <c r="S183" i="1"/>
  <c r="T180" i="1"/>
  <c r="A185" i="2"/>
  <c r="B185" i="2"/>
  <c r="C185" i="2"/>
  <c r="E185" i="2"/>
  <c r="F185" i="2"/>
  <c r="G185" i="2"/>
  <c r="H185" i="2"/>
  <c r="J185" i="2"/>
  <c r="K185" i="2"/>
  <c r="L185" i="2"/>
  <c r="M185" i="2"/>
  <c r="A186" i="2"/>
  <c r="B186" i="2"/>
  <c r="C186" i="2"/>
  <c r="E186" i="2"/>
  <c r="F186" i="2"/>
  <c r="G186" i="2"/>
  <c r="J186" i="2"/>
  <c r="K186" i="2"/>
  <c r="L186" i="2"/>
  <c r="M186" i="2"/>
  <c r="A187" i="2"/>
  <c r="B187" i="2"/>
  <c r="C187" i="2"/>
  <c r="E187" i="2"/>
  <c r="F187" i="2"/>
  <c r="G187" i="2"/>
  <c r="J187" i="2"/>
  <c r="K187" i="2"/>
  <c r="L187" i="2"/>
  <c r="M187" i="2"/>
  <c r="A188" i="2"/>
  <c r="B188" i="2"/>
  <c r="C188" i="2"/>
  <c r="E188" i="2"/>
  <c r="F188" i="2"/>
  <c r="G188" i="2"/>
  <c r="J188" i="2"/>
  <c r="K188" i="2"/>
  <c r="L188" i="2"/>
  <c r="M188" i="2"/>
  <c r="N176" i="1"/>
  <c r="N177" i="1"/>
  <c r="N178" i="1"/>
  <c r="U178" i="1" s="1"/>
  <c r="N179" i="1"/>
  <c r="U179" i="1" s="1"/>
  <c r="O176" i="1"/>
  <c r="O177" i="1"/>
  <c r="Q177" i="1" s="1"/>
  <c r="R177" i="1" s="1"/>
  <c r="O178" i="1"/>
  <c r="O179" i="1"/>
  <c r="P176" i="1"/>
  <c r="P177" i="1"/>
  <c r="P178" i="1"/>
  <c r="Q178" i="1" s="1"/>
  <c r="R178" i="1" s="1"/>
  <c r="P179" i="1"/>
  <c r="Q179" i="1" s="1"/>
  <c r="R179" i="1" s="1"/>
  <c r="Q176" i="1"/>
  <c r="R176" i="1" s="1"/>
  <c r="T176" i="1" s="1"/>
  <c r="AJ176" i="1"/>
  <c r="AJ177" i="1"/>
  <c r="AJ178" i="1"/>
  <c r="AJ179" i="1"/>
  <c r="AK176" i="1"/>
  <c r="AK177" i="1"/>
  <c r="AK178" i="1"/>
  <c r="AK179" i="1"/>
  <c r="AL176" i="1"/>
  <c r="AL177" i="1"/>
  <c r="AM177" i="1" s="1"/>
  <c r="AN177" i="1" s="1"/>
  <c r="AL178" i="1"/>
  <c r="AL179" i="1"/>
  <c r="J765" i="10" l="1"/>
  <c r="K765" i="10" s="1"/>
  <c r="L765" i="10" s="1"/>
  <c r="F766" i="10"/>
  <c r="E765" i="10"/>
  <c r="D766" i="10"/>
  <c r="I188" i="2"/>
  <c r="J666" i="10"/>
  <c r="K666" i="10" s="1"/>
  <c r="L666" i="10" s="1"/>
  <c r="F667" i="10"/>
  <c r="E666" i="10"/>
  <c r="D667" i="10"/>
  <c r="H188" i="2"/>
  <c r="I185" i="2"/>
  <c r="I186" i="2"/>
  <c r="H186" i="2"/>
  <c r="AV195" i="1"/>
  <c r="AT195" i="1"/>
  <c r="E547" i="10"/>
  <c r="D548" i="10"/>
  <c r="J546" i="10"/>
  <c r="K546" i="10" s="1"/>
  <c r="L546" i="10" s="1"/>
  <c r="F547" i="10"/>
  <c r="I187" i="2"/>
  <c r="H187" i="2"/>
  <c r="AA190" i="1"/>
  <c r="Z191" i="1"/>
  <c r="AF189" i="1"/>
  <c r="AG189" i="1" s="1"/>
  <c r="AH189" i="1" s="1"/>
  <c r="AB190" i="1"/>
  <c r="AV189" i="1"/>
  <c r="AT189" i="1"/>
  <c r="I190" i="1"/>
  <c r="AA185" i="1"/>
  <c r="AU185" i="1"/>
  <c r="Z186" i="1"/>
  <c r="AV184" i="1"/>
  <c r="AE185" i="1"/>
  <c r="AT184" i="1"/>
  <c r="F186" i="1"/>
  <c r="AF184" i="1"/>
  <c r="AG184" i="1" s="1"/>
  <c r="AH184" i="1" s="1"/>
  <c r="AB185" i="1"/>
  <c r="I187" i="1"/>
  <c r="D443" i="10"/>
  <c r="E443" i="10" s="1"/>
  <c r="D444" i="10"/>
  <c r="G442" i="10"/>
  <c r="J442" i="10" s="1"/>
  <c r="K442" i="10" s="1"/>
  <c r="L442" i="10" s="1"/>
  <c r="I442" i="10"/>
  <c r="I443" i="10" s="1"/>
  <c r="I444" i="10" s="1"/>
  <c r="I445" i="10" s="1"/>
  <c r="I446" i="10" s="1"/>
  <c r="I447" i="10" s="1"/>
  <c r="I448" i="10" s="1"/>
  <c r="I449" i="10" s="1"/>
  <c r="I450" i="10" s="1"/>
  <c r="I451" i="10" s="1"/>
  <c r="I452" i="10" s="1"/>
  <c r="I453" i="10" s="1"/>
  <c r="I454" i="10" s="1"/>
  <c r="I455" i="10" s="1"/>
  <c r="I456" i="10" s="1"/>
  <c r="I457" i="10" s="1"/>
  <c r="I458" i="10" s="1"/>
  <c r="I459" i="10" s="1"/>
  <c r="I460" i="10" s="1"/>
  <c r="I461" i="10" s="1"/>
  <c r="I462" i="10" s="1"/>
  <c r="I463" i="10" s="1"/>
  <c r="I464" i="10" s="1"/>
  <c r="I465" i="10" s="1"/>
  <c r="I466" i="10" s="1"/>
  <c r="I467" i="10" s="1"/>
  <c r="I468" i="10" s="1"/>
  <c r="I469" i="10" s="1"/>
  <c r="I470" i="10" s="1"/>
  <c r="I471" i="10" s="1"/>
  <c r="I472" i="10" s="1"/>
  <c r="I473" i="10" s="1"/>
  <c r="I474" i="10" s="1"/>
  <c r="I475" i="10" s="1"/>
  <c r="I476" i="10" s="1"/>
  <c r="I477" i="10" s="1"/>
  <c r="I478" i="10" s="1"/>
  <c r="I479" i="10" s="1"/>
  <c r="I480" i="10" s="1"/>
  <c r="I481" i="10" s="1"/>
  <c r="I482" i="10" s="1"/>
  <c r="I483" i="10" s="1"/>
  <c r="I484" i="10" s="1"/>
  <c r="I485" i="10" s="1"/>
  <c r="I486" i="10" s="1"/>
  <c r="I487" i="10" s="1"/>
  <c r="I488" i="10" s="1"/>
  <c r="I489" i="10" s="1"/>
  <c r="I490" i="10" s="1"/>
  <c r="I491" i="10" s="1"/>
  <c r="I492" i="10" s="1"/>
  <c r="I493" i="10" s="1"/>
  <c r="I494" i="10" s="1"/>
  <c r="I495" i="10" s="1"/>
  <c r="I496" i="10" s="1"/>
  <c r="I497" i="10" s="1"/>
  <c r="I498" i="10" s="1"/>
  <c r="I499" i="10" s="1"/>
  <c r="I500" i="10" s="1"/>
  <c r="I501" i="10" s="1"/>
  <c r="I502" i="10" s="1"/>
  <c r="I503" i="10" s="1"/>
  <c r="I504" i="10" s="1"/>
  <c r="I505" i="10" s="1"/>
  <c r="I506" i="10" s="1"/>
  <c r="I507" i="10" s="1"/>
  <c r="I508" i="10" s="1"/>
  <c r="I509" i="10" s="1"/>
  <c r="I510" i="10" s="1"/>
  <c r="I511" i="10" s="1"/>
  <c r="I512" i="10" s="1"/>
  <c r="I513" i="10" s="1"/>
  <c r="I514" i="10" s="1"/>
  <c r="I515" i="10" s="1"/>
  <c r="I516" i="10" s="1"/>
  <c r="I517" i="10" s="1"/>
  <c r="I518" i="10" s="1"/>
  <c r="I519" i="10" s="1"/>
  <c r="I520" i="10" s="1"/>
  <c r="I521" i="10" s="1"/>
  <c r="I522" i="10" s="1"/>
  <c r="I523" i="10" s="1"/>
  <c r="I524" i="10" s="1"/>
  <c r="I525" i="10" s="1"/>
  <c r="I526" i="10" s="1"/>
  <c r="I527" i="10" s="1"/>
  <c r="I528" i="10" s="1"/>
  <c r="I529" i="10" s="1"/>
  <c r="I530" i="10" s="1"/>
  <c r="I531" i="10" s="1"/>
  <c r="I532" i="10" s="1"/>
  <c r="I533" i="10" s="1"/>
  <c r="I534" i="10" s="1"/>
  <c r="I535" i="10" s="1"/>
  <c r="I536" i="10" s="1"/>
  <c r="I537" i="10" s="1"/>
  <c r="I538" i="10" s="1"/>
  <c r="I539" i="10" s="1"/>
  <c r="I540" i="10" s="1"/>
  <c r="I541" i="10" s="1"/>
  <c r="I542" i="10" s="1"/>
  <c r="I543" i="10" s="1"/>
  <c r="H453" i="10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G443" i="10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G470" i="10" s="1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G482" i="10" s="1"/>
  <c r="G483" i="10" s="1"/>
  <c r="G484" i="10" s="1"/>
  <c r="G485" i="10" s="1"/>
  <c r="G486" i="10" s="1"/>
  <c r="G487" i="10" s="1"/>
  <c r="G488" i="10" s="1"/>
  <c r="G489" i="10" s="1"/>
  <c r="G490" i="10" s="1"/>
  <c r="G491" i="10" s="1"/>
  <c r="G492" i="10" s="1"/>
  <c r="G493" i="10" s="1"/>
  <c r="G494" i="10" s="1"/>
  <c r="G495" i="10" s="1"/>
  <c r="G496" i="10" s="1"/>
  <c r="G497" i="10" s="1"/>
  <c r="G498" i="10" s="1"/>
  <c r="G499" i="10" s="1"/>
  <c r="G500" i="10" s="1"/>
  <c r="G501" i="10" s="1"/>
  <c r="G502" i="10" s="1"/>
  <c r="G503" i="10" s="1"/>
  <c r="G504" i="10" s="1"/>
  <c r="G505" i="10" s="1"/>
  <c r="G506" i="10" s="1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G518" i="10" s="1"/>
  <c r="G519" i="10" s="1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G530" i="10" s="1"/>
  <c r="G531" i="10" s="1"/>
  <c r="G532" i="10" s="1"/>
  <c r="G533" i="10" s="1"/>
  <c r="G534" i="10" s="1"/>
  <c r="G535" i="10" s="1"/>
  <c r="G536" i="10" s="1"/>
  <c r="G537" i="10" s="1"/>
  <c r="G538" i="10" s="1"/>
  <c r="G539" i="10" s="1"/>
  <c r="G540" i="10" s="1"/>
  <c r="G541" i="10" s="1"/>
  <c r="G542" i="10" s="1"/>
  <c r="G543" i="10" s="1"/>
  <c r="F443" i="10"/>
  <c r="F444" i="10" s="1"/>
  <c r="AO181" i="1"/>
  <c r="AP181" i="1"/>
  <c r="E181" i="1"/>
  <c r="AU180" i="1"/>
  <c r="D182" i="1"/>
  <c r="D183" i="1" s="1"/>
  <c r="G182" i="1"/>
  <c r="G183" i="1" s="1"/>
  <c r="I181" i="1"/>
  <c r="AC180" i="1"/>
  <c r="AC181" i="1" s="1"/>
  <c r="AC182" i="1" s="1"/>
  <c r="AC183" i="1" s="1"/>
  <c r="AE180" i="1"/>
  <c r="AE181" i="1" s="1"/>
  <c r="AE182" i="1" s="1"/>
  <c r="AE183" i="1" s="1"/>
  <c r="H180" i="1"/>
  <c r="H181" i="1" s="1"/>
  <c r="H182" i="1" s="1"/>
  <c r="H183" i="1" s="1"/>
  <c r="F180" i="1"/>
  <c r="J180" i="1" s="1"/>
  <c r="K180" i="1" s="1"/>
  <c r="L180" i="1" s="1"/>
  <c r="AB180" i="1"/>
  <c r="AF180" i="1" s="1"/>
  <c r="AG180" i="1" s="1"/>
  <c r="AH180" i="1" s="1"/>
  <c r="AD180" i="1"/>
  <c r="Z181" i="1"/>
  <c r="AA181" i="1" s="1"/>
  <c r="AM179" i="1"/>
  <c r="AN179" i="1" s="1"/>
  <c r="AP179" i="1" s="1"/>
  <c r="AM178" i="1"/>
  <c r="AN178" i="1" s="1"/>
  <c r="AP178" i="1" s="1"/>
  <c r="AQ178" i="1"/>
  <c r="AQ177" i="1"/>
  <c r="AM176" i="1"/>
  <c r="AN176" i="1" s="1"/>
  <c r="AP176" i="1" s="1"/>
  <c r="T179" i="1"/>
  <c r="S179" i="1"/>
  <c r="H176" i="1"/>
  <c r="F176" i="1"/>
  <c r="U176" i="1"/>
  <c r="T178" i="1"/>
  <c r="S178" i="1"/>
  <c r="T177" i="1"/>
  <c r="F177" i="1" s="1"/>
  <c r="U177" i="1"/>
  <c r="S177" i="1"/>
  <c r="AQ179" i="1"/>
  <c r="S176" i="1"/>
  <c r="D176" i="1" s="1"/>
  <c r="AR179" i="1"/>
  <c r="AR178" i="1"/>
  <c r="AP177" i="1"/>
  <c r="AR177" i="1"/>
  <c r="AO177" i="1"/>
  <c r="AR176" i="1"/>
  <c r="A181" i="2"/>
  <c r="B181" i="2"/>
  <c r="C181" i="2"/>
  <c r="E181" i="2"/>
  <c r="F181" i="2"/>
  <c r="G181" i="2"/>
  <c r="J181" i="2"/>
  <c r="K181" i="2"/>
  <c r="L181" i="2"/>
  <c r="M181" i="2"/>
  <c r="A182" i="2"/>
  <c r="B182" i="2"/>
  <c r="C182" i="2"/>
  <c r="E182" i="2"/>
  <c r="F182" i="2"/>
  <c r="G182" i="2"/>
  <c r="J182" i="2"/>
  <c r="K182" i="2"/>
  <c r="L182" i="2"/>
  <c r="M182" i="2"/>
  <c r="A183" i="2"/>
  <c r="B183" i="2"/>
  <c r="C183" i="2"/>
  <c r="E183" i="2"/>
  <c r="F183" i="2"/>
  <c r="G183" i="2"/>
  <c r="J183" i="2"/>
  <c r="K183" i="2"/>
  <c r="L183" i="2"/>
  <c r="M183" i="2"/>
  <c r="A184" i="2"/>
  <c r="B184" i="2"/>
  <c r="C184" i="2"/>
  <c r="E184" i="2"/>
  <c r="F184" i="2"/>
  <c r="G184" i="2"/>
  <c r="J184" i="2"/>
  <c r="K184" i="2"/>
  <c r="L184" i="2"/>
  <c r="M184" i="2"/>
  <c r="N172" i="1"/>
  <c r="N173" i="1"/>
  <c r="N174" i="1"/>
  <c r="N175" i="1"/>
  <c r="O172" i="1"/>
  <c r="Q172" i="1" s="1"/>
  <c r="R172" i="1" s="1"/>
  <c r="O173" i="1"/>
  <c r="O174" i="1"/>
  <c r="O175" i="1"/>
  <c r="P172" i="1"/>
  <c r="P173" i="1"/>
  <c r="Q173" i="1" s="1"/>
  <c r="R173" i="1" s="1"/>
  <c r="T173" i="1" s="1"/>
  <c r="P174" i="1"/>
  <c r="P175" i="1"/>
  <c r="Q174" i="1"/>
  <c r="R174" i="1" s="1"/>
  <c r="Q175" i="1"/>
  <c r="R175" i="1" s="1"/>
  <c r="AJ172" i="1"/>
  <c r="AJ173" i="1"/>
  <c r="AR173" i="1" s="1"/>
  <c r="AJ174" i="1"/>
  <c r="AR174" i="1" s="1"/>
  <c r="AJ175" i="1"/>
  <c r="AK172" i="1"/>
  <c r="AK173" i="1"/>
  <c r="AK174" i="1"/>
  <c r="AK175" i="1"/>
  <c r="AL172" i="1"/>
  <c r="AM172" i="1" s="1"/>
  <c r="AN172" i="1" s="1"/>
  <c r="AL173" i="1"/>
  <c r="AL174" i="1"/>
  <c r="AM174" i="1" s="1"/>
  <c r="AN174" i="1" s="1"/>
  <c r="AL175" i="1"/>
  <c r="AR172" i="1"/>
  <c r="E766" i="10" l="1"/>
  <c r="D767" i="10"/>
  <c r="J766" i="10"/>
  <c r="K766" i="10" s="1"/>
  <c r="L766" i="10" s="1"/>
  <c r="F767" i="10"/>
  <c r="H182" i="2"/>
  <c r="E667" i="10"/>
  <c r="D668" i="10"/>
  <c r="J667" i="10"/>
  <c r="K667" i="10" s="1"/>
  <c r="L667" i="10" s="1"/>
  <c r="F668" i="10"/>
  <c r="J547" i="10"/>
  <c r="K547" i="10" s="1"/>
  <c r="L547" i="10" s="1"/>
  <c r="F548" i="10"/>
  <c r="E548" i="10"/>
  <c r="D549" i="10"/>
  <c r="H183" i="2"/>
  <c r="I182" i="2"/>
  <c r="H181" i="2"/>
  <c r="AA191" i="1"/>
  <c r="AU191" i="1"/>
  <c r="AT190" i="1"/>
  <c r="AV190" i="1"/>
  <c r="I191" i="1"/>
  <c r="AF190" i="1"/>
  <c r="AG190" i="1" s="1"/>
  <c r="AH190" i="1" s="1"/>
  <c r="AB191" i="1"/>
  <c r="AF191" i="1" s="1"/>
  <c r="AG191" i="1" s="1"/>
  <c r="AH191" i="1" s="1"/>
  <c r="AF185" i="1"/>
  <c r="AG185" i="1" s="1"/>
  <c r="AH185" i="1" s="1"/>
  <c r="AB186" i="1"/>
  <c r="AA186" i="1"/>
  <c r="Z187" i="1"/>
  <c r="AU186" i="1"/>
  <c r="J186" i="1"/>
  <c r="K186" i="1" s="1"/>
  <c r="L186" i="1" s="1"/>
  <c r="F187" i="1"/>
  <c r="J187" i="1" s="1"/>
  <c r="K187" i="1" s="1"/>
  <c r="L187" i="1" s="1"/>
  <c r="AT185" i="1"/>
  <c r="AE186" i="1"/>
  <c r="AV185" i="1"/>
  <c r="J444" i="10"/>
  <c r="K444" i="10" s="1"/>
  <c r="L444" i="10" s="1"/>
  <c r="F445" i="10"/>
  <c r="E444" i="10"/>
  <c r="D445" i="10"/>
  <c r="J443" i="10"/>
  <c r="K443" i="10" s="1"/>
  <c r="L443" i="10" s="1"/>
  <c r="AD181" i="1"/>
  <c r="AD182" i="1" s="1"/>
  <c r="AD183" i="1" s="1"/>
  <c r="AT180" i="1"/>
  <c r="AU181" i="1"/>
  <c r="E183" i="1"/>
  <c r="Z182" i="1"/>
  <c r="AU182" i="1"/>
  <c r="E182" i="1"/>
  <c r="AV180" i="1"/>
  <c r="F181" i="1"/>
  <c r="AB181" i="1"/>
  <c r="AV181" i="1"/>
  <c r="AT181" i="1"/>
  <c r="I182" i="1"/>
  <c r="AO178" i="1"/>
  <c r="AO179" i="1"/>
  <c r="AQ176" i="1"/>
  <c r="AC176" i="1" s="1"/>
  <c r="AC177" i="1" s="1"/>
  <c r="AC178" i="1" s="1"/>
  <c r="AC179" i="1" s="1"/>
  <c r="AO176" i="1"/>
  <c r="Z176" i="1" s="1"/>
  <c r="AA176" i="1" s="1"/>
  <c r="D178" i="1"/>
  <c r="F178" i="1"/>
  <c r="J178" i="1" s="1"/>
  <c r="K178" i="1" s="1"/>
  <c r="L178" i="1" s="1"/>
  <c r="G176" i="1"/>
  <c r="I176" i="1"/>
  <c r="G177" i="1"/>
  <c r="G178" i="1" s="1"/>
  <c r="G179" i="1" s="1"/>
  <c r="E176" i="1"/>
  <c r="J176" i="1"/>
  <c r="K176" i="1" s="1"/>
  <c r="L176" i="1" s="1"/>
  <c r="H177" i="1"/>
  <c r="H178" i="1" s="1"/>
  <c r="H179" i="1" s="1"/>
  <c r="D177" i="1"/>
  <c r="J177" i="1"/>
  <c r="K177" i="1" s="1"/>
  <c r="L177" i="1" s="1"/>
  <c r="AE176" i="1"/>
  <c r="AE177" i="1" s="1"/>
  <c r="AE178" i="1" s="1"/>
  <c r="AE179" i="1" s="1"/>
  <c r="AB176" i="1"/>
  <c r="AD176" i="1"/>
  <c r="AD177" i="1" s="1"/>
  <c r="AD178" i="1" s="1"/>
  <c r="AD179" i="1" s="1"/>
  <c r="I184" i="2"/>
  <c r="H184" i="2"/>
  <c r="I181" i="2"/>
  <c r="I183" i="2"/>
  <c r="AM175" i="1"/>
  <c r="AN175" i="1" s="1"/>
  <c r="AM173" i="1"/>
  <c r="AN173" i="1" s="1"/>
  <c r="AP174" i="1"/>
  <c r="AP172" i="1"/>
  <c r="AB172" i="1" s="1"/>
  <c r="S172" i="1"/>
  <c r="D172" i="1" s="1"/>
  <c r="T172" i="1"/>
  <c r="U172" i="1"/>
  <c r="AP175" i="1"/>
  <c r="AO172" i="1"/>
  <c r="Z172" i="1" s="1"/>
  <c r="AA172" i="1" s="1"/>
  <c r="S175" i="1"/>
  <c r="U175" i="1"/>
  <c r="T175" i="1"/>
  <c r="S174" i="1"/>
  <c r="U174" i="1"/>
  <c r="T174" i="1"/>
  <c r="AP173" i="1"/>
  <c r="AO173" i="1"/>
  <c r="AQ173" i="1"/>
  <c r="S173" i="1"/>
  <c r="AO174" i="1"/>
  <c r="AQ175" i="1"/>
  <c r="AO175" i="1"/>
  <c r="AQ174" i="1"/>
  <c r="AQ172" i="1"/>
  <c r="AR175" i="1"/>
  <c r="U173" i="1"/>
  <c r="A177" i="2"/>
  <c r="B177" i="2"/>
  <c r="C177" i="2"/>
  <c r="E177" i="2"/>
  <c r="F177" i="2"/>
  <c r="G177" i="2"/>
  <c r="J177" i="2"/>
  <c r="K177" i="2"/>
  <c r="L177" i="2"/>
  <c r="M177" i="2"/>
  <c r="A178" i="2"/>
  <c r="B178" i="2"/>
  <c r="C178" i="2"/>
  <c r="E178" i="2"/>
  <c r="F178" i="2"/>
  <c r="G178" i="2"/>
  <c r="J178" i="2"/>
  <c r="K178" i="2"/>
  <c r="L178" i="2"/>
  <c r="M178" i="2"/>
  <c r="A179" i="2"/>
  <c r="B179" i="2"/>
  <c r="C179" i="2"/>
  <c r="E179" i="2"/>
  <c r="F179" i="2"/>
  <c r="H179" i="2" s="1"/>
  <c r="G179" i="2"/>
  <c r="J179" i="2"/>
  <c r="K179" i="2"/>
  <c r="L179" i="2"/>
  <c r="M179" i="2"/>
  <c r="A180" i="2"/>
  <c r="B180" i="2"/>
  <c r="C180" i="2"/>
  <c r="E180" i="2"/>
  <c r="F180" i="2"/>
  <c r="G180" i="2"/>
  <c r="J180" i="2"/>
  <c r="K180" i="2"/>
  <c r="L180" i="2"/>
  <c r="M180" i="2"/>
  <c r="N168" i="1"/>
  <c r="N169" i="1"/>
  <c r="N170" i="1"/>
  <c r="N171" i="1"/>
  <c r="O168" i="1"/>
  <c r="O169" i="1"/>
  <c r="O170" i="1"/>
  <c r="O171" i="1"/>
  <c r="P168" i="1"/>
  <c r="P169" i="1"/>
  <c r="P170" i="1"/>
  <c r="P171" i="1"/>
  <c r="Q171" i="1" s="1"/>
  <c r="R171" i="1" s="1"/>
  <c r="T171" i="1" s="1"/>
  <c r="Q168" i="1"/>
  <c r="R168" i="1" s="1"/>
  <c r="Q169" i="1"/>
  <c r="R169" i="1" s="1"/>
  <c r="Q170" i="1"/>
  <c r="R170" i="1" s="1"/>
  <c r="AJ168" i="1"/>
  <c r="AR168" i="1" s="1"/>
  <c r="AJ169" i="1"/>
  <c r="AR169" i="1" s="1"/>
  <c r="AJ170" i="1"/>
  <c r="AR170" i="1" s="1"/>
  <c r="AJ171" i="1"/>
  <c r="AK168" i="1"/>
  <c r="AK169" i="1"/>
  <c r="AK170" i="1"/>
  <c r="AK171" i="1"/>
  <c r="AL168" i="1"/>
  <c r="AM168" i="1" s="1"/>
  <c r="AN168" i="1" s="1"/>
  <c r="AL169" i="1"/>
  <c r="AL170" i="1"/>
  <c r="AL171" i="1"/>
  <c r="AR171" i="1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O339" i="10"/>
  <c r="Q339" i="10" s="1"/>
  <c r="O340" i="10"/>
  <c r="O341" i="10"/>
  <c r="Q341" i="10" s="1"/>
  <c r="R341" i="10" s="1"/>
  <c r="O342" i="10"/>
  <c r="O343" i="10"/>
  <c r="O344" i="10"/>
  <c r="O345" i="10"/>
  <c r="O346" i="10"/>
  <c r="O347" i="10"/>
  <c r="Q347" i="10" s="1"/>
  <c r="R347" i="10" s="1"/>
  <c r="O348" i="10"/>
  <c r="O349" i="10"/>
  <c r="O350" i="10"/>
  <c r="O351" i="10"/>
  <c r="O352" i="10"/>
  <c r="O353" i="10"/>
  <c r="O354" i="10"/>
  <c r="O355" i="10"/>
  <c r="Q355" i="10" s="1"/>
  <c r="R355" i="10" s="1"/>
  <c r="O356" i="10"/>
  <c r="O357" i="10"/>
  <c r="Q357" i="10" s="1"/>
  <c r="R357" i="10" s="1"/>
  <c r="O358" i="10"/>
  <c r="O359" i="10"/>
  <c r="O360" i="10"/>
  <c r="O361" i="10"/>
  <c r="O362" i="10"/>
  <c r="O363" i="10"/>
  <c r="Q363" i="10" s="1"/>
  <c r="R363" i="10" s="1"/>
  <c r="O364" i="10"/>
  <c r="O365" i="10"/>
  <c r="Q365" i="10" s="1"/>
  <c r="R365" i="10" s="1"/>
  <c r="O366" i="10"/>
  <c r="O367" i="10"/>
  <c r="O368" i="10"/>
  <c r="O369" i="10"/>
  <c r="O370" i="10"/>
  <c r="O371" i="10"/>
  <c r="Q371" i="10" s="1"/>
  <c r="R371" i="10" s="1"/>
  <c r="O372" i="10"/>
  <c r="O373" i="10"/>
  <c r="O374" i="10"/>
  <c r="O375" i="10"/>
  <c r="O376" i="10"/>
  <c r="O377" i="10"/>
  <c r="O378" i="10"/>
  <c r="O379" i="10"/>
  <c r="Q379" i="10" s="1"/>
  <c r="R379" i="10" s="1"/>
  <c r="O380" i="10"/>
  <c r="O381" i="10"/>
  <c r="Q381" i="10" s="1"/>
  <c r="R381" i="10" s="1"/>
  <c r="O382" i="10"/>
  <c r="O383" i="10"/>
  <c r="O384" i="10"/>
  <c r="O385" i="10"/>
  <c r="O386" i="10"/>
  <c r="O387" i="10"/>
  <c r="Q387" i="10" s="1"/>
  <c r="R387" i="10" s="1"/>
  <c r="O388" i="10"/>
  <c r="O389" i="10"/>
  <c r="Q389" i="10" s="1"/>
  <c r="R389" i="10" s="1"/>
  <c r="O390" i="10"/>
  <c r="O391" i="10"/>
  <c r="O392" i="10"/>
  <c r="O393" i="10"/>
  <c r="O394" i="10"/>
  <c r="O395" i="10"/>
  <c r="Q395" i="10" s="1"/>
  <c r="R395" i="10" s="1"/>
  <c r="O396" i="10"/>
  <c r="O397" i="10"/>
  <c r="Q397" i="10" s="1"/>
  <c r="R397" i="10" s="1"/>
  <c r="O398" i="10"/>
  <c r="O399" i="10"/>
  <c r="O400" i="10"/>
  <c r="O401" i="10"/>
  <c r="O402" i="10"/>
  <c r="O403" i="10"/>
  <c r="Q403" i="10" s="1"/>
  <c r="R403" i="10" s="1"/>
  <c r="O404" i="10"/>
  <c r="O405" i="10"/>
  <c r="Q405" i="10" s="1"/>
  <c r="R405" i="10" s="1"/>
  <c r="O406" i="10"/>
  <c r="O407" i="10"/>
  <c r="O408" i="10"/>
  <c r="O409" i="10"/>
  <c r="O410" i="10"/>
  <c r="O411" i="10"/>
  <c r="Q411" i="10" s="1"/>
  <c r="R411" i="10" s="1"/>
  <c r="O412" i="10"/>
  <c r="O413" i="10"/>
  <c r="Q413" i="10" s="1"/>
  <c r="R413" i="10" s="1"/>
  <c r="O414" i="10"/>
  <c r="O415" i="10"/>
  <c r="O416" i="10"/>
  <c r="O417" i="10"/>
  <c r="O418" i="10"/>
  <c r="O419" i="10"/>
  <c r="Q419" i="10" s="1"/>
  <c r="R419" i="10" s="1"/>
  <c r="O420" i="10"/>
  <c r="O421" i="10"/>
  <c r="Q421" i="10" s="1"/>
  <c r="R421" i="10" s="1"/>
  <c r="O422" i="10"/>
  <c r="O423" i="10"/>
  <c r="O424" i="10"/>
  <c r="O425" i="10"/>
  <c r="O426" i="10"/>
  <c r="O427" i="10"/>
  <c r="Q427" i="10" s="1"/>
  <c r="R427" i="10" s="1"/>
  <c r="O428" i="10"/>
  <c r="O429" i="10"/>
  <c r="Q429" i="10" s="1"/>
  <c r="R429" i="10" s="1"/>
  <c r="O430" i="10"/>
  <c r="O431" i="10"/>
  <c r="O432" i="10"/>
  <c r="O433" i="10"/>
  <c r="O434" i="10"/>
  <c r="O435" i="10"/>
  <c r="Q435" i="10" s="1"/>
  <c r="R435" i="10" s="1"/>
  <c r="O436" i="10"/>
  <c r="O437" i="10"/>
  <c r="Q437" i="10" s="1"/>
  <c r="R437" i="10" s="1"/>
  <c r="O438" i="10"/>
  <c r="O439" i="10"/>
  <c r="O440" i="10"/>
  <c r="O441" i="10"/>
  <c r="P339" i="10"/>
  <c r="P340" i="10"/>
  <c r="Q340" i="10" s="1"/>
  <c r="R340" i="10" s="1"/>
  <c r="P341" i="10"/>
  <c r="P342" i="10"/>
  <c r="Q342" i="10" s="1"/>
  <c r="R342" i="10" s="1"/>
  <c r="P343" i="10"/>
  <c r="P344" i="10"/>
  <c r="P345" i="10"/>
  <c r="P346" i="10"/>
  <c r="P347" i="10"/>
  <c r="P348" i="10"/>
  <c r="Q348" i="10" s="1"/>
  <c r="R348" i="10" s="1"/>
  <c r="P349" i="10"/>
  <c r="P350" i="10"/>
  <c r="Q350" i="10" s="1"/>
  <c r="R350" i="10" s="1"/>
  <c r="P351" i="10"/>
  <c r="Q351" i="10" s="1"/>
  <c r="R351" i="10" s="1"/>
  <c r="P352" i="10"/>
  <c r="P353" i="10"/>
  <c r="P354" i="10"/>
  <c r="P355" i="10"/>
  <c r="P356" i="10"/>
  <c r="Q356" i="10" s="1"/>
  <c r="R356" i="10" s="1"/>
  <c r="P357" i="10"/>
  <c r="P358" i="10"/>
  <c r="Q358" i="10" s="1"/>
  <c r="R358" i="10" s="1"/>
  <c r="P359" i="10"/>
  <c r="Q359" i="10" s="1"/>
  <c r="R359" i="10" s="1"/>
  <c r="P360" i="10"/>
  <c r="P361" i="10"/>
  <c r="P362" i="10"/>
  <c r="P363" i="10"/>
  <c r="P364" i="10"/>
  <c r="Q364" i="10" s="1"/>
  <c r="R364" i="10" s="1"/>
  <c r="P365" i="10"/>
  <c r="P366" i="10"/>
  <c r="Q366" i="10" s="1"/>
  <c r="R366" i="10" s="1"/>
  <c r="P367" i="10"/>
  <c r="Q367" i="10" s="1"/>
  <c r="P368" i="10"/>
  <c r="P369" i="10"/>
  <c r="P370" i="10"/>
  <c r="P371" i="10"/>
  <c r="P372" i="10"/>
  <c r="Q372" i="10" s="1"/>
  <c r="R372" i="10" s="1"/>
  <c r="P373" i="10"/>
  <c r="P374" i="10"/>
  <c r="Q374" i="10" s="1"/>
  <c r="R374" i="10" s="1"/>
  <c r="P375" i="10"/>
  <c r="Q375" i="10" s="1"/>
  <c r="R375" i="10" s="1"/>
  <c r="P376" i="10"/>
  <c r="P377" i="10"/>
  <c r="P378" i="10"/>
  <c r="P379" i="10"/>
  <c r="P380" i="10"/>
  <c r="Q380" i="10" s="1"/>
  <c r="R380" i="10" s="1"/>
  <c r="P381" i="10"/>
  <c r="P382" i="10"/>
  <c r="Q382" i="10" s="1"/>
  <c r="R382" i="10" s="1"/>
  <c r="P383" i="10"/>
  <c r="Q383" i="10" s="1"/>
  <c r="P384" i="10"/>
  <c r="P385" i="10"/>
  <c r="P386" i="10"/>
  <c r="P387" i="10"/>
  <c r="P388" i="10"/>
  <c r="Q388" i="10" s="1"/>
  <c r="R388" i="10" s="1"/>
  <c r="P389" i="10"/>
  <c r="P390" i="10"/>
  <c r="Q390" i="10" s="1"/>
  <c r="R390" i="10" s="1"/>
  <c r="P391" i="10"/>
  <c r="Q391" i="10" s="1"/>
  <c r="R391" i="10" s="1"/>
  <c r="P392" i="10"/>
  <c r="P393" i="10"/>
  <c r="P394" i="10"/>
  <c r="P395" i="10"/>
  <c r="P396" i="10"/>
  <c r="Q396" i="10" s="1"/>
  <c r="R396" i="10" s="1"/>
  <c r="P397" i="10"/>
  <c r="P398" i="10"/>
  <c r="Q398" i="10" s="1"/>
  <c r="R398" i="10" s="1"/>
  <c r="P399" i="10"/>
  <c r="Q399" i="10" s="1"/>
  <c r="R399" i="10" s="1"/>
  <c r="P400" i="10"/>
  <c r="P401" i="10"/>
  <c r="P402" i="10"/>
  <c r="P403" i="10"/>
  <c r="P404" i="10"/>
  <c r="Q404" i="10" s="1"/>
  <c r="R404" i="10" s="1"/>
  <c r="P405" i="10"/>
  <c r="P406" i="10"/>
  <c r="Q406" i="10" s="1"/>
  <c r="R406" i="10" s="1"/>
  <c r="P407" i="10"/>
  <c r="Q407" i="10" s="1"/>
  <c r="P408" i="10"/>
  <c r="P409" i="10"/>
  <c r="P410" i="10"/>
  <c r="P411" i="10"/>
  <c r="P412" i="10"/>
  <c r="Q412" i="10" s="1"/>
  <c r="R412" i="10" s="1"/>
  <c r="P413" i="10"/>
  <c r="P414" i="10"/>
  <c r="Q414" i="10" s="1"/>
  <c r="R414" i="10" s="1"/>
  <c r="P415" i="10"/>
  <c r="Q415" i="10" s="1"/>
  <c r="R415" i="10" s="1"/>
  <c r="P416" i="10"/>
  <c r="P417" i="10"/>
  <c r="P418" i="10"/>
  <c r="P419" i="10"/>
  <c r="P420" i="10"/>
  <c r="P421" i="10"/>
  <c r="P422" i="10"/>
  <c r="Q422" i="10" s="1"/>
  <c r="R422" i="10" s="1"/>
  <c r="P423" i="10"/>
  <c r="Q423" i="10" s="1"/>
  <c r="R423" i="10" s="1"/>
  <c r="P424" i="10"/>
  <c r="P425" i="10"/>
  <c r="P426" i="10"/>
  <c r="P427" i="10"/>
  <c r="P428" i="10"/>
  <c r="Q428" i="10" s="1"/>
  <c r="R428" i="10" s="1"/>
  <c r="P429" i="10"/>
  <c r="P430" i="10"/>
  <c r="Q430" i="10" s="1"/>
  <c r="R430" i="10" s="1"/>
  <c r="P431" i="10"/>
  <c r="Q431" i="10" s="1"/>
  <c r="R431" i="10" s="1"/>
  <c r="P432" i="10"/>
  <c r="P433" i="10"/>
  <c r="P434" i="10"/>
  <c r="P435" i="10"/>
  <c r="P436" i="10"/>
  <c r="P437" i="10"/>
  <c r="P438" i="10"/>
  <c r="P439" i="10"/>
  <c r="Q439" i="10" s="1"/>
  <c r="R439" i="10" s="1"/>
  <c r="P440" i="10"/>
  <c r="P441" i="10"/>
  <c r="Q343" i="10"/>
  <c r="Q344" i="10"/>
  <c r="Q345" i="10"/>
  <c r="Q346" i="10"/>
  <c r="Q349" i="10"/>
  <c r="R349" i="10" s="1"/>
  <c r="Q352" i="10"/>
  <c r="Q353" i="10"/>
  <c r="Q354" i="10"/>
  <c r="Q360" i="10"/>
  <c r="Q361" i="10"/>
  <c r="R361" i="10" s="1"/>
  <c r="U361" i="10" s="1"/>
  <c r="Q362" i="10"/>
  <c r="Q368" i="10"/>
  <c r="Q369" i="10"/>
  <c r="R369" i="10" s="1"/>
  <c r="U369" i="10" s="1"/>
  <c r="Q370" i="10"/>
  <c r="Q373" i="10"/>
  <c r="R373" i="10" s="1"/>
  <c r="Q376" i="10"/>
  <c r="Q377" i="10"/>
  <c r="Q378" i="10"/>
  <c r="Q384" i="10"/>
  <c r="Q385" i="10"/>
  <c r="R385" i="10" s="1"/>
  <c r="U385" i="10" s="1"/>
  <c r="Q386" i="10"/>
  <c r="R386" i="10" s="1"/>
  <c r="S386" i="10" s="1"/>
  <c r="Q392" i="10"/>
  <c r="Q393" i="10"/>
  <c r="Q394" i="10"/>
  <c r="R394" i="10" s="1"/>
  <c r="S394" i="10" s="1"/>
  <c r="Q400" i="10"/>
  <c r="Q401" i="10"/>
  <c r="Q402" i="10"/>
  <c r="Q408" i="10"/>
  <c r="R408" i="10" s="1"/>
  <c r="Q409" i="10"/>
  <c r="R409" i="10" s="1"/>
  <c r="U409" i="10" s="1"/>
  <c r="Q410" i="10"/>
  <c r="Q416" i="10"/>
  <c r="Q417" i="10"/>
  <c r="Q418" i="10"/>
  <c r="R418" i="10" s="1"/>
  <c r="S418" i="10" s="1"/>
  <c r="Q420" i="10"/>
  <c r="R420" i="10" s="1"/>
  <c r="Q424" i="10"/>
  <c r="Q425" i="10"/>
  <c r="Q426" i="10"/>
  <c r="R426" i="10" s="1"/>
  <c r="S426" i="10" s="1"/>
  <c r="Q432" i="10"/>
  <c r="Q433" i="10"/>
  <c r="Q434" i="10"/>
  <c r="Q436" i="10"/>
  <c r="R436" i="10" s="1"/>
  <c r="Q438" i="10"/>
  <c r="R438" i="10" s="1"/>
  <c r="Q440" i="10"/>
  <c r="Q441" i="10"/>
  <c r="R339" i="10"/>
  <c r="R343" i="10"/>
  <c r="R344" i="10"/>
  <c r="T344" i="10" s="1"/>
  <c r="R345" i="10"/>
  <c r="R346" i="10"/>
  <c r="R352" i="10"/>
  <c r="T352" i="10" s="1"/>
  <c r="R353" i="10"/>
  <c r="R354" i="10"/>
  <c r="R360" i="10"/>
  <c r="T360" i="10" s="1"/>
  <c r="R362" i="10"/>
  <c r="R367" i="10"/>
  <c r="T367" i="10" s="1"/>
  <c r="R368" i="10"/>
  <c r="T368" i="10" s="1"/>
  <c r="R370" i="10"/>
  <c r="R376" i="10"/>
  <c r="T376" i="10" s="1"/>
  <c r="R377" i="10"/>
  <c r="R378" i="10"/>
  <c r="R383" i="10"/>
  <c r="R384" i="10"/>
  <c r="T384" i="10" s="1"/>
  <c r="R392" i="10"/>
  <c r="T392" i="10" s="1"/>
  <c r="R393" i="10"/>
  <c r="R400" i="10"/>
  <c r="T400" i="10" s="1"/>
  <c r="R401" i="10"/>
  <c r="R402" i="10"/>
  <c r="R407" i="10"/>
  <c r="R410" i="10"/>
  <c r="R416" i="10"/>
  <c r="T416" i="10" s="1"/>
  <c r="R417" i="10"/>
  <c r="R424" i="10"/>
  <c r="T424" i="10" s="1"/>
  <c r="R425" i="10"/>
  <c r="R432" i="10"/>
  <c r="T432" i="10" s="1"/>
  <c r="R433" i="10"/>
  <c r="R434" i="10"/>
  <c r="R440" i="10"/>
  <c r="T440" i="10" s="1"/>
  <c r="R441" i="10"/>
  <c r="S339" i="10"/>
  <c r="S345" i="10"/>
  <c r="S346" i="10"/>
  <c r="S352" i="10"/>
  <c r="S353" i="10"/>
  <c r="S354" i="10"/>
  <c r="S360" i="10"/>
  <c r="S361" i="10"/>
  <c r="S362" i="10"/>
  <c r="S368" i="10"/>
  <c r="S370" i="10"/>
  <c r="S377" i="10"/>
  <c r="S378" i="10"/>
  <c r="S384" i="10"/>
  <c r="S392" i="10"/>
  <c r="S393" i="10"/>
  <c r="S400" i="10"/>
  <c r="S401" i="10"/>
  <c r="S402" i="10"/>
  <c r="S409" i="10"/>
  <c r="S410" i="10"/>
  <c r="S417" i="10"/>
  <c r="S425" i="10"/>
  <c r="S432" i="10"/>
  <c r="S433" i="10"/>
  <c r="S434" i="10"/>
  <c r="S441" i="10"/>
  <c r="T339" i="10"/>
  <c r="T345" i="10"/>
  <c r="T346" i="10"/>
  <c r="T353" i="10"/>
  <c r="T354" i="10"/>
  <c r="T361" i="10"/>
  <c r="T362" i="10"/>
  <c r="T370" i="10"/>
  <c r="T377" i="10"/>
  <c r="T378" i="10"/>
  <c r="T383" i="10"/>
  <c r="T393" i="10"/>
  <c r="T394" i="10"/>
  <c r="T401" i="10"/>
  <c r="T402" i="10"/>
  <c r="T409" i="10"/>
  <c r="T410" i="10"/>
  <c r="T417" i="10"/>
  <c r="T418" i="10"/>
  <c r="T425" i="10"/>
  <c r="T426" i="10"/>
  <c r="T433" i="10"/>
  <c r="T434" i="10"/>
  <c r="T441" i="10"/>
  <c r="U339" i="10"/>
  <c r="U344" i="10"/>
  <c r="U345" i="10"/>
  <c r="U346" i="10"/>
  <c r="U347" i="10"/>
  <c r="U352" i="10"/>
  <c r="U353" i="10"/>
  <c r="U354" i="10"/>
  <c r="U355" i="10"/>
  <c r="U360" i="10"/>
  <c r="U362" i="10"/>
  <c r="U363" i="10"/>
  <c r="U368" i="10"/>
  <c r="U370" i="10"/>
  <c r="U371" i="10"/>
  <c r="U376" i="10"/>
  <c r="U377" i="10"/>
  <c r="U378" i="10"/>
  <c r="U379" i="10"/>
  <c r="U387" i="10"/>
  <c r="U392" i="10"/>
  <c r="U393" i="10"/>
  <c r="U394" i="10"/>
  <c r="U395" i="10"/>
  <c r="U400" i="10"/>
  <c r="U401" i="10"/>
  <c r="U402" i="10"/>
  <c r="U403" i="10"/>
  <c r="U410" i="10"/>
  <c r="U411" i="10"/>
  <c r="U416" i="10"/>
  <c r="U417" i="10"/>
  <c r="U418" i="10"/>
  <c r="U419" i="10"/>
  <c r="U425" i="10"/>
  <c r="U426" i="10"/>
  <c r="U427" i="10"/>
  <c r="U432" i="10"/>
  <c r="U433" i="10"/>
  <c r="U434" i="10"/>
  <c r="U435" i="10"/>
  <c r="U441" i="10"/>
  <c r="E767" i="10" l="1"/>
  <c r="D768" i="10"/>
  <c r="J767" i="10"/>
  <c r="K767" i="10" s="1"/>
  <c r="L767" i="10" s="1"/>
  <c r="F768" i="10"/>
  <c r="H177" i="2"/>
  <c r="J668" i="10"/>
  <c r="K668" i="10" s="1"/>
  <c r="L668" i="10" s="1"/>
  <c r="F669" i="10"/>
  <c r="E668" i="10"/>
  <c r="D669" i="10"/>
  <c r="I177" i="2"/>
  <c r="H178" i="2"/>
  <c r="E549" i="10"/>
  <c r="D550" i="10"/>
  <c r="J548" i="10"/>
  <c r="K548" i="10" s="1"/>
  <c r="L548" i="10" s="1"/>
  <c r="F549" i="10"/>
  <c r="I178" i="2"/>
  <c r="AT191" i="1"/>
  <c r="AV191" i="1"/>
  <c r="AA187" i="1"/>
  <c r="AU187" i="1"/>
  <c r="AE187" i="1"/>
  <c r="AV186" i="1"/>
  <c r="AT186" i="1"/>
  <c r="AF186" i="1"/>
  <c r="AG186" i="1" s="1"/>
  <c r="AH186" i="1" s="1"/>
  <c r="AB187" i="1"/>
  <c r="AF187" i="1" s="1"/>
  <c r="AG187" i="1" s="1"/>
  <c r="AH187" i="1" s="1"/>
  <c r="E445" i="10"/>
  <c r="D446" i="10"/>
  <c r="J445" i="10"/>
  <c r="K445" i="10" s="1"/>
  <c r="L445" i="10" s="1"/>
  <c r="F446" i="10"/>
  <c r="I183" i="1"/>
  <c r="AT182" i="1"/>
  <c r="AV182" i="1"/>
  <c r="J181" i="1"/>
  <c r="K181" i="1" s="1"/>
  <c r="L181" i="1" s="1"/>
  <c r="F182" i="1"/>
  <c r="AF181" i="1"/>
  <c r="AG181" i="1" s="1"/>
  <c r="AH181" i="1" s="1"/>
  <c r="AB182" i="1"/>
  <c r="AA182" i="1"/>
  <c r="Z183" i="1"/>
  <c r="Z177" i="1"/>
  <c r="AU177" i="1" s="1"/>
  <c r="AU176" i="1"/>
  <c r="AF176" i="1"/>
  <c r="AG176" i="1" s="1"/>
  <c r="AH176" i="1" s="1"/>
  <c r="E178" i="1"/>
  <c r="F179" i="1"/>
  <c r="J179" i="1" s="1"/>
  <c r="K179" i="1" s="1"/>
  <c r="L179" i="1" s="1"/>
  <c r="AV176" i="1"/>
  <c r="AT176" i="1"/>
  <c r="I177" i="1"/>
  <c r="D179" i="1"/>
  <c r="E177" i="1"/>
  <c r="AB177" i="1"/>
  <c r="H180" i="2"/>
  <c r="Z173" i="1"/>
  <c r="AA173" i="1" s="1"/>
  <c r="AD172" i="1"/>
  <c r="AB173" i="1"/>
  <c r="AB174" i="1" s="1"/>
  <c r="AB175" i="1" s="1"/>
  <c r="AD173" i="1"/>
  <c r="AD174" i="1" s="1"/>
  <c r="AD175" i="1" s="1"/>
  <c r="AC172" i="1"/>
  <c r="AC173" i="1" s="1"/>
  <c r="AC174" i="1" s="1"/>
  <c r="AE172" i="1"/>
  <c r="AE173" i="1" s="1"/>
  <c r="AE174" i="1" s="1"/>
  <c r="AE175" i="1" s="1"/>
  <c r="Z175" i="1"/>
  <c r="AA175" i="1" s="1"/>
  <c r="G172" i="1"/>
  <c r="I172" i="1"/>
  <c r="Z174" i="1"/>
  <c r="AA174" i="1" s="1"/>
  <c r="F172" i="1"/>
  <c r="H172" i="1"/>
  <c r="H173" i="1" s="1"/>
  <c r="H174" i="1" s="1"/>
  <c r="H175" i="1" s="1"/>
  <c r="E172" i="1"/>
  <c r="AU172" i="1"/>
  <c r="G173" i="1"/>
  <c r="G174" i="1" s="1"/>
  <c r="G175" i="1" s="1"/>
  <c r="D173" i="1"/>
  <c r="I179" i="2"/>
  <c r="I180" i="2"/>
  <c r="AM171" i="1"/>
  <c r="AN171" i="1" s="1"/>
  <c r="AQ171" i="1" s="1"/>
  <c r="AM169" i="1"/>
  <c r="AN169" i="1" s="1"/>
  <c r="AP169" i="1" s="1"/>
  <c r="AM170" i="1"/>
  <c r="AN170" i="1" s="1"/>
  <c r="AO170" i="1" s="1"/>
  <c r="AP168" i="1"/>
  <c r="AB168" i="1" s="1"/>
  <c r="AO168" i="1"/>
  <c r="Z168" i="1" s="1"/>
  <c r="AA168" i="1" s="1"/>
  <c r="S170" i="1"/>
  <c r="U170" i="1"/>
  <c r="T170" i="1"/>
  <c r="S169" i="1"/>
  <c r="D169" i="1" s="1"/>
  <c r="T169" i="1"/>
  <c r="U169" i="1"/>
  <c r="S168" i="1"/>
  <c r="D168" i="1" s="1"/>
  <c r="U168" i="1"/>
  <c r="T168" i="1"/>
  <c r="S171" i="1"/>
  <c r="AQ168" i="1"/>
  <c r="U171" i="1"/>
  <c r="U399" i="10"/>
  <c r="S399" i="10"/>
  <c r="T399" i="10"/>
  <c r="U391" i="10"/>
  <c r="S391" i="10"/>
  <c r="T391" i="10"/>
  <c r="U375" i="10"/>
  <c r="S375" i="10"/>
  <c r="T375" i="10"/>
  <c r="U359" i="10"/>
  <c r="T359" i="10"/>
  <c r="S359" i="10"/>
  <c r="T351" i="10"/>
  <c r="U351" i="10"/>
  <c r="S351" i="10"/>
  <c r="U439" i="10"/>
  <c r="S439" i="10"/>
  <c r="T439" i="10"/>
  <c r="U423" i="10"/>
  <c r="S423" i="10"/>
  <c r="T423" i="10"/>
  <c r="U397" i="10"/>
  <c r="T397" i="10"/>
  <c r="S397" i="10"/>
  <c r="U431" i="10"/>
  <c r="S431" i="10"/>
  <c r="T431" i="10"/>
  <c r="U415" i="10"/>
  <c r="S415" i="10"/>
  <c r="T415" i="10"/>
  <c r="S430" i="10"/>
  <c r="U430" i="10"/>
  <c r="T430" i="10"/>
  <c r="U429" i="10"/>
  <c r="T429" i="10"/>
  <c r="S429" i="10"/>
  <c r="T408" i="10"/>
  <c r="S408" i="10"/>
  <c r="U408" i="10"/>
  <c r="S438" i="10"/>
  <c r="U438" i="10"/>
  <c r="T438" i="10"/>
  <c r="U414" i="10"/>
  <c r="S414" i="10"/>
  <c r="T414" i="10"/>
  <c r="U374" i="10"/>
  <c r="S374" i="10"/>
  <c r="T374" i="10"/>
  <c r="U342" i="10"/>
  <c r="T342" i="10"/>
  <c r="S342" i="10"/>
  <c r="U421" i="10"/>
  <c r="T421" i="10"/>
  <c r="S421" i="10"/>
  <c r="U413" i="10"/>
  <c r="T413" i="10"/>
  <c r="S413" i="10"/>
  <c r="U405" i="10"/>
  <c r="T405" i="10"/>
  <c r="S405" i="10"/>
  <c r="U389" i="10"/>
  <c r="T389" i="10"/>
  <c r="S389" i="10"/>
  <c r="U381" i="10"/>
  <c r="T381" i="10"/>
  <c r="S381" i="10"/>
  <c r="U365" i="10"/>
  <c r="T365" i="10"/>
  <c r="S365" i="10"/>
  <c r="U357" i="10"/>
  <c r="T357" i="10"/>
  <c r="S357" i="10"/>
  <c r="U341" i="10"/>
  <c r="T341" i="10"/>
  <c r="S341" i="10"/>
  <c r="U436" i="10"/>
  <c r="T436" i="10"/>
  <c r="S436" i="10"/>
  <c r="U428" i="10"/>
  <c r="T428" i="10"/>
  <c r="S428" i="10"/>
  <c r="U420" i="10"/>
  <c r="T420" i="10"/>
  <c r="S420" i="10"/>
  <c r="U412" i="10"/>
  <c r="T412" i="10"/>
  <c r="S412" i="10"/>
  <c r="U404" i="10"/>
  <c r="T404" i="10"/>
  <c r="S404" i="10"/>
  <c r="U396" i="10"/>
  <c r="T396" i="10"/>
  <c r="S396" i="10"/>
  <c r="U388" i="10"/>
  <c r="T388" i="10"/>
  <c r="S388" i="10"/>
  <c r="U380" i="10"/>
  <c r="T380" i="10"/>
  <c r="S380" i="10"/>
  <c r="U372" i="10"/>
  <c r="T372" i="10"/>
  <c r="S372" i="10"/>
  <c r="U364" i="10"/>
  <c r="T364" i="10"/>
  <c r="S364" i="10"/>
  <c r="U356" i="10"/>
  <c r="T356" i="10"/>
  <c r="S356" i="10"/>
  <c r="U348" i="10"/>
  <c r="T348" i="10"/>
  <c r="S348" i="10"/>
  <c r="U340" i="10"/>
  <c r="T340" i="10"/>
  <c r="S340" i="10"/>
  <c r="S390" i="10"/>
  <c r="U390" i="10"/>
  <c r="T390" i="10"/>
  <c r="U437" i="10"/>
  <c r="T437" i="10"/>
  <c r="S437" i="10"/>
  <c r="S376" i="10"/>
  <c r="U343" i="10"/>
  <c r="T343" i="10"/>
  <c r="S343" i="10"/>
  <c r="U373" i="10"/>
  <c r="T373" i="10"/>
  <c r="S373" i="10"/>
  <c r="U383" i="10"/>
  <c r="S383" i="10"/>
  <c r="U398" i="10"/>
  <c r="T398" i="10"/>
  <c r="S398" i="10"/>
  <c r="U366" i="10"/>
  <c r="S366" i="10"/>
  <c r="T366" i="10"/>
  <c r="T435" i="10"/>
  <c r="S435" i="10"/>
  <c r="T427" i="10"/>
  <c r="S427" i="10"/>
  <c r="T419" i="10"/>
  <c r="S419" i="10"/>
  <c r="T411" i="10"/>
  <c r="S411" i="10"/>
  <c r="T403" i="10"/>
  <c r="S403" i="10"/>
  <c r="T395" i="10"/>
  <c r="S395" i="10"/>
  <c r="T387" i="10"/>
  <c r="S387" i="10"/>
  <c r="T379" i="10"/>
  <c r="S379" i="10"/>
  <c r="T371" i="10"/>
  <c r="S371" i="10"/>
  <c r="T363" i="10"/>
  <c r="S363" i="10"/>
  <c r="T355" i="10"/>
  <c r="S355" i="10"/>
  <c r="T347" i="10"/>
  <c r="S347" i="10"/>
  <c r="U407" i="10"/>
  <c r="S407" i="10"/>
  <c r="U382" i="10"/>
  <c r="T382" i="10"/>
  <c r="S382" i="10"/>
  <c r="U386" i="10"/>
  <c r="T369" i="10"/>
  <c r="S369" i="10"/>
  <c r="U422" i="10"/>
  <c r="T422" i="10"/>
  <c r="S422" i="10"/>
  <c r="S358" i="10"/>
  <c r="U358" i="10"/>
  <c r="T358" i="10"/>
  <c r="U440" i="10"/>
  <c r="T386" i="10"/>
  <c r="S416" i="10"/>
  <c r="U367" i="10"/>
  <c r="S367" i="10"/>
  <c r="U349" i="10"/>
  <c r="T349" i="10"/>
  <c r="S349" i="10"/>
  <c r="U406" i="10"/>
  <c r="S406" i="10"/>
  <c r="T406" i="10"/>
  <c r="U350" i="10"/>
  <c r="T350" i="10"/>
  <c r="S350" i="10"/>
  <c r="U424" i="10"/>
  <c r="S424" i="10"/>
  <c r="U384" i="10"/>
  <c r="T407" i="10"/>
  <c r="T385" i="10"/>
  <c r="S440" i="10"/>
  <c r="S385" i="10"/>
  <c r="S344" i="10"/>
  <c r="A173" i="2"/>
  <c r="B173" i="2"/>
  <c r="C173" i="2"/>
  <c r="E173" i="2"/>
  <c r="F173" i="2"/>
  <c r="G173" i="2"/>
  <c r="J173" i="2"/>
  <c r="K173" i="2"/>
  <c r="L173" i="2"/>
  <c r="M173" i="2"/>
  <c r="A174" i="2"/>
  <c r="B174" i="2"/>
  <c r="C174" i="2"/>
  <c r="E174" i="2"/>
  <c r="F174" i="2"/>
  <c r="G174" i="2"/>
  <c r="J174" i="2"/>
  <c r="K174" i="2"/>
  <c r="L174" i="2"/>
  <c r="M174" i="2"/>
  <c r="A175" i="2"/>
  <c r="B175" i="2"/>
  <c r="C175" i="2"/>
  <c r="E175" i="2"/>
  <c r="F175" i="2"/>
  <c r="G175" i="2"/>
  <c r="J175" i="2"/>
  <c r="K175" i="2"/>
  <c r="L175" i="2"/>
  <c r="M175" i="2"/>
  <c r="A176" i="2"/>
  <c r="B176" i="2"/>
  <c r="C176" i="2"/>
  <c r="E176" i="2"/>
  <c r="F176" i="2"/>
  <c r="G176" i="2"/>
  <c r="J176" i="2"/>
  <c r="K176" i="2"/>
  <c r="L176" i="2"/>
  <c r="M176" i="2"/>
  <c r="N164" i="1"/>
  <c r="N165" i="1"/>
  <c r="N166" i="1"/>
  <c r="N167" i="1"/>
  <c r="O164" i="1"/>
  <c r="Q164" i="1" s="1"/>
  <c r="R164" i="1" s="1"/>
  <c r="O165" i="1"/>
  <c r="Q165" i="1" s="1"/>
  <c r="R165" i="1" s="1"/>
  <c r="O166" i="1"/>
  <c r="O167" i="1"/>
  <c r="P164" i="1"/>
  <c r="P165" i="1"/>
  <c r="P166" i="1"/>
  <c r="Q166" i="1" s="1"/>
  <c r="R166" i="1" s="1"/>
  <c r="T166" i="1" s="1"/>
  <c r="P167" i="1"/>
  <c r="Q167" i="1" s="1"/>
  <c r="R167" i="1" s="1"/>
  <c r="T167" i="1" s="1"/>
  <c r="AJ164" i="1"/>
  <c r="AJ165" i="1"/>
  <c r="AR165" i="1" s="1"/>
  <c r="AJ166" i="1"/>
  <c r="AR166" i="1" s="1"/>
  <c r="AJ167" i="1"/>
  <c r="AK164" i="1"/>
  <c r="AK165" i="1"/>
  <c r="AK166" i="1"/>
  <c r="AK167" i="1"/>
  <c r="AL164" i="1"/>
  <c r="AL165" i="1"/>
  <c r="AL166" i="1"/>
  <c r="AM166" i="1" s="1"/>
  <c r="AN166" i="1" s="1"/>
  <c r="AL167" i="1"/>
  <c r="AM167" i="1"/>
  <c r="AN167" i="1" s="1"/>
  <c r="AR164" i="1"/>
  <c r="AR167" i="1"/>
  <c r="J768" i="10" l="1"/>
  <c r="K768" i="10" s="1"/>
  <c r="L768" i="10" s="1"/>
  <c r="F769" i="10"/>
  <c r="E768" i="10"/>
  <c r="D769" i="10"/>
  <c r="E669" i="10"/>
  <c r="D670" i="10"/>
  <c r="J669" i="10"/>
  <c r="K669" i="10" s="1"/>
  <c r="L669" i="10" s="1"/>
  <c r="F670" i="10"/>
  <c r="H175" i="2"/>
  <c r="J549" i="10"/>
  <c r="K549" i="10" s="1"/>
  <c r="L549" i="10" s="1"/>
  <c r="F550" i="10"/>
  <c r="E550" i="10"/>
  <c r="D551" i="10"/>
  <c r="AV187" i="1"/>
  <c r="AT187" i="1"/>
  <c r="J446" i="10"/>
  <c r="K446" i="10" s="1"/>
  <c r="L446" i="10" s="1"/>
  <c r="F447" i="10"/>
  <c r="E446" i="10"/>
  <c r="D447" i="10"/>
  <c r="AT183" i="1"/>
  <c r="AV183" i="1"/>
  <c r="AA183" i="1"/>
  <c r="AU183" i="1"/>
  <c r="AF182" i="1"/>
  <c r="AG182" i="1" s="1"/>
  <c r="AH182" i="1" s="1"/>
  <c r="AB183" i="1"/>
  <c r="AF183" i="1" s="1"/>
  <c r="AG183" i="1" s="1"/>
  <c r="AH183" i="1" s="1"/>
  <c r="J182" i="1"/>
  <c r="K182" i="1" s="1"/>
  <c r="L182" i="1" s="1"/>
  <c r="F183" i="1"/>
  <c r="J183" i="1" s="1"/>
  <c r="K183" i="1" s="1"/>
  <c r="L183" i="1" s="1"/>
  <c r="AA177" i="1"/>
  <c r="Z178" i="1"/>
  <c r="E179" i="1"/>
  <c r="AF177" i="1"/>
  <c r="AG177" i="1" s="1"/>
  <c r="AH177" i="1" s="1"/>
  <c r="AB178" i="1"/>
  <c r="AV177" i="1"/>
  <c r="AT177" i="1"/>
  <c r="I178" i="1"/>
  <c r="AF172" i="1"/>
  <c r="AG172" i="1" s="1"/>
  <c r="AH172" i="1" s="1"/>
  <c r="AF174" i="1"/>
  <c r="AG174" i="1" s="1"/>
  <c r="AH174" i="1" s="1"/>
  <c r="AC175" i="1"/>
  <c r="AU173" i="1"/>
  <c r="E173" i="1"/>
  <c r="J172" i="1"/>
  <c r="K172" i="1" s="1"/>
  <c r="L172" i="1" s="1"/>
  <c r="F173" i="1"/>
  <c r="AF175" i="1"/>
  <c r="AG175" i="1" s="1"/>
  <c r="AH175" i="1" s="1"/>
  <c r="AT172" i="1"/>
  <c r="AV172" i="1"/>
  <c r="I173" i="1"/>
  <c r="AF173" i="1"/>
  <c r="AG173" i="1" s="1"/>
  <c r="AH173" i="1" s="1"/>
  <c r="D174" i="1"/>
  <c r="I173" i="2"/>
  <c r="H176" i="2"/>
  <c r="I174" i="2"/>
  <c r="H174" i="2"/>
  <c r="AQ170" i="1"/>
  <c r="AO169" i="1"/>
  <c r="Z169" i="1" s="1"/>
  <c r="AA169" i="1" s="1"/>
  <c r="AQ169" i="1"/>
  <c r="AO171" i="1"/>
  <c r="AP171" i="1"/>
  <c r="AP170" i="1"/>
  <c r="AB169" i="1"/>
  <c r="AB170" i="1" s="1"/>
  <c r="AB171" i="1" s="1"/>
  <c r="AD168" i="1"/>
  <c r="AD169" i="1" s="1"/>
  <c r="AD170" i="1" s="1"/>
  <c r="AD171" i="1" s="1"/>
  <c r="E169" i="1"/>
  <c r="AC168" i="1"/>
  <c r="AF168" i="1" s="1"/>
  <c r="AG168" i="1" s="1"/>
  <c r="AH168" i="1" s="1"/>
  <c r="AE168" i="1"/>
  <c r="F170" i="1"/>
  <c r="F168" i="1"/>
  <c r="H168" i="1"/>
  <c r="H169" i="1" s="1"/>
  <c r="H170" i="1" s="1"/>
  <c r="H171" i="1" s="1"/>
  <c r="D170" i="1"/>
  <c r="D171" i="1" s="1"/>
  <c r="G168" i="1"/>
  <c r="G169" i="1" s="1"/>
  <c r="G170" i="1" s="1"/>
  <c r="G171" i="1" s="1"/>
  <c r="I168" i="1"/>
  <c r="F169" i="1"/>
  <c r="E168" i="1"/>
  <c r="AU168" i="1"/>
  <c r="I175" i="2"/>
  <c r="H173" i="2"/>
  <c r="I176" i="2"/>
  <c r="AM165" i="1"/>
  <c r="AN165" i="1" s="1"/>
  <c r="AP165" i="1" s="1"/>
  <c r="AM164" i="1"/>
  <c r="AN164" i="1" s="1"/>
  <c r="AP164" i="1" s="1"/>
  <c r="AD164" i="1" s="1"/>
  <c r="AD165" i="1" s="1"/>
  <c r="S166" i="1"/>
  <c r="AB164" i="1"/>
  <c r="AB165" i="1" s="1"/>
  <c r="AP166" i="1"/>
  <c r="AO166" i="1"/>
  <c r="AQ166" i="1"/>
  <c r="S164" i="1"/>
  <c r="D164" i="1" s="1"/>
  <c r="T164" i="1"/>
  <c r="U164" i="1"/>
  <c r="AP167" i="1"/>
  <c r="AO167" i="1"/>
  <c r="AQ167" i="1"/>
  <c r="T165" i="1"/>
  <c r="S165" i="1"/>
  <c r="D165" i="1" s="1"/>
  <c r="U165" i="1"/>
  <c r="S167" i="1"/>
  <c r="U167" i="1"/>
  <c r="AQ165" i="1"/>
  <c r="AQ164" i="1"/>
  <c r="U166" i="1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T168" i="10" s="1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S216" i="10" s="1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S304" i="10" s="1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T335" i="10" s="1"/>
  <c r="N336" i="10"/>
  <c r="N337" i="10"/>
  <c r="N338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Q191" i="10" s="1"/>
  <c r="R191" i="10" s="1"/>
  <c r="S191" i="10" s="1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Q207" i="10" s="1"/>
  <c r="O208" i="10"/>
  <c r="O209" i="10"/>
  <c r="O210" i="10"/>
  <c r="O211" i="10"/>
  <c r="Q211" i="10" s="1"/>
  <c r="R211" i="10" s="1"/>
  <c r="O212" i="10"/>
  <c r="O213" i="10"/>
  <c r="O214" i="10"/>
  <c r="O215" i="10"/>
  <c r="Q215" i="10" s="1"/>
  <c r="R215" i="10" s="1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Q227" i="10" s="1"/>
  <c r="R227" i="10" s="1"/>
  <c r="U227" i="10" s="1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Q255" i="10" s="1"/>
  <c r="R255" i="10" s="1"/>
  <c r="S255" i="10" s="1"/>
  <c r="O256" i="10"/>
  <c r="O257" i="10"/>
  <c r="O258" i="10"/>
  <c r="O259" i="10"/>
  <c r="O260" i="10"/>
  <c r="O261" i="10"/>
  <c r="O262" i="10"/>
  <c r="O263" i="10"/>
  <c r="Q263" i="10" s="1"/>
  <c r="R263" i="10" s="1"/>
  <c r="O264" i="10"/>
  <c r="O265" i="10"/>
  <c r="O266" i="10"/>
  <c r="O267" i="10"/>
  <c r="O268" i="10"/>
  <c r="O269" i="10"/>
  <c r="O270" i="10"/>
  <c r="O271" i="10"/>
  <c r="Q271" i="10" s="1"/>
  <c r="R271" i="10" s="1"/>
  <c r="S271" i="10" s="1"/>
  <c r="O272" i="10"/>
  <c r="O273" i="10"/>
  <c r="O274" i="10"/>
  <c r="O275" i="10"/>
  <c r="O276" i="10"/>
  <c r="O277" i="10"/>
  <c r="O278" i="10"/>
  <c r="O279" i="10"/>
  <c r="Q279" i="10" s="1"/>
  <c r="R279" i="10" s="1"/>
  <c r="S279" i="10" s="1"/>
  <c r="O280" i="10"/>
  <c r="O281" i="10"/>
  <c r="O282" i="10"/>
  <c r="O283" i="10"/>
  <c r="Q283" i="10" s="1"/>
  <c r="R283" i="10" s="1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Q319" i="10" s="1"/>
  <c r="R319" i="10" s="1"/>
  <c r="S319" i="10" s="1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Q335" i="10" s="1"/>
  <c r="R335" i="10" s="1"/>
  <c r="O336" i="10"/>
  <c r="O337" i="10"/>
  <c r="O338" i="10"/>
  <c r="P157" i="10"/>
  <c r="P158" i="10"/>
  <c r="Q158" i="10" s="1"/>
  <c r="P159" i="10"/>
  <c r="P160" i="10"/>
  <c r="P161" i="10"/>
  <c r="P162" i="10"/>
  <c r="P163" i="10"/>
  <c r="P164" i="10"/>
  <c r="Q164" i="10" s="1"/>
  <c r="R164" i="10" s="1"/>
  <c r="S164" i="10" s="1"/>
  <c r="P165" i="10"/>
  <c r="Q165" i="10" s="1"/>
  <c r="R165" i="10" s="1"/>
  <c r="T165" i="10" s="1"/>
  <c r="P166" i="10"/>
  <c r="Q166" i="10" s="1"/>
  <c r="P167" i="10"/>
  <c r="P168" i="10"/>
  <c r="P169" i="10"/>
  <c r="P170" i="10"/>
  <c r="P171" i="10"/>
  <c r="P172" i="10"/>
  <c r="Q172" i="10" s="1"/>
  <c r="R172" i="10" s="1"/>
  <c r="P173" i="10"/>
  <c r="P174" i="10"/>
  <c r="Q174" i="10" s="1"/>
  <c r="P175" i="10"/>
  <c r="P176" i="10"/>
  <c r="P177" i="10"/>
  <c r="P178" i="10"/>
  <c r="P179" i="10"/>
  <c r="P180" i="10"/>
  <c r="P181" i="10"/>
  <c r="Q181" i="10" s="1"/>
  <c r="R181" i="10" s="1"/>
  <c r="T181" i="10" s="1"/>
  <c r="P182" i="10"/>
  <c r="Q182" i="10" s="1"/>
  <c r="P183" i="10"/>
  <c r="P184" i="10"/>
  <c r="P185" i="10"/>
  <c r="P186" i="10"/>
  <c r="P187" i="10"/>
  <c r="P188" i="10"/>
  <c r="Q188" i="10" s="1"/>
  <c r="R188" i="10" s="1"/>
  <c r="P189" i="10"/>
  <c r="Q189" i="10" s="1"/>
  <c r="P190" i="10"/>
  <c r="Q190" i="10" s="1"/>
  <c r="P191" i="10"/>
  <c r="P192" i="10"/>
  <c r="P193" i="10"/>
  <c r="P194" i="10"/>
  <c r="P195" i="10"/>
  <c r="P196" i="10"/>
  <c r="P197" i="10"/>
  <c r="P198" i="10"/>
  <c r="Q198" i="10" s="1"/>
  <c r="P199" i="10"/>
  <c r="P200" i="10"/>
  <c r="P201" i="10"/>
  <c r="P202" i="10"/>
  <c r="P203" i="10"/>
  <c r="P204" i="10"/>
  <c r="Q204" i="10" s="1"/>
  <c r="R204" i="10" s="1"/>
  <c r="P205" i="10"/>
  <c r="P206" i="10"/>
  <c r="Q206" i="10" s="1"/>
  <c r="P207" i="10"/>
  <c r="P208" i="10"/>
  <c r="P209" i="10"/>
  <c r="P210" i="10"/>
  <c r="P211" i="10"/>
  <c r="P212" i="10"/>
  <c r="P213" i="10"/>
  <c r="P214" i="10"/>
  <c r="Q214" i="10" s="1"/>
  <c r="R214" i="10" s="1"/>
  <c r="T214" i="10" s="1"/>
  <c r="P215" i="10"/>
  <c r="P216" i="10"/>
  <c r="P217" i="10"/>
  <c r="P218" i="10"/>
  <c r="P219" i="10"/>
  <c r="P220" i="10"/>
  <c r="Q220" i="10" s="1"/>
  <c r="R220" i="10" s="1"/>
  <c r="P221" i="10"/>
  <c r="P222" i="10"/>
  <c r="Q222" i="10" s="1"/>
  <c r="P223" i="10"/>
  <c r="P224" i="10"/>
  <c r="P225" i="10"/>
  <c r="P226" i="10"/>
  <c r="P227" i="10"/>
  <c r="P228" i="10"/>
  <c r="Q228" i="10" s="1"/>
  <c r="P229" i="10"/>
  <c r="Q229" i="10" s="1"/>
  <c r="R229" i="10" s="1"/>
  <c r="T229" i="10" s="1"/>
  <c r="P230" i="10"/>
  <c r="Q230" i="10" s="1"/>
  <c r="R230" i="10" s="1"/>
  <c r="S230" i="10" s="1"/>
  <c r="P231" i="10"/>
  <c r="P232" i="10"/>
  <c r="P233" i="10"/>
  <c r="P234" i="10"/>
  <c r="P235" i="10"/>
  <c r="P236" i="10"/>
  <c r="P237" i="10"/>
  <c r="P238" i="10"/>
  <c r="Q238" i="10" s="1"/>
  <c r="P239" i="10"/>
  <c r="P240" i="10"/>
  <c r="P241" i="10"/>
  <c r="P242" i="10"/>
  <c r="P243" i="10"/>
  <c r="P244" i="10"/>
  <c r="Q244" i="10" s="1"/>
  <c r="R244" i="10" s="1"/>
  <c r="P245" i="10"/>
  <c r="Q245" i="10" s="1"/>
  <c r="R245" i="10" s="1"/>
  <c r="T245" i="10" s="1"/>
  <c r="P246" i="10"/>
  <c r="Q246" i="10" s="1"/>
  <c r="R246" i="10" s="1"/>
  <c r="U246" i="10" s="1"/>
  <c r="P247" i="10"/>
  <c r="P248" i="10"/>
  <c r="P249" i="10"/>
  <c r="P250" i="10"/>
  <c r="P251" i="10"/>
  <c r="P252" i="10"/>
  <c r="P253" i="10"/>
  <c r="Q253" i="10" s="1"/>
  <c r="R253" i="10" s="1"/>
  <c r="T253" i="10" s="1"/>
  <c r="P254" i="10"/>
  <c r="Q254" i="10" s="1"/>
  <c r="P255" i="10"/>
  <c r="P256" i="10"/>
  <c r="P257" i="10"/>
  <c r="P258" i="10"/>
  <c r="P259" i="10"/>
  <c r="P260" i="10"/>
  <c r="P261" i="10"/>
  <c r="P262" i="10"/>
  <c r="Q262" i="10" s="1"/>
  <c r="P263" i="10"/>
  <c r="P264" i="10"/>
  <c r="P265" i="10"/>
  <c r="P266" i="10"/>
  <c r="P267" i="10"/>
  <c r="P268" i="10"/>
  <c r="Q268" i="10" s="1"/>
  <c r="R268" i="10" s="1"/>
  <c r="S268" i="10" s="1"/>
  <c r="P269" i="10"/>
  <c r="P270" i="10"/>
  <c r="Q270" i="10" s="1"/>
  <c r="P271" i="10"/>
  <c r="P272" i="10"/>
  <c r="P273" i="10"/>
  <c r="P274" i="10"/>
  <c r="P275" i="10"/>
  <c r="P276" i="10"/>
  <c r="P277" i="10"/>
  <c r="P278" i="10"/>
  <c r="Q278" i="10" s="1"/>
  <c r="P279" i="10"/>
  <c r="P280" i="10"/>
  <c r="P281" i="10"/>
  <c r="P282" i="10"/>
  <c r="P283" i="10"/>
  <c r="P284" i="10"/>
  <c r="Q284" i="10" s="1"/>
  <c r="P285" i="10"/>
  <c r="P286" i="10"/>
  <c r="Q286" i="10" s="1"/>
  <c r="P287" i="10"/>
  <c r="P288" i="10"/>
  <c r="P289" i="10"/>
  <c r="P290" i="10"/>
  <c r="P291" i="10"/>
  <c r="P292" i="10"/>
  <c r="Q292" i="10" s="1"/>
  <c r="R292" i="10" s="1"/>
  <c r="S292" i="10" s="1"/>
  <c r="P293" i="10"/>
  <c r="Q293" i="10" s="1"/>
  <c r="R293" i="10" s="1"/>
  <c r="T293" i="10" s="1"/>
  <c r="P294" i="10"/>
  <c r="Q294" i="10" s="1"/>
  <c r="R294" i="10" s="1"/>
  <c r="P295" i="10"/>
  <c r="P296" i="10"/>
  <c r="P297" i="10"/>
  <c r="P298" i="10"/>
  <c r="P299" i="10"/>
  <c r="P300" i="10"/>
  <c r="Q300" i="10" s="1"/>
  <c r="R300" i="10" s="1"/>
  <c r="P301" i="10"/>
  <c r="P302" i="10"/>
  <c r="Q302" i="10" s="1"/>
  <c r="P303" i="10"/>
  <c r="P304" i="10"/>
  <c r="P305" i="10"/>
  <c r="P306" i="10"/>
  <c r="P307" i="10"/>
  <c r="P308" i="10"/>
  <c r="P309" i="10"/>
  <c r="Q309" i="10" s="1"/>
  <c r="R309" i="10" s="1"/>
  <c r="T309" i="10" s="1"/>
  <c r="P310" i="10"/>
  <c r="Q310" i="10" s="1"/>
  <c r="R310" i="10" s="1"/>
  <c r="P311" i="10"/>
  <c r="P312" i="10"/>
  <c r="P313" i="10"/>
  <c r="P314" i="10"/>
  <c r="P315" i="10"/>
  <c r="P316" i="10"/>
  <c r="Q316" i="10" s="1"/>
  <c r="R316" i="10" s="1"/>
  <c r="P317" i="10"/>
  <c r="Q317" i="10" s="1"/>
  <c r="R317" i="10" s="1"/>
  <c r="T317" i="10" s="1"/>
  <c r="P318" i="10"/>
  <c r="Q318" i="10" s="1"/>
  <c r="R318" i="10" s="1"/>
  <c r="P319" i="10"/>
  <c r="P320" i="10"/>
  <c r="P321" i="10"/>
  <c r="P322" i="10"/>
  <c r="P323" i="10"/>
  <c r="P324" i="10"/>
  <c r="P325" i="10"/>
  <c r="P326" i="10"/>
  <c r="Q326" i="10" s="1"/>
  <c r="R326" i="10" s="1"/>
  <c r="P327" i="10"/>
  <c r="P328" i="10"/>
  <c r="P329" i="10"/>
  <c r="P330" i="10"/>
  <c r="P331" i="10"/>
  <c r="P332" i="10"/>
  <c r="Q332" i="10" s="1"/>
  <c r="R332" i="10" s="1"/>
  <c r="P333" i="10"/>
  <c r="P334" i="10"/>
  <c r="Q334" i="10" s="1"/>
  <c r="R334" i="10" s="1"/>
  <c r="P335" i="10"/>
  <c r="P336" i="10"/>
  <c r="P337" i="10"/>
  <c r="P338" i="10"/>
  <c r="Q157" i="10"/>
  <c r="R157" i="10" s="1"/>
  <c r="Q159" i="10"/>
  <c r="Q160" i="10"/>
  <c r="R160" i="10" s="1"/>
  <c r="Q163" i="10"/>
  <c r="R163" i="10" s="1"/>
  <c r="Q167" i="10"/>
  <c r="R167" i="10" s="1"/>
  <c r="Q168" i="10"/>
  <c r="R168" i="10" s="1"/>
  <c r="Q171" i="10"/>
  <c r="R171" i="10" s="1"/>
  <c r="T171" i="10" s="1"/>
  <c r="Q173" i="10"/>
  <c r="Q175" i="10"/>
  <c r="Q176" i="10"/>
  <c r="R176" i="10" s="1"/>
  <c r="Q180" i="10"/>
  <c r="R180" i="10" s="1"/>
  <c r="S180" i="10" s="1"/>
  <c r="Q183" i="10"/>
  <c r="R183" i="10" s="1"/>
  <c r="S183" i="10" s="1"/>
  <c r="Q184" i="10"/>
  <c r="R184" i="10" s="1"/>
  <c r="U184" i="10" s="1"/>
  <c r="Q187" i="10"/>
  <c r="R187" i="10" s="1"/>
  <c r="S187" i="10" s="1"/>
  <c r="Q192" i="10"/>
  <c r="R192" i="10" s="1"/>
  <c r="Q196" i="10"/>
  <c r="R196" i="10" s="1"/>
  <c r="U196" i="10" s="1"/>
  <c r="Q197" i="10"/>
  <c r="R197" i="10" s="1"/>
  <c r="T197" i="10" s="1"/>
  <c r="Q199" i="10"/>
  <c r="R199" i="10" s="1"/>
  <c r="Q200" i="10"/>
  <c r="R200" i="10" s="1"/>
  <c r="S200" i="10" s="1"/>
  <c r="Q205" i="10"/>
  <c r="R205" i="10" s="1"/>
  <c r="Q208" i="10"/>
  <c r="R208" i="10" s="1"/>
  <c r="Q212" i="10"/>
  <c r="R212" i="10" s="1"/>
  <c r="T212" i="10" s="1"/>
  <c r="Q213" i="10"/>
  <c r="R213" i="10" s="1"/>
  <c r="T213" i="10" s="1"/>
  <c r="Q216" i="10"/>
  <c r="R216" i="10" s="1"/>
  <c r="Q219" i="10"/>
  <c r="Q221" i="10"/>
  <c r="R221" i="10" s="1"/>
  <c r="T221" i="10" s="1"/>
  <c r="Q223" i="10"/>
  <c r="R223" i="10" s="1"/>
  <c r="Q224" i="10"/>
  <c r="R224" i="10" s="1"/>
  <c r="U224" i="10" s="1"/>
  <c r="Q231" i="10"/>
  <c r="R231" i="10" s="1"/>
  <c r="S231" i="10" s="1"/>
  <c r="Q232" i="10"/>
  <c r="R232" i="10" s="1"/>
  <c r="Q235" i="10"/>
  <c r="R235" i="10" s="1"/>
  <c r="S235" i="10" s="1"/>
  <c r="Q236" i="10"/>
  <c r="R236" i="10" s="1"/>
  <c r="Q237" i="10"/>
  <c r="R237" i="10" s="1"/>
  <c r="Q239" i="10"/>
  <c r="R239" i="10" s="1"/>
  <c r="S239" i="10" s="1"/>
  <c r="Q240" i="10"/>
  <c r="R240" i="10" s="1"/>
  <c r="Q247" i="10"/>
  <c r="Q248" i="10"/>
  <c r="R248" i="10" s="1"/>
  <c r="T248" i="10" s="1"/>
  <c r="Q251" i="10"/>
  <c r="Q252" i="10"/>
  <c r="R252" i="10" s="1"/>
  <c r="Q256" i="10"/>
  <c r="R256" i="10" s="1"/>
  <c r="Q260" i="10"/>
  <c r="R260" i="10" s="1"/>
  <c r="Q261" i="10"/>
  <c r="R261" i="10" s="1"/>
  <c r="U261" i="10" s="1"/>
  <c r="Q264" i="10"/>
  <c r="R264" i="10" s="1"/>
  <c r="T264" i="10" s="1"/>
  <c r="Q269" i="10"/>
  <c r="R269" i="10" s="1"/>
  <c r="Q272" i="10"/>
  <c r="R272" i="10" s="1"/>
  <c r="U272" i="10" s="1"/>
  <c r="Q275" i="10"/>
  <c r="R275" i="10" s="1"/>
  <c r="Q276" i="10"/>
  <c r="R276" i="10" s="1"/>
  <c r="Q277" i="10"/>
  <c r="R277" i="10" s="1"/>
  <c r="T277" i="10" s="1"/>
  <c r="Q280" i="10"/>
  <c r="R280" i="10" s="1"/>
  <c r="Q285" i="10"/>
  <c r="R285" i="10" s="1"/>
  <c r="T285" i="10" s="1"/>
  <c r="Q287" i="10"/>
  <c r="R287" i="10" s="1"/>
  <c r="Q288" i="10"/>
  <c r="Q291" i="10"/>
  <c r="R291" i="10" s="1"/>
  <c r="S291" i="10" s="1"/>
  <c r="Q295" i="10"/>
  <c r="R295" i="10" s="1"/>
  <c r="Q296" i="10"/>
  <c r="R296" i="10" s="1"/>
  <c r="Q299" i="10"/>
  <c r="Q301" i="10"/>
  <c r="Q303" i="10"/>
  <c r="R303" i="10" s="1"/>
  <c r="S303" i="10" s="1"/>
  <c r="Q304" i="10"/>
  <c r="R304" i="10" s="1"/>
  <c r="Q308" i="10"/>
  <c r="R308" i="10" s="1"/>
  <c r="Q311" i="10"/>
  <c r="R311" i="10" s="1"/>
  <c r="S311" i="10" s="1"/>
  <c r="Q312" i="10"/>
  <c r="R312" i="10" s="1"/>
  <c r="Q315" i="10"/>
  <c r="R315" i="10" s="1"/>
  <c r="Q320" i="10"/>
  <c r="Q324" i="10"/>
  <c r="Q325" i="10"/>
  <c r="R325" i="10" s="1"/>
  <c r="T325" i="10" s="1"/>
  <c r="Q327" i="10"/>
  <c r="R327" i="10" s="1"/>
  <c r="S327" i="10" s="1"/>
  <c r="Q328" i="10"/>
  <c r="R328" i="10" s="1"/>
  <c r="S328" i="10" s="1"/>
  <c r="Q333" i="10"/>
  <c r="R333" i="10" s="1"/>
  <c r="Q336" i="10"/>
  <c r="R336" i="10" s="1"/>
  <c r="R158" i="10"/>
  <c r="T158" i="10" s="1"/>
  <c r="R159" i="10"/>
  <c r="R166" i="10"/>
  <c r="R173" i="10"/>
  <c r="T173" i="10" s="1"/>
  <c r="R174" i="10"/>
  <c r="S174" i="10" s="1"/>
  <c r="R175" i="10"/>
  <c r="S175" i="10" s="1"/>
  <c r="R182" i="10"/>
  <c r="R189" i="10"/>
  <c r="T189" i="10" s="1"/>
  <c r="R190" i="10"/>
  <c r="S190" i="10" s="1"/>
  <c r="R198" i="10"/>
  <c r="R206" i="10"/>
  <c r="U206" i="10" s="1"/>
  <c r="R207" i="10"/>
  <c r="S207" i="10" s="1"/>
  <c r="R219" i="10"/>
  <c r="T219" i="10" s="1"/>
  <c r="R222" i="10"/>
  <c r="T222" i="10" s="1"/>
  <c r="R228" i="10"/>
  <c r="T228" i="10" s="1"/>
  <c r="R238" i="10"/>
  <c r="T238" i="10" s="1"/>
  <c r="R247" i="10"/>
  <c r="S247" i="10" s="1"/>
  <c r="R251" i="10"/>
  <c r="S251" i="10" s="1"/>
  <c r="R254" i="10"/>
  <c r="T254" i="10" s="1"/>
  <c r="R262" i="10"/>
  <c r="S262" i="10" s="1"/>
  <c r="R270" i="10"/>
  <c r="R278" i="10"/>
  <c r="U278" i="10" s="1"/>
  <c r="R284" i="10"/>
  <c r="T284" i="10" s="1"/>
  <c r="R286" i="10"/>
  <c r="U286" i="10" s="1"/>
  <c r="R288" i="10"/>
  <c r="R299" i="10"/>
  <c r="U299" i="10" s="1"/>
  <c r="R301" i="10"/>
  <c r="S301" i="10" s="1"/>
  <c r="R302" i="10"/>
  <c r="U302" i="10" s="1"/>
  <c r="R320" i="10"/>
  <c r="U320" i="10" s="1"/>
  <c r="R324" i="10"/>
  <c r="T324" i="10" s="1"/>
  <c r="S158" i="10"/>
  <c r="S166" i="10"/>
  <c r="S168" i="10"/>
  <c r="S171" i="10"/>
  <c r="S176" i="10"/>
  <c r="S182" i="10"/>
  <c r="S192" i="10"/>
  <c r="S196" i="10"/>
  <c r="S197" i="10"/>
  <c r="S198" i="10"/>
  <c r="S212" i="10"/>
  <c r="S220" i="10"/>
  <c r="S228" i="10"/>
  <c r="S232" i="10"/>
  <c r="S245" i="10"/>
  <c r="S253" i="10"/>
  <c r="S254" i="10"/>
  <c r="S270" i="10"/>
  <c r="S272" i="10"/>
  <c r="S288" i="10"/>
  <c r="S296" i="10"/>
  <c r="S309" i="10"/>
  <c r="S317" i="10"/>
  <c r="S320" i="10"/>
  <c r="S324" i="10"/>
  <c r="T160" i="10"/>
  <c r="T164" i="10"/>
  <c r="T166" i="10"/>
  <c r="T176" i="10"/>
  <c r="T182" i="10"/>
  <c r="T190" i="10"/>
  <c r="T191" i="10"/>
  <c r="T196" i="10"/>
  <c r="T198" i="10"/>
  <c r="T207" i="10"/>
  <c r="T216" i="10"/>
  <c r="T220" i="10"/>
  <c r="T230" i="10"/>
  <c r="T231" i="10"/>
  <c r="T232" i="10"/>
  <c r="T251" i="10"/>
  <c r="T261" i="10"/>
  <c r="T262" i="10"/>
  <c r="T269" i="10"/>
  <c r="T272" i="10"/>
  <c r="T279" i="10"/>
  <c r="T280" i="10"/>
  <c r="T288" i="10"/>
  <c r="T292" i="10"/>
  <c r="T296" i="10"/>
  <c r="T304" i="10"/>
  <c r="T319" i="10"/>
  <c r="U160" i="10"/>
  <c r="U164" i="10"/>
  <c r="U165" i="10"/>
  <c r="U166" i="10"/>
  <c r="U168" i="10"/>
  <c r="U176" i="10"/>
  <c r="U180" i="10"/>
  <c r="U181" i="10"/>
  <c r="U182" i="10"/>
  <c r="U190" i="10"/>
  <c r="U191" i="10"/>
  <c r="U192" i="10"/>
  <c r="U197" i="10"/>
  <c r="U198" i="10"/>
  <c r="U204" i="10"/>
  <c r="U207" i="10"/>
  <c r="U208" i="10"/>
  <c r="U212" i="10"/>
  <c r="U216" i="10"/>
  <c r="U219" i="10"/>
  <c r="U220" i="10"/>
  <c r="U228" i="10"/>
  <c r="U229" i="10"/>
  <c r="U230" i="10"/>
  <c r="U231" i="10"/>
  <c r="U232" i="10"/>
  <c r="U240" i="10"/>
  <c r="U245" i="10"/>
  <c r="U247" i="10"/>
  <c r="U251" i="10"/>
  <c r="U253" i="10"/>
  <c r="U254" i="10"/>
  <c r="U255" i="10"/>
  <c r="U269" i="10"/>
  <c r="U271" i="10"/>
  <c r="U279" i="10"/>
  <c r="U280" i="10"/>
  <c r="U288" i="10"/>
  <c r="U291" i="10"/>
  <c r="U292" i="10"/>
  <c r="U293" i="10"/>
  <c r="U296" i="10"/>
  <c r="U304" i="10"/>
  <c r="U317" i="10"/>
  <c r="U319" i="10"/>
  <c r="U325" i="10"/>
  <c r="U327" i="10"/>
  <c r="J769" i="10" l="1"/>
  <c r="K769" i="10" s="1"/>
  <c r="L769" i="10" s="1"/>
  <c r="F770" i="10"/>
  <c r="E769" i="10"/>
  <c r="D770" i="10"/>
  <c r="J670" i="10"/>
  <c r="K670" i="10" s="1"/>
  <c r="L670" i="10" s="1"/>
  <c r="F671" i="10"/>
  <c r="E670" i="10"/>
  <c r="D671" i="10"/>
  <c r="J550" i="10"/>
  <c r="K550" i="10" s="1"/>
  <c r="L550" i="10" s="1"/>
  <c r="F551" i="10"/>
  <c r="E551" i="10"/>
  <c r="D552" i="10"/>
  <c r="E447" i="10"/>
  <c r="D448" i="10"/>
  <c r="J447" i="10"/>
  <c r="K447" i="10" s="1"/>
  <c r="L447" i="10" s="1"/>
  <c r="F448" i="10"/>
  <c r="AA178" i="1"/>
  <c r="Z179" i="1"/>
  <c r="AU178" i="1"/>
  <c r="AV178" i="1"/>
  <c r="AT178" i="1"/>
  <c r="I179" i="1"/>
  <c r="AF178" i="1"/>
  <c r="AG178" i="1" s="1"/>
  <c r="AH178" i="1" s="1"/>
  <c r="AB179" i="1"/>
  <c r="AF179" i="1" s="1"/>
  <c r="AG179" i="1" s="1"/>
  <c r="AH179" i="1" s="1"/>
  <c r="J173" i="1"/>
  <c r="K173" i="1" s="1"/>
  <c r="L173" i="1" s="1"/>
  <c r="F174" i="1"/>
  <c r="AU174" i="1"/>
  <c r="E174" i="1"/>
  <c r="D175" i="1"/>
  <c r="AT173" i="1"/>
  <c r="AV173" i="1"/>
  <c r="I174" i="1"/>
  <c r="AE169" i="1"/>
  <c r="AE170" i="1" s="1"/>
  <c r="AE171" i="1" s="1"/>
  <c r="Z170" i="1"/>
  <c r="AA170" i="1" s="1"/>
  <c r="AU169" i="1"/>
  <c r="AC169" i="1"/>
  <c r="AC170" i="1" s="1"/>
  <c r="AC171" i="1" s="1"/>
  <c r="AF171" i="1" s="1"/>
  <c r="AG171" i="1" s="1"/>
  <c r="AH171" i="1" s="1"/>
  <c r="E171" i="1"/>
  <c r="J169" i="1"/>
  <c r="K169" i="1" s="1"/>
  <c r="L169" i="1" s="1"/>
  <c r="J168" i="1"/>
  <c r="K168" i="1" s="1"/>
  <c r="L168" i="1" s="1"/>
  <c r="AT168" i="1"/>
  <c r="AV168" i="1"/>
  <c r="I169" i="1"/>
  <c r="J170" i="1"/>
  <c r="K170" i="1" s="1"/>
  <c r="L170" i="1" s="1"/>
  <c r="F171" i="1"/>
  <c r="J171" i="1" s="1"/>
  <c r="K171" i="1" s="1"/>
  <c r="L171" i="1" s="1"/>
  <c r="AF170" i="1"/>
  <c r="AG170" i="1" s="1"/>
  <c r="AH170" i="1" s="1"/>
  <c r="E170" i="1"/>
  <c r="T205" i="10"/>
  <c r="U205" i="10"/>
  <c r="U336" i="10"/>
  <c r="T336" i="10"/>
  <c r="U312" i="10"/>
  <c r="T312" i="10"/>
  <c r="S295" i="10"/>
  <c r="U295" i="10"/>
  <c r="T295" i="10"/>
  <c r="S275" i="10"/>
  <c r="U275" i="10"/>
  <c r="S333" i="10"/>
  <c r="U333" i="10"/>
  <c r="T333" i="10"/>
  <c r="S167" i="10"/>
  <c r="U167" i="10"/>
  <c r="S223" i="10"/>
  <c r="U223" i="10"/>
  <c r="S283" i="10"/>
  <c r="T283" i="10"/>
  <c r="U283" i="10"/>
  <c r="S211" i="10"/>
  <c r="U211" i="10"/>
  <c r="T211" i="10"/>
  <c r="S287" i="10"/>
  <c r="T287" i="10"/>
  <c r="U287" i="10"/>
  <c r="S300" i="10"/>
  <c r="T300" i="10"/>
  <c r="U300" i="10"/>
  <c r="T244" i="10"/>
  <c r="S244" i="10"/>
  <c r="S188" i="10"/>
  <c r="T188" i="10"/>
  <c r="S172" i="10"/>
  <c r="U172" i="10"/>
  <c r="T172" i="10"/>
  <c r="T308" i="10"/>
  <c r="S308" i="10"/>
  <c r="U308" i="10"/>
  <c r="S260" i="10"/>
  <c r="U260" i="10"/>
  <c r="T260" i="10"/>
  <c r="S237" i="10"/>
  <c r="U237" i="10"/>
  <c r="T237" i="10"/>
  <c r="T157" i="10"/>
  <c r="U157" i="10"/>
  <c r="S256" i="10"/>
  <c r="U256" i="10"/>
  <c r="T236" i="10"/>
  <c r="S236" i="10"/>
  <c r="U236" i="10"/>
  <c r="S199" i="10"/>
  <c r="T199" i="10"/>
  <c r="S315" i="10"/>
  <c r="U315" i="10"/>
  <c r="S276" i="10"/>
  <c r="T276" i="10"/>
  <c r="U276" i="10"/>
  <c r="S263" i="10"/>
  <c r="T263" i="10"/>
  <c r="U263" i="10"/>
  <c r="T311" i="10"/>
  <c r="U324" i="10"/>
  <c r="U238" i="10"/>
  <c r="U187" i="10"/>
  <c r="T187" i="10"/>
  <c r="S219" i="10"/>
  <c r="Q331" i="10"/>
  <c r="R331" i="10" s="1"/>
  <c r="Q323" i="10"/>
  <c r="R323" i="10" s="1"/>
  <c r="Q307" i="10"/>
  <c r="R307" i="10" s="1"/>
  <c r="Q267" i="10"/>
  <c r="R267" i="10" s="1"/>
  <c r="Q259" i="10"/>
  <c r="R259" i="10" s="1"/>
  <c r="Q243" i="10"/>
  <c r="R243" i="10" s="1"/>
  <c r="Q203" i="10"/>
  <c r="R203" i="10" s="1"/>
  <c r="T203" i="10" s="1"/>
  <c r="Q195" i="10"/>
  <c r="R195" i="10" s="1"/>
  <c r="T195" i="10" s="1"/>
  <c r="Q179" i="10"/>
  <c r="R179" i="10" s="1"/>
  <c r="T179" i="10" s="1"/>
  <c r="S284" i="10"/>
  <c r="S299" i="10"/>
  <c r="T299" i="10"/>
  <c r="U262" i="10"/>
  <c r="T224" i="10"/>
  <c r="T184" i="10"/>
  <c r="S238" i="10"/>
  <c r="S184" i="10"/>
  <c r="T204" i="10"/>
  <c r="S204" i="10"/>
  <c r="S336" i="10"/>
  <c r="T320" i="10"/>
  <c r="S312" i="10"/>
  <c r="T256" i="10"/>
  <c r="S248" i="10"/>
  <c r="S240" i="10"/>
  <c r="T240" i="10"/>
  <c r="S224" i="10"/>
  <c r="T208" i="10"/>
  <c r="S208" i="10"/>
  <c r="T192" i="10"/>
  <c r="S160" i="10"/>
  <c r="T271" i="10"/>
  <c r="T247" i="10"/>
  <c r="T223" i="10"/>
  <c r="T183" i="10"/>
  <c r="T167" i="10"/>
  <c r="U301" i="10"/>
  <c r="S222" i="10"/>
  <c r="U311" i="10"/>
  <c r="U173" i="10"/>
  <c r="T327" i="10"/>
  <c r="U335" i="10"/>
  <c r="T301" i="10"/>
  <c r="U270" i="10"/>
  <c r="T270" i="10"/>
  <c r="U285" i="10"/>
  <c r="U248" i="10"/>
  <c r="U235" i="10"/>
  <c r="U183" i="10"/>
  <c r="U171" i="10"/>
  <c r="U158" i="10"/>
  <c r="T180" i="10"/>
  <c r="S181" i="10"/>
  <c r="U284" i="10"/>
  <c r="U222" i="10"/>
  <c r="S286" i="10"/>
  <c r="T286" i="10"/>
  <c r="S335" i="10"/>
  <c r="S325" i="10"/>
  <c r="S285" i="10"/>
  <c r="S269" i="10"/>
  <c r="S261" i="10"/>
  <c r="S173" i="10"/>
  <c r="S157" i="10"/>
  <c r="Q338" i="10"/>
  <c r="R338" i="10" s="1"/>
  <c r="Q330" i="10"/>
  <c r="R330" i="10" s="1"/>
  <c r="Q322" i="10"/>
  <c r="R322" i="10" s="1"/>
  <c r="Q314" i="10"/>
  <c r="R314" i="10" s="1"/>
  <c r="Q306" i="10"/>
  <c r="R306" i="10" s="1"/>
  <c r="Q298" i="10"/>
  <c r="R298" i="10" s="1"/>
  <c r="Q290" i="10"/>
  <c r="R290" i="10" s="1"/>
  <c r="Q282" i="10"/>
  <c r="R282" i="10" s="1"/>
  <c r="U282" i="10" s="1"/>
  <c r="Q274" i="10"/>
  <c r="R274" i="10" s="1"/>
  <c r="Q266" i="10"/>
  <c r="R266" i="10" s="1"/>
  <c r="Q258" i="10"/>
  <c r="R258" i="10" s="1"/>
  <c r="Q250" i="10"/>
  <c r="R250" i="10" s="1"/>
  <c r="Q242" i="10"/>
  <c r="R242" i="10" s="1"/>
  <c r="Q234" i="10"/>
  <c r="R234" i="10" s="1"/>
  <c r="S234" i="10" s="1"/>
  <c r="Q226" i="10"/>
  <c r="R226" i="10" s="1"/>
  <c r="Q218" i="10"/>
  <c r="R218" i="10" s="1"/>
  <c r="Q210" i="10"/>
  <c r="R210" i="10" s="1"/>
  <c r="Q202" i="10"/>
  <c r="R202" i="10" s="1"/>
  <c r="Q194" i="10"/>
  <c r="R194" i="10" s="1"/>
  <c r="Q186" i="10"/>
  <c r="R186" i="10" s="1"/>
  <c r="Q178" i="10"/>
  <c r="R178" i="10" s="1"/>
  <c r="Q170" i="10"/>
  <c r="R170" i="10" s="1"/>
  <c r="Q162" i="10"/>
  <c r="R162" i="10" s="1"/>
  <c r="S162" i="10" s="1"/>
  <c r="S280" i="10"/>
  <c r="AO164" i="1"/>
  <c r="Z164" i="1" s="1"/>
  <c r="AA164" i="1" s="1"/>
  <c r="AD166" i="1"/>
  <c r="AO165" i="1"/>
  <c r="Z165" i="1" s="1"/>
  <c r="AA165" i="1" s="1"/>
  <c r="AD167" i="1"/>
  <c r="G165" i="1"/>
  <c r="G166" i="1" s="1"/>
  <c r="G167" i="1" s="1"/>
  <c r="AC164" i="1"/>
  <c r="AF164" i="1" s="1"/>
  <c r="AG164" i="1" s="1"/>
  <c r="AH164" i="1" s="1"/>
  <c r="AE164" i="1"/>
  <c r="AE165" i="1" s="1"/>
  <c r="AE166" i="1" s="1"/>
  <c r="AE167" i="1" s="1"/>
  <c r="H164" i="1"/>
  <c r="H165" i="1" s="1"/>
  <c r="H166" i="1" s="1"/>
  <c r="H167" i="1" s="1"/>
  <c r="F164" i="1"/>
  <c r="J164" i="1" s="1"/>
  <c r="K164" i="1" s="1"/>
  <c r="L164" i="1" s="1"/>
  <c r="I164" i="1"/>
  <c r="G164" i="1"/>
  <c r="AB166" i="1"/>
  <c r="E165" i="1"/>
  <c r="E164" i="1"/>
  <c r="AU164" i="1"/>
  <c r="D166" i="1"/>
  <c r="D167" i="1" s="1"/>
  <c r="U309" i="10"/>
  <c r="S332" i="10"/>
  <c r="T332" i="10"/>
  <c r="U332" i="10"/>
  <c r="S243" i="10"/>
  <c r="T243" i="10"/>
  <c r="S215" i="10"/>
  <c r="T215" i="10"/>
  <c r="U215" i="10"/>
  <c r="S227" i="10"/>
  <c r="T227" i="10"/>
  <c r="T334" i="10"/>
  <c r="U334" i="10"/>
  <c r="S334" i="10"/>
  <c r="T294" i="10"/>
  <c r="U294" i="10"/>
  <c r="S294" i="10"/>
  <c r="S326" i="10"/>
  <c r="U326" i="10"/>
  <c r="T326" i="10"/>
  <c r="U310" i="10"/>
  <c r="T310" i="10"/>
  <c r="S310" i="10"/>
  <c r="S316" i="10"/>
  <c r="T316" i="10"/>
  <c r="U316" i="10"/>
  <c r="U318" i="10"/>
  <c r="S318" i="10"/>
  <c r="T318" i="10"/>
  <c r="U243" i="10"/>
  <c r="S252" i="10"/>
  <c r="T252" i="10"/>
  <c r="U252" i="10"/>
  <c r="U258" i="10"/>
  <c r="U277" i="10"/>
  <c r="U221" i="10"/>
  <c r="U213" i="10"/>
  <c r="T302" i="10"/>
  <c r="T234" i="10"/>
  <c r="U195" i="10"/>
  <c r="S195" i="10"/>
  <c r="S159" i="10"/>
  <c r="U159" i="10"/>
  <c r="U234" i="10"/>
  <c r="U268" i="10"/>
  <c r="U244" i="10"/>
  <c r="T291" i="10"/>
  <c r="T282" i="10"/>
  <c r="T200" i="10"/>
  <c r="S246" i="10"/>
  <c r="S221" i="10"/>
  <c r="U203" i="10"/>
  <c r="S203" i="10"/>
  <c r="U200" i="10"/>
  <c r="U174" i="10"/>
  <c r="T328" i="10"/>
  <c r="T307" i="10"/>
  <c r="T278" i="10"/>
  <c r="T268" i="10"/>
  <c r="T174" i="10"/>
  <c r="T162" i="10"/>
  <c r="S293" i="10"/>
  <c r="S229" i="10"/>
  <c r="S205" i="10"/>
  <c r="U163" i="10"/>
  <c r="T163" i="10"/>
  <c r="S163" i="10"/>
  <c r="U175" i="10"/>
  <c r="T239" i="10"/>
  <c r="T175" i="10"/>
  <c r="S282" i="10"/>
  <c r="U328" i="10"/>
  <c r="T206" i="10"/>
  <c r="U303" i="10"/>
  <c r="U239" i="10"/>
  <c r="U189" i="10"/>
  <c r="T315" i="10"/>
  <c r="T275" i="10"/>
  <c r="T246" i="10"/>
  <c r="T159" i="10"/>
  <c r="S302" i="10"/>
  <c r="S277" i="10"/>
  <c r="S264" i="10"/>
  <c r="S214" i="10"/>
  <c r="S189" i="10"/>
  <c r="S165" i="10"/>
  <c r="S206" i="10"/>
  <c r="U264" i="10"/>
  <c r="U199" i="10"/>
  <c r="T267" i="10"/>
  <c r="S278" i="10"/>
  <c r="U214" i="10"/>
  <c r="U188" i="10"/>
  <c r="U162" i="10"/>
  <c r="T314" i="10"/>
  <c r="T303" i="10"/>
  <c r="T255" i="10"/>
  <c r="T235" i="10"/>
  <c r="S213" i="10"/>
  <c r="Q337" i="10"/>
  <c r="R337" i="10" s="1"/>
  <c r="Q329" i="10"/>
  <c r="R329" i="10" s="1"/>
  <c r="Q321" i="10"/>
  <c r="R321" i="10" s="1"/>
  <c r="Q313" i="10"/>
  <c r="R313" i="10" s="1"/>
  <c r="Q305" i="10"/>
  <c r="R305" i="10" s="1"/>
  <c r="Q297" i="10"/>
  <c r="R297" i="10" s="1"/>
  <c r="Q289" i="10"/>
  <c r="R289" i="10" s="1"/>
  <c r="Q281" i="10"/>
  <c r="R281" i="10" s="1"/>
  <c r="Q273" i="10"/>
  <c r="R273" i="10" s="1"/>
  <c r="Q265" i="10"/>
  <c r="R265" i="10" s="1"/>
  <c r="Q257" i="10"/>
  <c r="R257" i="10" s="1"/>
  <c r="Q249" i="10"/>
  <c r="R249" i="10" s="1"/>
  <c r="Q241" i="10"/>
  <c r="R241" i="10" s="1"/>
  <c r="Q233" i="10"/>
  <c r="R233" i="10" s="1"/>
  <c r="Q225" i="10"/>
  <c r="R225" i="10" s="1"/>
  <c r="Q217" i="10"/>
  <c r="R217" i="10" s="1"/>
  <c r="Q209" i="10"/>
  <c r="R209" i="10" s="1"/>
  <c r="Q201" i="10"/>
  <c r="R201" i="10" s="1"/>
  <c r="Q193" i="10"/>
  <c r="R193" i="10" s="1"/>
  <c r="Q185" i="10"/>
  <c r="R185" i="10" s="1"/>
  <c r="Q177" i="10"/>
  <c r="R177" i="10" s="1"/>
  <c r="Q169" i="10"/>
  <c r="R169" i="10" s="1"/>
  <c r="Q161" i="10"/>
  <c r="R161" i="10" s="1"/>
  <c r="A169" i="2"/>
  <c r="B169" i="2"/>
  <c r="C169" i="2"/>
  <c r="E169" i="2"/>
  <c r="F169" i="2"/>
  <c r="G169" i="2"/>
  <c r="J169" i="2"/>
  <c r="K169" i="2"/>
  <c r="L169" i="2"/>
  <c r="M169" i="2"/>
  <c r="A170" i="2"/>
  <c r="B170" i="2"/>
  <c r="C170" i="2"/>
  <c r="E170" i="2"/>
  <c r="F170" i="2"/>
  <c r="G170" i="2"/>
  <c r="J170" i="2"/>
  <c r="K170" i="2"/>
  <c r="L170" i="2"/>
  <c r="M170" i="2"/>
  <c r="A171" i="2"/>
  <c r="B171" i="2"/>
  <c r="C171" i="2"/>
  <c r="E171" i="2"/>
  <c r="F171" i="2"/>
  <c r="G171" i="2"/>
  <c r="J171" i="2"/>
  <c r="K171" i="2"/>
  <c r="L171" i="2"/>
  <c r="M171" i="2"/>
  <c r="A172" i="2"/>
  <c r="B172" i="2"/>
  <c r="C172" i="2"/>
  <c r="E172" i="2"/>
  <c r="F172" i="2"/>
  <c r="H172" i="2" s="1"/>
  <c r="G172" i="2"/>
  <c r="J172" i="2"/>
  <c r="K172" i="2"/>
  <c r="L172" i="2"/>
  <c r="M172" i="2"/>
  <c r="N160" i="1"/>
  <c r="N161" i="1"/>
  <c r="N162" i="1"/>
  <c r="N163" i="1"/>
  <c r="O160" i="1"/>
  <c r="O161" i="1"/>
  <c r="O162" i="1"/>
  <c r="O163" i="1"/>
  <c r="P160" i="1"/>
  <c r="P161" i="1"/>
  <c r="P162" i="1"/>
  <c r="P163" i="1"/>
  <c r="Q160" i="1"/>
  <c r="R160" i="1" s="1"/>
  <c r="T160" i="1" s="1"/>
  <c r="Q161" i="1"/>
  <c r="R161" i="1" s="1"/>
  <c r="Q162" i="1"/>
  <c r="R162" i="1" s="1"/>
  <c r="Q163" i="1"/>
  <c r="R163" i="1" s="1"/>
  <c r="T163" i="1" s="1"/>
  <c r="AJ160" i="1"/>
  <c r="AJ161" i="1"/>
  <c r="AJ162" i="1"/>
  <c r="AJ163" i="1"/>
  <c r="AK160" i="1"/>
  <c r="AK161" i="1"/>
  <c r="AK162" i="1"/>
  <c r="AK163" i="1"/>
  <c r="AL160" i="1"/>
  <c r="AL161" i="1"/>
  <c r="AL162" i="1"/>
  <c r="AL163" i="1"/>
  <c r="AR162" i="1"/>
  <c r="E770" i="10" l="1"/>
  <c r="D771" i="10"/>
  <c r="J770" i="10"/>
  <c r="K770" i="10" s="1"/>
  <c r="L770" i="10" s="1"/>
  <c r="F771" i="10"/>
  <c r="E671" i="10"/>
  <c r="D672" i="10"/>
  <c r="J671" i="10"/>
  <c r="K671" i="10" s="1"/>
  <c r="L671" i="10" s="1"/>
  <c r="F672" i="10"/>
  <c r="E552" i="10"/>
  <c r="D553" i="10"/>
  <c r="J551" i="10"/>
  <c r="K551" i="10" s="1"/>
  <c r="L551" i="10" s="1"/>
  <c r="F552" i="10"/>
  <c r="J448" i="10"/>
  <c r="K448" i="10" s="1"/>
  <c r="L448" i="10" s="1"/>
  <c r="F449" i="10"/>
  <c r="E448" i="10"/>
  <c r="D449" i="10"/>
  <c r="AA179" i="1"/>
  <c r="AU179" i="1"/>
  <c r="AT179" i="1"/>
  <c r="AV179" i="1"/>
  <c r="AT174" i="1"/>
  <c r="AV174" i="1"/>
  <c r="I175" i="1"/>
  <c r="J174" i="1"/>
  <c r="K174" i="1" s="1"/>
  <c r="L174" i="1" s="1"/>
  <c r="F175" i="1"/>
  <c r="J175" i="1" s="1"/>
  <c r="K175" i="1" s="1"/>
  <c r="L175" i="1" s="1"/>
  <c r="AU175" i="1"/>
  <c r="E175" i="1"/>
  <c r="H171" i="2"/>
  <c r="AF169" i="1"/>
  <c r="AG169" i="1" s="1"/>
  <c r="AH169" i="1" s="1"/>
  <c r="AU170" i="1"/>
  <c r="Z171" i="1"/>
  <c r="AA171" i="1" s="1"/>
  <c r="AU171" i="1"/>
  <c r="AT169" i="1"/>
  <c r="AV169" i="1"/>
  <c r="I170" i="1"/>
  <c r="U179" i="10"/>
  <c r="T194" i="10"/>
  <c r="S194" i="10"/>
  <c r="U194" i="10"/>
  <c r="T258" i="10"/>
  <c r="S258" i="10"/>
  <c r="T322" i="10"/>
  <c r="U322" i="10"/>
  <c r="S322" i="10"/>
  <c r="S307" i="10"/>
  <c r="U307" i="10"/>
  <c r="S202" i="10"/>
  <c r="T202" i="10"/>
  <c r="U202" i="10"/>
  <c r="S266" i="10"/>
  <c r="T266" i="10"/>
  <c r="U266" i="10"/>
  <c r="S330" i="10"/>
  <c r="U330" i="10"/>
  <c r="T330" i="10"/>
  <c r="S323" i="10"/>
  <c r="T323" i="10"/>
  <c r="U323" i="10"/>
  <c r="T338" i="10"/>
  <c r="U338" i="10"/>
  <c r="S338" i="10"/>
  <c r="T218" i="10"/>
  <c r="S218" i="10"/>
  <c r="U218" i="10"/>
  <c r="S226" i="10"/>
  <c r="T226" i="10"/>
  <c r="U226" i="10"/>
  <c r="S290" i="10"/>
  <c r="T290" i="10"/>
  <c r="U290" i="10"/>
  <c r="U274" i="10"/>
  <c r="S274" i="10"/>
  <c r="T274" i="10"/>
  <c r="U170" i="10"/>
  <c r="T170" i="10"/>
  <c r="S170" i="10"/>
  <c r="S298" i="10"/>
  <c r="T298" i="10"/>
  <c r="U298" i="10"/>
  <c r="S210" i="10"/>
  <c r="T210" i="10"/>
  <c r="U210" i="10"/>
  <c r="S331" i="10"/>
  <c r="U331" i="10"/>
  <c r="T331" i="10"/>
  <c r="S179" i="10"/>
  <c r="S178" i="10"/>
  <c r="T178" i="10"/>
  <c r="U178" i="10"/>
  <c r="S242" i="10"/>
  <c r="T242" i="10"/>
  <c r="U242" i="10"/>
  <c r="S306" i="10"/>
  <c r="U306" i="10"/>
  <c r="T306" i="10"/>
  <c r="S259" i="10"/>
  <c r="T259" i="10"/>
  <c r="U259" i="10"/>
  <c r="T186" i="10"/>
  <c r="U186" i="10"/>
  <c r="S186" i="10"/>
  <c r="T250" i="10"/>
  <c r="U250" i="10"/>
  <c r="S250" i="10"/>
  <c r="S314" i="10"/>
  <c r="U314" i="10"/>
  <c r="S267" i="10"/>
  <c r="U267" i="10"/>
  <c r="H170" i="2"/>
  <c r="I171" i="2"/>
  <c r="I169" i="2"/>
  <c r="H169" i="2"/>
  <c r="E167" i="1"/>
  <c r="AU165" i="1"/>
  <c r="Z166" i="1"/>
  <c r="AU166" i="1" s="1"/>
  <c r="AC165" i="1"/>
  <c r="AT164" i="1"/>
  <c r="AV164" i="1"/>
  <c r="I165" i="1"/>
  <c r="F165" i="1"/>
  <c r="E166" i="1"/>
  <c r="AB167" i="1"/>
  <c r="T289" i="10"/>
  <c r="S289" i="10"/>
  <c r="U289" i="10"/>
  <c r="T233" i="10"/>
  <c r="S233" i="10"/>
  <c r="U233" i="10"/>
  <c r="T169" i="10"/>
  <c r="S169" i="10"/>
  <c r="U169" i="10"/>
  <c r="T177" i="10"/>
  <c r="S177" i="10"/>
  <c r="U177" i="10"/>
  <c r="T241" i="10"/>
  <c r="S241" i="10"/>
  <c r="U241" i="10"/>
  <c r="T305" i="10"/>
  <c r="S305" i="10"/>
  <c r="U305" i="10"/>
  <c r="T297" i="10"/>
  <c r="S297" i="10"/>
  <c r="U297" i="10"/>
  <c r="T185" i="10"/>
  <c r="S185" i="10"/>
  <c r="U185" i="10"/>
  <c r="T249" i="10"/>
  <c r="S249" i="10"/>
  <c r="U249" i="10"/>
  <c r="T313" i="10"/>
  <c r="S313" i="10"/>
  <c r="U313" i="10"/>
  <c r="T161" i="10"/>
  <c r="S161" i="10"/>
  <c r="U161" i="10"/>
  <c r="T193" i="10"/>
  <c r="S193" i="10"/>
  <c r="U193" i="10"/>
  <c r="T201" i="10"/>
  <c r="S201" i="10"/>
  <c r="U201" i="10"/>
  <c r="T257" i="10"/>
  <c r="S257" i="10"/>
  <c r="U257" i="10"/>
  <c r="T265" i="10"/>
  <c r="S265" i="10"/>
  <c r="U265" i="10"/>
  <c r="T209" i="10"/>
  <c r="S209" i="10"/>
  <c r="U209" i="10"/>
  <c r="T337" i="10"/>
  <c r="S337" i="10"/>
  <c r="U337" i="10"/>
  <c r="T225" i="10"/>
  <c r="S225" i="10"/>
  <c r="U225" i="10"/>
  <c r="T321" i="10"/>
  <c r="S321" i="10"/>
  <c r="U321" i="10"/>
  <c r="T329" i="10"/>
  <c r="S329" i="10"/>
  <c r="U329" i="10"/>
  <c r="T273" i="10"/>
  <c r="S273" i="10"/>
  <c r="U273" i="10"/>
  <c r="T217" i="10"/>
  <c r="S217" i="10"/>
  <c r="U217" i="10"/>
  <c r="T281" i="10"/>
  <c r="S281" i="10"/>
  <c r="U281" i="10"/>
  <c r="I172" i="2"/>
  <c r="I170" i="2"/>
  <c r="AM163" i="1"/>
  <c r="AN163" i="1" s="1"/>
  <c r="AQ163" i="1" s="1"/>
  <c r="AM162" i="1"/>
  <c r="AN162" i="1" s="1"/>
  <c r="AO162" i="1" s="1"/>
  <c r="AM161" i="1"/>
  <c r="AN161" i="1" s="1"/>
  <c r="AQ161" i="1" s="1"/>
  <c r="AM160" i="1"/>
  <c r="AN160" i="1" s="1"/>
  <c r="AP160" i="1" s="1"/>
  <c r="U162" i="1"/>
  <c r="U161" i="1"/>
  <c r="H160" i="1"/>
  <c r="H161" i="1" s="1"/>
  <c r="F160" i="1"/>
  <c r="U160" i="1"/>
  <c r="U163" i="1"/>
  <c r="S163" i="1"/>
  <c r="S162" i="1"/>
  <c r="S161" i="1"/>
  <c r="S160" i="1"/>
  <c r="D160" i="1" s="1"/>
  <c r="AR163" i="1"/>
  <c r="T162" i="1"/>
  <c r="T161" i="1"/>
  <c r="AR161" i="1"/>
  <c r="AR160" i="1"/>
  <c r="N68" i="10"/>
  <c r="N69" i="10"/>
  <c r="N70" i="10"/>
  <c r="N71" i="10"/>
  <c r="N72" i="10"/>
  <c r="U72" i="10" s="1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U96" i="10" s="1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O68" i="10"/>
  <c r="O69" i="10"/>
  <c r="O70" i="10"/>
  <c r="O71" i="10"/>
  <c r="O72" i="10"/>
  <c r="Q72" i="10" s="1"/>
  <c r="R72" i="10" s="1"/>
  <c r="T72" i="10" s="1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Q96" i="10" s="1"/>
  <c r="R96" i="10" s="1"/>
  <c r="T96" i="10" s="1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Q120" i="10" s="1"/>
  <c r="R120" i="10" s="1"/>
  <c r="O121" i="10"/>
  <c r="O122" i="10"/>
  <c r="Q122" i="10" s="1"/>
  <c r="R122" i="10" s="1"/>
  <c r="O123" i="10"/>
  <c r="O124" i="10"/>
  <c r="O125" i="10"/>
  <c r="O126" i="10"/>
  <c r="O127" i="10"/>
  <c r="O128" i="10"/>
  <c r="O129" i="10"/>
  <c r="O130" i="10"/>
  <c r="Q130" i="10" s="1"/>
  <c r="R130" i="10" s="1"/>
  <c r="O131" i="10"/>
  <c r="O132" i="10"/>
  <c r="O133" i="10"/>
  <c r="O134" i="10"/>
  <c r="O135" i="10"/>
  <c r="O136" i="10"/>
  <c r="O137" i="10"/>
  <c r="Q137" i="10" s="1"/>
  <c r="R137" i="10" s="1"/>
  <c r="S137" i="10" s="1"/>
  <c r="O138" i="10"/>
  <c r="O139" i="10"/>
  <c r="O140" i="10"/>
  <c r="O141" i="10"/>
  <c r="O142" i="10"/>
  <c r="O143" i="10"/>
  <c r="O144" i="10"/>
  <c r="O145" i="10"/>
  <c r="O146" i="10"/>
  <c r="Q146" i="10" s="1"/>
  <c r="R146" i="10" s="1"/>
  <c r="O147" i="10"/>
  <c r="O148" i="10"/>
  <c r="O149" i="10"/>
  <c r="Q149" i="10" s="1"/>
  <c r="R149" i="10" s="1"/>
  <c r="S149" i="10" s="1"/>
  <c r="O150" i="10"/>
  <c r="O151" i="10"/>
  <c r="O152" i="10"/>
  <c r="O153" i="10"/>
  <c r="O154" i="10"/>
  <c r="Q154" i="10" s="1"/>
  <c r="R154" i="10" s="1"/>
  <c r="O155" i="10"/>
  <c r="O156" i="10"/>
  <c r="P68" i="10"/>
  <c r="P69" i="10"/>
  <c r="P70" i="10"/>
  <c r="P71" i="10"/>
  <c r="P72" i="10"/>
  <c r="P73" i="10"/>
  <c r="P74" i="10"/>
  <c r="P75" i="10"/>
  <c r="Q75" i="10" s="1"/>
  <c r="R75" i="10" s="1"/>
  <c r="T75" i="10" s="1"/>
  <c r="P76" i="10"/>
  <c r="P77" i="10"/>
  <c r="P78" i="10"/>
  <c r="Q78" i="10" s="1"/>
  <c r="R78" i="10" s="1"/>
  <c r="U78" i="10" s="1"/>
  <c r="P79" i="10"/>
  <c r="P80" i="10"/>
  <c r="P81" i="10"/>
  <c r="P82" i="10"/>
  <c r="P83" i="10"/>
  <c r="Q83" i="10" s="1"/>
  <c r="R83" i="10" s="1"/>
  <c r="U83" i="10" s="1"/>
  <c r="P84" i="10"/>
  <c r="P85" i="10"/>
  <c r="P86" i="10"/>
  <c r="P87" i="10"/>
  <c r="P88" i="10"/>
  <c r="Q88" i="10" s="1"/>
  <c r="R88" i="10" s="1"/>
  <c r="P89" i="10"/>
  <c r="P90" i="10"/>
  <c r="P91" i="10"/>
  <c r="P92" i="10"/>
  <c r="P93" i="10"/>
  <c r="P94" i="10"/>
  <c r="Q94" i="10" s="1"/>
  <c r="R94" i="10" s="1"/>
  <c r="T94" i="10" s="1"/>
  <c r="P95" i="10"/>
  <c r="P96" i="10"/>
  <c r="P97" i="10"/>
  <c r="P98" i="10"/>
  <c r="P99" i="10"/>
  <c r="Q99" i="10" s="1"/>
  <c r="R99" i="10" s="1"/>
  <c r="P100" i="10"/>
  <c r="P101" i="10"/>
  <c r="Q101" i="10" s="1"/>
  <c r="R101" i="10" s="1"/>
  <c r="S101" i="10" s="1"/>
  <c r="P102" i="10"/>
  <c r="P103" i="10"/>
  <c r="P104" i="10"/>
  <c r="Q104" i="10" s="1"/>
  <c r="R104" i="10" s="1"/>
  <c r="P105" i="10"/>
  <c r="P106" i="10"/>
  <c r="P107" i="10"/>
  <c r="P108" i="10"/>
  <c r="P109" i="10"/>
  <c r="P110" i="10"/>
  <c r="Q110" i="10" s="1"/>
  <c r="R110" i="10" s="1"/>
  <c r="S110" i="10" s="1"/>
  <c r="P111" i="10"/>
  <c r="P112" i="10"/>
  <c r="Q112" i="10" s="1"/>
  <c r="R112" i="10" s="1"/>
  <c r="T112" i="10" s="1"/>
  <c r="P113" i="10"/>
  <c r="P114" i="10"/>
  <c r="P115" i="10"/>
  <c r="Q115" i="10" s="1"/>
  <c r="R115" i="10" s="1"/>
  <c r="P116" i="10"/>
  <c r="P117" i="10"/>
  <c r="P118" i="10"/>
  <c r="Q118" i="10" s="1"/>
  <c r="R118" i="10" s="1"/>
  <c r="P119" i="10"/>
  <c r="P120" i="10"/>
  <c r="P121" i="10"/>
  <c r="P122" i="10"/>
  <c r="P123" i="10"/>
  <c r="Q123" i="10" s="1"/>
  <c r="P124" i="10"/>
  <c r="P125" i="10"/>
  <c r="P126" i="10"/>
  <c r="Q126" i="10" s="1"/>
  <c r="R126" i="10" s="1"/>
  <c r="U126" i="10" s="1"/>
  <c r="P127" i="10"/>
  <c r="P128" i="10"/>
  <c r="Q128" i="10" s="1"/>
  <c r="R128" i="10" s="1"/>
  <c r="P129" i="10"/>
  <c r="P130" i="10"/>
  <c r="P131" i="10"/>
  <c r="P132" i="10"/>
  <c r="P133" i="10"/>
  <c r="P134" i="10"/>
  <c r="Q134" i="10" s="1"/>
  <c r="R134" i="10" s="1"/>
  <c r="U134" i="10" s="1"/>
  <c r="P135" i="10"/>
  <c r="P136" i="10"/>
  <c r="Q136" i="10" s="1"/>
  <c r="R136" i="10" s="1"/>
  <c r="P137" i="10"/>
  <c r="P138" i="10"/>
  <c r="P139" i="10"/>
  <c r="P140" i="10"/>
  <c r="P141" i="10"/>
  <c r="P142" i="10"/>
  <c r="P143" i="10"/>
  <c r="P144" i="10"/>
  <c r="Q144" i="10" s="1"/>
  <c r="R144" i="10" s="1"/>
  <c r="T144" i="10" s="1"/>
  <c r="P145" i="10"/>
  <c r="P146" i="10"/>
  <c r="P147" i="10"/>
  <c r="Q147" i="10" s="1"/>
  <c r="R147" i="10" s="1"/>
  <c r="P148" i="10"/>
  <c r="P149" i="10"/>
  <c r="P150" i="10"/>
  <c r="Q150" i="10" s="1"/>
  <c r="R150" i="10" s="1"/>
  <c r="U150" i="10" s="1"/>
  <c r="P151" i="10"/>
  <c r="P152" i="10"/>
  <c r="P153" i="10"/>
  <c r="P154" i="10"/>
  <c r="P155" i="10"/>
  <c r="Q155" i="10" s="1"/>
  <c r="R155" i="10" s="1"/>
  <c r="U155" i="10" s="1"/>
  <c r="P156" i="10"/>
  <c r="Q77" i="10"/>
  <c r="R77" i="10" s="1"/>
  <c r="T77" i="10" s="1"/>
  <c r="Q79" i="10"/>
  <c r="R79" i="10" s="1"/>
  <c r="U79" i="10" s="1"/>
  <c r="Q86" i="10"/>
  <c r="R86" i="10" s="1"/>
  <c r="Q91" i="10"/>
  <c r="R91" i="10" s="1"/>
  <c r="T91" i="10" s="1"/>
  <c r="Q107" i="10"/>
  <c r="R107" i="10" s="1"/>
  <c r="Q125" i="10"/>
  <c r="R125" i="10" s="1"/>
  <c r="S125" i="10" s="1"/>
  <c r="Q135" i="10"/>
  <c r="R135" i="10" s="1"/>
  <c r="T135" i="10" s="1"/>
  <c r="Q139" i="10"/>
  <c r="R139" i="10" s="1"/>
  <c r="U139" i="10" s="1"/>
  <c r="R123" i="10"/>
  <c r="T123" i="10" s="1"/>
  <c r="S136" i="10"/>
  <c r="U107" i="10"/>
  <c r="U125" i="10"/>
  <c r="A165" i="2"/>
  <c r="B165" i="2"/>
  <c r="C165" i="2"/>
  <c r="E165" i="2"/>
  <c r="F165" i="2"/>
  <c r="G165" i="2"/>
  <c r="J165" i="2"/>
  <c r="K165" i="2"/>
  <c r="L165" i="2"/>
  <c r="M165" i="2"/>
  <c r="A166" i="2"/>
  <c r="B166" i="2"/>
  <c r="C166" i="2"/>
  <c r="E166" i="2"/>
  <c r="F166" i="2"/>
  <c r="G166" i="2"/>
  <c r="J166" i="2"/>
  <c r="K166" i="2"/>
  <c r="L166" i="2"/>
  <c r="M166" i="2"/>
  <c r="A167" i="2"/>
  <c r="B167" i="2"/>
  <c r="C167" i="2"/>
  <c r="E167" i="2"/>
  <c r="F167" i="2"/>
  <c r="G167" i="2"/>
  <c r="J167" i="2"/>
  <c r="K167" i="2"/>
  <c r="L167" i="2"/>
  <c r="M167" i="2"/>
  <c r="A168" i="2"/>
  <c r="B168" i="2"/>
  <c r="C168" i="2"/>
  <c r="E168" i="2"/>
  <c r="F168" i="2"/>
  <c r="G168" i="2"/>
  <c r="J168" i="2"/>
  <c r="K168" i="2"/>
  <c r="L168" i="2"/>
  <c r="M168" i="2"/>
  <c r="N156" i="1"/>
  <c r="N157" i="1"/>
  <c r="N158" i="1"/>
  <c r="N159" i="1"/>
  <c r="U159" i="1" s="1"/>
  <c r="O156" i="1"/>
  <c r="Q156" i="1" s="1"/>
  <c r="R156" i="1" s="1"/>
  <c r="O157" i="1"/>
  <c r="Q157" i="1" s="1"/>
  <c r="R157" i="1" s="1"/>
  <c r="O158" i="1"/>
  <c r="Q158" i="1" s="1"/>
  <c r="R158" i="1" s="1"/>
  <c r="O159" i="1"/>
  <c r="P156" i="1"/>
  <c r="P157" i="1"/>
  <c r="P158" i="1"/>
  <c r="P159" i="1"/>
  <c r="Q159" i="1"/>
  <c r="R159" i="1" s="1"/>
  <c r="T159" i="1" s="1"/>
  <c r="AJ156" i="1"/>
  <c r="AJ157" i="1"/>
  <c r="AJ158" i="1"/>
  <c r="AJ159" i="1"/>
  <c r="AK156" i="1"/>
  <c r="AK157" i="1"/>
  <c r="AK158" i="1"/>
  <c r="AK159" i="1"/>
  <c r="AL156" i="1"/>
  <c r="AL157" i="1"/>
  <c r="AL158" i="1"/>
  <c r="AL159" i="1"/>
  <c r="AR156" i="1"/>
  <c r="AR157" i="1"/>
  <c r="AR158" i="1"/>
  <c r="J771" i="10" l="1"/>
  <c r="K771" i="10" s="1"/>
  <c r="L771" i="10" s="1"/>
  <c r="F772" i="10"/>
  <c r="E771" i="10"/>
  <c r="D772" i="10"/>
  <c r="J672" i="10"/>
  <c r="K672" i="10" s="1"/>
  <c r="L672" i="10" s="1"/>
  <c r="F673" i="10"/>
  <c r="E672" i="10"/>
  <c r="D673" i="10"/>
  <c r="E553" i="10"/>
  <c r="D554" i="10"/>
  <c r="J552" i="10"/>
  <c r="K552" i="10" s="1"/>
  <c r="L552" i="10" s="1"/>
  <c r="F553" i="10"/>
  <c r="E449" i="10"/>
  <c r="D450" i="10"/>
  <c r="J449" i="10"/>
  <c r="K449" i="10" s="1"/>
  <c r="L449" i="10" s="1"/>
  <c r="F450" i="10"/>
  <c r="H167" i="2"/>
  <c r="I168" i="2"/>
  <c r="AT175" i="1"/>
  <c r="AV175" i="1"/>
  <c r="H168" i="2"/>
  <c r="AT170" i="1"/>
  <c r="AV170" i="1"/>
  <c r="I171" i="1"/>
  <c r="T86" i="10"/>
  <c r="U86" i="10"/>
  <c r="U123" i="10"/>
  <c r="Q95" i="10"/>
  <c r="R95" i="10" s="1"/>
  <c r="T95" i="10" s="1"/>
  <c r="Q151" i="10"/>
  <c r="R151" i="10" s="1"/>
  <c r="U151" i="10" s="1"/>
  <c r="Q111" i="10"/>
  <c r="R111" i="10" s="1"/>
  <c r="T111" i="10" s="1"/>
  <c r="Q127" i="10"/>
  <c r="R127" i="10" s="1"/>
  <c r="Q103" i="10"/>
  <c r="R103" i="10" s="1"/>
  <c r="T103" i="10" s="1"/>
  <c r="Q132" i="10"/>
  <c r="R132" i="10" s="1"/>
  <c r="T132" i="10" s="1"/>
  <c r="Q108" i="10"/>
  <c r="R108" i="10" s="1"/>
  <c r="U108" i="10" s="1"/>
  <c r="T125" i="10"/>
  <c r="U112" i="10"/>
  <c r="Q143" i="10"/>
  <c r="R143" i="10" s="1"/>
  <c r="U143" i="10" s="1"/>
  <c r="Q119" i="10"/>
  <c r="R119" i="10" s="1"/>
  <c r="Q71" i="10"/>
  <c r="R71" i="10" s="1"/>
  <c r="S112" i="10"/>
  <c r="U88" i="10"/>
  <c r="Q113" i="10"/>
  <c r="R113" i="10" s="1"/>
  <c r="S113" i="10" s="1"/>
  <c r="Q89" i="10"/>
  <c r="R89" i="10" s="1"/>
  <c r="U154" i="10"/>
  <c r="U130" i="10"/>
  <c r="Q114" i="10"/>
  <c r="R114" i="10" s="1"/>
  <c r="U114" i="10" s="1"/>
  <c r="Q106" i="10"/>
  <c r="R106" i="10" s="1"/>
  <c r="Q98" i="10"/>
  <c r="R98" i="10" s="1"/>
  <c r="U98" i="10" s="1"/>
  <c r="Q90" i="10"/>
  <c r="R90" i="10" s="1"/>
  <c r="U90" i="10" s="1"/>
  <c r="Q82" i="10"/>
  <c r="R82" i="10" s="1"/>
  <c r="T82" i="10" s="1"/>
  <c r="Q74" i="10"/>
  <c r="R74" i="10" s="1"/>
  <c r="T155" i="10"/>
  <c r="T139" i="10"/>
  <c r="S123" i="10"/>
  <c r="T107" i="10"/>
  <c r="T83" i="10"/>
  <c r="U75" i="10"/>
  <c r="H166" i="2"/>
  <c r="I165" i="2"/>
  <c r="I167" i="2"/>
  <c r="H165" i="2"/>
  <c r="AV165" i="1"/>
  <c r="AT165" i="1"/>
  <c r="I166" i="1"/>
  <c r="J165" i="1"/>
  <c r="K165" i="1" s="1"/>
  <c r="L165" i="1" s="1"/>
  <c r="F166" i="1"/>
  <c r="AF165" i="1"/>
  <c r="AG165" i="1" s="1"/>
  <c r="AH165" i="1" s="1"/>
  <c r="AC166" i="1"/>
  <c r="AA166" i="1"/>
  <c r="Z167" i="1"/>
  <c r="S89" i="10"/>
  <c r="U89" i="10"/>
  <c r="T89" i="10"/>
  <c r="T120" i="10"/>
  <c r="S120" i="10"/>
  <c r="T143" i="10"/>
  <c r="U127" i="10"/>
  <c r="T127" i="10"/>
  <c r="U119" i="10"/>
  <c r="T119" i="10"/>
  <c r="T71" i="10"/>
  <c r="U71" i="10"/>
  <c r="S144" i="10"/>
  <c r="S146" i="10"/>
  <c r="U146" i="10"/>
  <c r="T151" i="10"/>
  <c r="S74" i="10"/>
  <c r="U74" i="10"/>
  <c r="T122" i="10"/>
  <c r="S122" i="10"/>
  <c r="U122" i="10"/>
  <c r="U82" i="10"/>
  <c r="S82" i="10"/>
  <c r="U115" i="10"/>
  <c r="T115" i="10"/>
  <c r="T99" i="10"/>
  <c r="S99" i="10"/>
  <c r="T108" i="10"/>
  <c r="S108" i="10"/>
  <c r="U106" i="10"/>
  <c r="S106" i="10"/>
  <c r="T106" i="10"/>
  <c r="U95" i="10"/>
  <c r="S96" i="10"/>
  <c r="T136" i="10"/>
  <c r="Q153" i="10"/>
  <c r="R153" i="10" s="1"/>
  <c r="U153" i="10" s="1"/>
  <c r="Q145" i="10"/>
  <c r="R145" i="10" s="1"/>
  <c r="S145" i="10" s="1"/>
  <c r="Q129" i="10"/>
  <c r="R129" i="10" s="1"/>
  <c r="U129" i="10" s="1"/>
  <c r="Q121" i="10"/>
  <c r="R121" i="10" s="1"/>
  <c r="S121" i="10" s="1"/>
  <c r="Q105" i="10"/>
  <c r="R105" i="10" s="1"/>
  <c r="U105" i="10" s="1"/>
  <c r="Q97" i="10"/>
  <c r="R97" i="10" s="1"/>
  <c r="S97" i="10" s="1"/>
  <c r="Q81" i="10"/>
  <c r="R81" i="10" s="1"/>
  <c r="S81" i="10" s="1"/>
  <c r="Q73" i="10"/>
  <c r="R73" i="10" s="1"/>
  <c r="S73" i="10" s="1"/>
  <c r="T146" i="10"/>
  <c r="T90" i="10"/>
  <c r="T74" i="10"/>
  <c r="U144" i="10"/>
  <c r="T88" i="10"/>
  <c r="Q87" i="10"/>
  <c r="R87" i="10" s="1"/>
  <c r="U110" i="10"/>
  <c r="Q142" i="10"/>
  <c r="R142" i="10" s="1"/>
  <c r="Q70" i="10"/>
  <c r="R70" i="10" s="1"/>
  <c r="Q156" i="10"/>
  <c r="R156" i="10" s="1"/>
  <c r="U156" i="10" s="1"/>
  <c r="Q148" i="10"/>
  <c r="R148" i="10" s="1"/>
  <c r="Q140" i="10"/>
  <c r="R140" i="10" s="1"/>
  <c r="U140" i="10" s="1"/>
  <c r="Q124" i="10"/>
  <c r="R124" i="10" s="1"/>
  <c r="Q100" i="10"/>
  <c r="R100" i="10" s="1"/>
  <c r="Q92" i="10"/>
  <c r="R92" i="10" s="1"/>
  <c r="S92" i="10" s="1"/>
  <c r="Q84" i="10"/>
  <c r="R84" i="10" s="1"/>
  <c r="U84" i="10" s="1"/>
  <c r="Q76" i="10"/>
  <c r="R76" i="10" s="1"/>
  <c r="Q68" i="10"/>
  <c r="R68" i="10" s="1"/>
  <c r="T68" i="10" s="1"/>
  <c r="Q141" i="10"/>
  <c r="R141" i="10" s="1"/>
  <c r="S141" i="10" s="1"/>
  <c r="Q133" i="10"/>
  <c r="R133" i="10" s="1"/>
  <c r="S133" i="10" s="1"/>
  <c r="Q117" i="10"/>
  <c r="R117" i="10" s="1"/>
  <c r="U117" i="10" s="1"/>
  <c r="Q109" i="10"/>
  <c r="R109" i="10" s="1"/>
  <c r="S109" i="10" s="1"/>
  <c r="Q93" i="10"/>
  <c r="R93" i="10" s="1"/>
  <c r="U93" i="10" s="1"/>
  <c r="Q85" i="10"/>
  <c r="R85" i="10" s="1"/>
  <c r="S85" i="10" s="1"/>
  <c r="Q69" i="10"/>
  <c r="R69" i="10" s="1"/>
  <c r="T110" i="10"/>
  <c r="S135" i="10"/>
  <c r="Q131" i="10"/>
  <c r="R131" i="10" s="1"/>
  <c r="T131" i="10" s="1"/>
  <c r="AO163" i="1"/>
  <c r="AP161" i="1"/>
  <c r="AP162" i="1"/>
  <c r="AQ162" i="1"/>
  <c r="AO160" i="1"/>
  <c r="Z160" i="1" s="1"/>
  <c r="AA160" i="1" s="1"/>
  <c r="AO161" i="1"/>
  <c r="Z161" i="1" s="1"/>
  <c r="AA161" i="1" s="1"/>
  <c r="AP163" i="1"/>
  <c r="AQ160" i="1"/>
  <c r="AE160" i="1" s="1"/>
  <c r="AE161" i="1" s="1"/>
  <c r="H162" i="1"/>
  <c r="H163" i="1" s="1"/>
  <c r="D161" i="1"/>
  <c r="E160" i="1"/>
  <c r="G161" i="1"/>
  <c r="G162" i="1" s="1"/>
  <c r="G163" i="1" s="1"/>
  <c r="I160" i="1"/>
  <c r="G160" i="1"/>
  <c r="J160" i="1" s="1"/>
  <c r="K160" i="1" s="1"/>
  <c r="L160" i="1" s="1"/>
  <c r="F161" i="1"/>
  <c r="AB160" i="1"/>
  <c r="AD160" i="1"/>
  <c r="U128" i="10"/>
  <c r="S128" i="10"/>
  <c r="T128" i="10"/>
  <c r="T92" i="10"/>
  <c r="T147" i="10"/>
  <c r="U147" i="10"/>
  <c r="S147" i="10"/>
  <c r="S140" i="10"/>
  <c r="U104" i="10"/>
  <c r="S104" i="10"/>
  <c r="T104" i="10"/>
  <c r="T134" i="10"/>
  <c r="U118" i="10"/>
  <c r="S118" i="10"/>
  <c r="T118" i="10"/>
  <c r="T84" i="10"/>
  <c r="S84" i="10"/>
  <c r="U137" i="10"/>
  <c r="U101" i="10"/>
  <c r="T154" i="10"/>
  <c r="T137" i="10"/>
  <c r="T101" i="10"/>
  <c r="U136" i="10"/>
  <c r="U100" i="10"/>
  <c r="T117" i="10"/>
  <c r="T81" i="10"/>
  <c r="S134" i="10"/>
  <c r="S117" i="10"/>
  <c r="S79" i="10"/>
  <c r="S88" i="10"/>
  <c r="S76" i="10"/>
  <c r="S150" i="10"/>
  <c r="T150" i="10"/>
  <c r="S126" i="10"/>
  <c r="T126" i="10"/>
  <c r="S114" i="10"/>
  <c r="T114" i="10"/>
  <c r="S78" i="10"/>
  <c r="T78" i="10"/>
  <c r="U120" i="10"/>
  <c r="S154" i="10"/>
  <c r="U135" i="10"/>
  <c r="U99" i="10"/>
  <c r="U81" i="10"/>
  <c r="S151" i="10"/>
  <c r="S115" i="10"/>
  <c r="S77" i="10"/>
  <c r="S75" i="10"/>
  <c r="S132" i="10"/>
  <c r="T79" i="10"/>
  <c r="U149" i="10"/>
  <c r="U132" i="10"/>
  <c r="U113" i="10"/>
  <c r="U77" i="10"/>
  <c r="T149" i="10"/>
  <c r="T130" i="10"/>
  <c r="T113" i="10"/>
  <c r="S130" i="10"/>
  <c r="S111" i="10"/>
  <c r="S93" i="10"/>
  <c r="Q152" i="10"/>
  <c r="R152" i="10" s="1"/>
  <c r="Q116" i="10"/>
  <c r="R116" i="10" s="1"/>
  <c r="Q80" i="10"/>
  <c r="R80" i="10" s="1"/>
  <c r="T145" i="10"/>
  <c r="U145" i="10"/>
  <c r="U133" i="10"/>
  <c r="U109" i="10"/>
  <c r="T97" i="10"/>
  <c r="U97" i="10"/>
  <c r="T85" i="10"/>
  <c r="T73" i="10"/>
  <c r="U73" i="10"/>
  <c r="S72" i="10"/>
  <c r="U111" i="10"/>
  <c r="S127" i="10"/>
  <c r="S90" i="10"/>
  <c r="U94" i="10"/>
  <c r="S94" i="10"/>
  <c r="Q138" i="10"/>
  <c r="R138" i="10" s="1"/>
  <c r="U138" i="10" s="1"/>
  <c r="Q102" i="10"/>
  <c r="R102" i="10" s="1"/>
  <c r="U102" i="10" s="1"/>
  <c r="S155" i="10"/>
  <c r="S143" i="10"/>
  <c r="S119" i="10"/>
  <c r="S107" i="10"/>
  <c r="S95" i="10"/>
  <c r="S83" i="10"/>
  <c r="S71" i="10"/>
  <c r="U91" i="10"/>
  <c r="S91" i="10"/>
  <c r="S86" i="10"/>
  <c r="T105" i="10"/>
  <c r="S105" i="10"/>
  <c r="S139" i="10"/>
  <c r="I166" i="2"/>
  <c r="AM158" i="1"/>
  <c r="AN158" i="1" s="1"/>
  <c r="AP158" i="1" s="1"/>
  <c r="AM157" i="1"/>
  <c r="AN157" i="1" s="1"/>
  <c r="AO157" i="1" s="1"/>
  <c r="AM156" i="1"/>
  <c r="AN156" i="1" s="1"/>
  <c r="AP156" i="1" s="1"/>
  <c r="AM159" i="1"/>
  <c r="AN159" i="1" s="1"/>
  <c r="AQ159" i="1" s="1"/>
  <c r="T158" i="1"/>
  <c r="U158" i="1"/>
  <c r="S158" i="1"/>
  <c r="T157" i="1"/>
  <c r="U157" i="1"/>
  <c r="S157" i="1"/>
  <c r="T156" i="1"/>
  <c r="S156" i="1"/>
  <c r="D156" i="1" s="1"/>
  <c r="U156" i="1"/>
  <c r="S159" i="1"/>
  <c r="AR159" i="1"/>
  <c r="A161" i="2"/>
  <c r="B161" i="2"/>
  <c r="C161" i="2"/>
  <c r="E161" i="2"/>
  <c r="F161" i="2"/>
  <c r="G161" i="2"/>
  <c r="J161" i="2"/>
  <c r="K161" i="2"/>
  <c r="L161" i="2"/>
  <c r="M161" i="2"/>
  <c r="A162" i="2"/>
  <c r="B162" i="2"/>
  <c r="C162" i="2"/>
  <c r="E162" i="2"/>
  <c r="F162" i="2"/>
  <c r="G162" i="2"/>
  <c r="J162" i="2"/>
  <c r="K162" i="2"/>
  <c r="L162" i="2"/>
  <c r="M162" i="2"/>
  <c r="A163" i="2"/>
  <c r="B163" i="2"/>
  <c r="C163" i="2"/>
  <c r="F163" i="2"/>
  <c r="G163" i="2"/>
  <c r="M163" i="2"/>
  <c r="A164" i="2"/>
  <c r="B164" i="2"/>
  <c r="C164" i="2"/>
  <c r="F164" i="2"/>
  <c r="G164" i="2"/>
  <c r="M164" i="2"/>
  <c r="N152" i="1"/>
  <c r="N153" i="1"/>
  <c r="N154" i="1"/>
  <c r="U154" i="1" s="1"/>
  <c r="N155" i="1"/>
  <c r="S155" i="1" s="1"/>
  <c r="O152" i="1"/>
  <c r="Q152" i="1" s="1"/>
  <c r="R152" i="1" s="1"/>
  <c r="O153" i="1"/>
  <c r="Q153" i="1" s="1"/>
  <c r="R153" i="1" s="1"/>
  <c r="O154" i="1"/>
  <c r="O155" i="1"/>
  <c r="Q155" i="1" s="1"/>
  <c r="R155" i="1" s="1"/>
  <c r="U155" i="1" s="1"/>
  <c r="P152" i="1"/>
  <c r="P153" i="1"/>
  <c r="P154" i="1"/>
  <c r="P155" i="1"/>
  <c r="Q154" i="1"/>
  <c r="R154" i="1" s="1"/>
  <c r="T154" i="1" s="1"/>
  <c r="AJ152" i="1"/>
  <c r="AJ153" i="1"/>
  <c r="AJ154" i="1"/>
  <c r="AR154" i="1" s="1"/>
  <c r="AJ155" i="1"/>
  <c r="AR155" i="1" s="1"/>
  <c r="AK152" i="1"/>
  <c r="AM152" i="1" s="1"/>
  <c r="AN152" i="1" s="1"/>
  <c r="AK153" i="1"/>
  <c r="AM153" i="1" s="1"/>
  <c r="AN153" i="1" s="1"/>
  <c r="AK154" i="1"/>
  <c r="AM154" i="1" s="1"/>
  <c r="AN154" i="1" s="1"/>
  <c r="AK155" i="1"/>
  <c r="AL152" i="1"/>
  <c r="AL153" i="1"/>
  <c r="AL154" i="1"/>
  <c r="AL155" i="1"/>
  <c r="AR152" i="1"/>
  <c r="AR153" i="1"/>
  <c r="E772" i="10" l="1"/>
  <c r="D773" i="10"/>
  <c r="J772" i="10"/>
  <c r="K772" i="10" s="1"/>
  <c r="L772" i="10" s="1"/>
  <c r="F773" i="10"/>
  <c r="E673" i="10"/>
  <c r="D674" i="10"/>
  <c r="J673" i="10"/>
  <c r="K673" i="10" s="1"/>
  <c r="L673" i="10" s="1"/>
  <c r="F674" i="10"/>
  <c r="E554" i="10"/>
  <c r="D555" i="10"/>
  <c r="J553" i="10"/>
  <c r="K553" i="10" s="1"/>
  <c r="L553" i="10" s="1"/>
  <c r="F554" i="10"/>
  <c r="I162" i="2"/>
  <c r="E450" i="10"/>
  <c r="D451" i="10"/>
  <c r="J450" i="10"/>
  <c r="K450" i="10" s="1"/>
  <c r="L450" i="10" s="1"/>
  <c r="F451" i="10"/>
  <c r="I163" i="2"/>
  <c r="H162" i="2"/>
  <c r="H163" i="2"/>
  <c r="I164" i="2"/>
  <c r="H161" i="2"/>
  <c r="AV171" i="1"/>
  <c r="AT171" i="1"/>
  <c r="T129" i="10"/>
  <c r="S98" i="10"/>
  <c r="U92" i="10"/>
  <c r="T98" i="10"/>
  <c r="S129" i="10"/>
  <c r="S103" i="10"/>
  <c r="S153" i="10"/>
  <c r="T141" i="10"/>
  <c r="U103" i="10"/>
  <c r="U85" i="10"/>
  <c r="U141" i="10"/>
  <c r="S68" i="10"/>
  <c r="H164" i="2"/>
  <c r="I161" i="2"/>
  <c r="AA167" i="1"/>
  <c r="AU167" i="1"/>
  <c r="AC167" i="1"/>
  <c r="AF167" i="1" s="1"/>
  <c r="AG167" i="1" s="1"/>
  <c r="AH167" i="1" s="1"/>
  <c r="AF166" i="1"/>
  <c r="AG166" i="1" s="1"/>
  <c r="AH166" i="1" s="1"/>
  <c r="J166" i="1"/>
  <c r="K166" i="1" s="1"/>
  <c r="L166" i="1" s="1"/>
  <c r="F167" i="1"/>
  <c r="J167" i="1" s="1"/>
  <c r="K167" i="1" s="1"/>
  <c r="L167" i="1" s="1"/>
  <c r="AT166" i="1"/>
  <c r="AV166" i="1"/>
  <c r="I167" i="1"/>
  <c r="T156" i="10"/>
  <c r="S156" i="10"/>
  <c r="T87" i="10"/>
  <c r="U87" i="10"/>
  <c r="S87" i="10"/>
  <c r="T109" i="10"/>
  <c r="T138" i="10"/>
  <c r="U68" i="10"/>
  <c r="U69" i="10"/>
  <c r="S69" i="10"/>
  <c r="T69" i="10"/>
  <c r="T76" i="10"/>
  <c r="U76" i="10"/>
  <c r="U121" i="10"/>
  <c r="T121" i="10"/>
  <c r="T102" i="10"/>
  <c r="S102" i="10"/>
  <c r="U70" i="10"/>
  <c r="T70" i="10"/>
  <c r="S70" i="10"/>
  <c r="U131" i="10"/>
  <c r="T100" i="10"/>
  <c r="S100" i="10"/>
  <c r="S131" i="10"/>
  <c r="T133" i="10"/>
  <c r="T153" i="10"/>
  <c r="T140" i="10"/>
  <c r="U124" i="10"/>
  <c r="T124" i="10"/>
  <c r="S124" i="10"/>
  <c r="U142" i="10"/>
  <c r="S142" i="10"/>
  <c r="T142" i="10"/>
  <c r="T93" i="10"/>
  <c r="T148" i="10"/>
  <c r="U148" i="10"/>
  <c r="S148" i="10"/>
  <c r="AE162" i="1"/>
  <c r="AE163" i="1" s="1"/>
  <c r="AD161" i="1"/>
  <c r="AD162" i="1" s="1"/>
  <c r="AD163" i="1" s="1"/>
  <c r="AC160" i="1"/>
  <c r="AC161" i="1" s="1"/>
  <c r="AC162" i="1" s="1"/>
  <c r="AC163" i="1" s="1"/>
  <c r="AU160" i="1"/>
  <c r="Z162" i="1"/>
  <c r="AA162" i="1" s="1"/>
  <c r="J161" i="1"/>
  <c r="K161" i="1" s="1"/>
  <c r="L161" i="1" s="1"/>
  <c r="F162" i="1"/>
  <c r="AB161" i="1"/>
  <c r="E161" i="1"/>
  <c r="AU161" i="1"/>
  <c r="D162" i="1"/>
  <c r="AV160" i="1"/>
  <c r="AT160" i="1"/>
  <c r="I161" i="1"/>
  <c r="U80" i="10"/>
  <c r="T80" i="10"/>
  <c r="S80" i="10"/>
  <c r="U116" i="10"/>
  <c r="S116" i="10"/>
  <c r="T116" i="10"/>
  <c r="U152" i="10"/>
  <c r="S152" i="10"/>
  <c r="T152" i="10"/>
  <c r="S138" i="10"/>
  <c r="AO158" i="1"/>
  <c r="AP159" i="1"/>
  <c r="AQ156" i="1"/>
  <c r="AE156" i="1" s="1"/>
  <c r="AP157" i="1"/>
  <c r="AQ157" i="1"/>
  <c r="AQ158" i="1"/>
  <c r="AO156" i="1"/>
  <c r="Z156" i="1" s="1"/>
  <c r="AA156" i="1" s="1"/>
  <c r="AO159" i="1"/>
  <c r="E156" i="1"/>
  <c r="G156" i="1"/>
  <c r="G157" i="1" s="1"/>
  <c r="G158" i="1" s="1"/>
  <c r="G159" i="1" s="1"/>
  <c r="I156" i="1"/>
  <c r="F156" i="1"/>
  <c r="H156" i="1"/>
  <c r="H157" i="1" s="1"/>
  <c r="H158" i="1" s="1"/>
  <c r="H159" i="1" s="1"/>
  <c r="AD156" i="1"/>
  <c r="AB156" i="1"/>
  <c r="D157" i="1"/>
  <c r="D158" i="1" s="1"/>
  <c r="AM155" i="1"/>
  <c r="AN155" i="1" s="1"/>
  <c r="AO155" i="1" s="1"/>
  <c r="U153" i="1"/>
  <c r="T153" i="1"/>
  <c r="S152" i="1"/>
  <c r="D152" i="1" s="1"/>
  <c r="T152" i="1"/>
  <c r="U152" i="1"/>
  <c r="S153" i="1"/>
  <c r="AP152" i="1"/>
  <c r="AQ152" i="1"/>
  <c r="AO152" i="1"/>
  <c r="Z152" i="1" s="1"/>
  <c r="AA152" i="1" s="1"/>
  <c r="AO154" i="1"/>
  <c r="AP154" i="1"/>
  <c r="AQ154" i="1"/>
  <c r="AP153" i="1"/>
  <c r="AQ153" i="1"/>
  <c r="AO153" i="1"/>
  <c r="T155" i="1"/>
  <c r="S154" i="1"/>
  <c r="J773" i="10" l="1"/>
  <c r="K773" i="10" s="1"/>
  <c r="L773" i="10" s="1"/>
  <c r="F774" i="10"/>
  <c r="E773" i="10"/>
  <c r="D774" i="10"/>
  <c r="J674" i="10"/>
  <c r="K674" i="10" s="1"/>
  <c r="L674" i="10" s="1"/>
  <c r="F675" i="10"/>
  <c r="E674" i="10"/>
  <c r="D675" i="10"/>
  <c r="J554" i="10"/>
  <c r="K554" i="10" s="1"/>
  <c r="L554" i="10" s="1"/>
  <c r="F555" i="10"/>
  <c r="E555" i="10"/>
  <c r="D556" i="10"/>
  <c r="J451" i="10"/>
  <c r="K451" i="10" s="1"/>
  <c r="L451" i="10" s="1"/>
  <c r="F452" i="10"/>
  <c r="E451" i="10"/>
  <c r="D452" i="10"/>
  <c r="AT167" i="1"/>
  <c r="AV167" i="1"/>
  <c r="AF160" i="1"/>
  <c r="AG160" i="1" s="1"/>
  <c r="AH160" i="1" s="1"/>
  <c r="Z163" i="1"/>
  <c r="AA163" i="1" s="1"/>
  <c r="J162" i="1"/>
  <c r="K162" i="1" s="1"/>
  <c r="L162" i="1" s="1"/>
  <c r="F163" i="1"/>
  <c r="J163" i="1" s="1"/>
  <c r="K163" i="1" s="1"/>
  <c r="L163" i="1" s="1"/>
  <c r="AV161" i="1"/>
  <c r="AT161" i="1"/>
  <c r="I162" i="1"/>
  <c r="E162" i="1"/>
  <c r="AU162" i="1"/>
  <c r="D163" i="1"/>
  <c r="AF161" i="1"/>
  <c r="AG161" i="1" s="1"/>
  <c r="AH161" i="1" s="1"/>
  <c r="AB162" i="1"/>
  <c r="AE157" i="1"/>
  <c r="AE158" i="1" s="1"/>
  <c r="AE159" i="1" s="1"/>
  <c r="AD157" i="1"/>
  <c r="AD158" i="1" s="1"/>
  <c r="AD159" i="1" s="1"/>
  <c r="Z157" i="1"/>
  <c r="AA157" i="1" s="1"/>
  <c r="AU156" i="1"/>
  <c r="AC156" i="1"/>
  <c r="AC157" i="1" s="1"/>
  <c r="AC158" i="1" s="1"/>
  <c r="AC159" i="1" s="1"/>
  <c r="AF156" i="1"/>
  <c r="AG156" i="1" s="1"/>
  <c r="AH156" i="1" s="1"/>
  <c r="E158" i="1"/>
  <c r="D159" i="1"/>
  <c r="AV156" i="1"/>
  <c r="AT156" i="1"/>
  <c r="I157" i="1"/>
  <c r="E157" i="1"/>
  <c r="J156" i="1"/>
  <c r="K156" i="1" s="1"/>
  <c r="L156" i="1" s="1"/>
  <c r="AB157" i="1"/>
  <c r="F157" i="1"/>
  <c r="AQ155" i="1"/>
  <c r="AP155" i="1"/>
  <c r="AU152" i="1"/>
  <c r="E152" i="1"/>
  <c r="AC152" i="1"/>
  <c r="AC153" i="1" s="1"/>
  <c r="AC154" i="1" s="1"/>
  <c r="AE152" i="1"/>
  <c r="AE153" i="1" s="1"/>
  <c r="AE154" i="1" s="1"/>
  <c r="G153" i="1"/>
  <c r="G154" i="1" s="1"/>
  <c r="G155" i="1" s="1"/>
  <c r="F152" i="1"/>
  <c r="H152" i="1"/>
  <c r="H153" i="1" s="1"/>
  <c r="H154" i="1" s="1"/>
  <c r="H155" i="1" s="1"/>
  <c r="F153" i="1"/>
  <c r="Z153" i="1"/>
  <c r="AA153" i="1" s="1"/>
  <c r="D153" i="1"/>
  <c r="AD152" i="1"/>
  <c r="AD153" i="1" s="1"/>
  <c r="AD154" i="1" s="1"/>
  <c r="AB152" i="1"/>
  <c r="AB153" i="1"/>
  <c r="AB154" i="1" s="1"/>
  <c r="I152" i="1"/>
  <c r="G152" i="1"/>
  <c r="E774" i="10" l="1"/>
  <c r="D775" i="10"/>
  <c r="J774" i="10"/>
  <c r="K774" i="10" s="1"/>
  <c r="L774" i="10" s="1"/>
  <c r="F775" i="10"/>
  <c r="E675" i="10"/>
  <c r="D676" i="10"/>
  <c r="J675" i="10"/>
  <c r="K675" i="10" s="1"/>
  <c r="L675" i="10" s="1"/>
  <c r="F676" i="10"/>
  <c r="E556" i="10"/>
  <c r="D557" i="10"/>
  <c r="J555" i="10"/>
  <c r="K555" i="10" s="1"/>
  <c r="L555" i="10" s="1"/>
  <c r="F556" i="10"/>
  <c r="E452" i="10"/>
  <c r="D453" i="10"/>
  <c r="J452" i="10"/>
  <c r="K452" i="10" s="1"/>
  <c r="L452" i="10" s="1"/>
  <c r="F453" i="10"/>
  <c r="AF162" i="1"/>
  <c r="AG162" i="1" s="1"/>
  <c r="AH162" i="1" s="1"/>
  <c r="AB163" i="1"/>
  <c r="AF163" i="1" s="1"/>
  <c r="AG163" i="1" s="1"/>
  <c r="AH163" i="1" s="1"/>
  <c r="AU163" i="1"/>
  <c r="E163" i="1"/>
  <c r="AV162" i="1"/>
  <c r="AT162" i="1"/>
  <c r="I163" i="1"/>
  <c r="AU157" i="1"/>
  <c r="Z158" i="1"/>
  <c r="AF157" i="1"/>
  <c r="AG157" i="1" s="1"/>
  <c r="AH157" i="1" s="1"/>
  <c r="AB158" i="1"/>
  <c r="AV157" i="1"/>
  <c r="AT157" i="1"/>
  <c r="I158" i="1"/>
  <c r="E159" i="1"/>
  <c r="J157" i="1"/>
  <c r="K157" i="1" s="1"/>
  <c r="L157" i="1" s="1"/>
  <c r="F158" i="1"/>
  <c r="AC155" i="1"/>
  <c r="AD155" i="1"/>
  <c r="Z154" i="1"/>
  <c r="AA154" i="1" s="1"/>
  <c r="E163" i="2" s="1"/>
  <c r="AE155" i="1"/>
  <c r="E153" i="1"/>
  <c r="AU153" i="1"/>
  <c r="AT152" i="1"/>
  <c r="I153" i="1"/>
  <c r="AV152" i="1"/>
  <c r="J153" i="1"/>
  <c r="K153" i="1" s="1"/>
  <c r="L153" i="1" s="1"/>
  <c r="F154" i="1"/>
  <c r="AF154" i="1"/>
  <c r="AG154" i="1" s="1"/>
  <c r="AH154" i="1" s="1"/>
  <c r="AF153" i="1"/>
  <c r="AG153" i="1" s="1"/>
  <c r="AH153" i="1" s="1"/>
  <c r="J152" i="1"/>
  <c r="K152" i="1" s="1"/>
  <c r="L152" i="1" s="1"/>
  <c r="D154" i="1"/>
  <c r="AB155" i="1"/>
  <c r="AF152" i="1"/>
  <c r="AG152" i="1" s="1"/>
  <c r="AH152" i="1" s="1"/>
  <c r="J775" i="10" l="1"/>
  <c r="K775" i="10" s="1"/>
  <c r="L775" i="10" s="1"/>
  <c r="F776" i="10"/>
  <c r="E775" i="10"/>
  <c r="D776" i="10"/>
  <c r="J676" i="10"/>
  <c r="K676" i="10" s="1"/>
  <c r="L676" i="10" s="1"/>
  <c r="F677" i="10"/>
  <c r="E676" i="10"/>
  <c r="D677" i="10"/>
  <c r="J556" i="10"/>
  <c r="K556" i="10" s="1"/>
  <c r="L556" i="10" s="1"/>
  <c r="F557" i="10"/>
  <c r="E557" i="10"/>
  <c r="D558" i="10"/>
  <c r="E453" i="10"/>
  <c r="D454" i="10"/>
  <c r="J453" i="10"/>
  <c r="K453" i="10" s="1"/>
  <c r="L453" i="10" s="1"/>
  <c r="F454" i="10"/>
  <c r="AV163" i="1"/>
  <c r="AT163" i="1"/>
  <c r="AA158" i="1"/>
  <c r="AU158" i="1"/>
  <c r="Z159" i="1"/>
  <c r="AA159" i="1" s="1"/>
  <c r="J158" i="1"/>
  <c r="K158" i="1" s="1"/>
  <c r="L158" i="1" s="1"/>
  <c r="F159" i="1"/>
  <c r="J159" i="1" s="1"/>
  <c r="K159" i="1" s="1"/>
  <c r="L159" i="1" s="1"/>
  <c r="AV158" i="1"/>
  <c r="AT158" i="1"/>
  <c r="I159" i="1"/>
  <c r="AF158" i="1"/>
  <c r="AG158" i="1" s="1"/>
  <c r="AH158" i="1" s="1"/>
  <c r="AB159" i="1"/>
  <c r="AF159" i="1" s="1"/>
  <c r="AG159" i="1" s="1"/>
  <c r="AH159" i="1" s="1"/>
  <c r="AF155" i="1"/>
  <c r="AG155" i="1" s="1"/>
  <c r="AH155" i="1" s="1"/>
  <c r="Z155" i="1"/>
  <c r="AA155" i="1" s="1"/>
  <c r="E164" i="2" s="1"/>
  <c r="E154" i="1"/>
  <c r="AU154" i="1"/>
  <c r="K163" i="2" s="1"/>
  <c r="D155" i="1"/>
  <c r="J154" i="1"/>
  <c r="K154" i="1" s="1"/>
  <c r="L154" i="1" s="1"/>
  <c r="F155" i="1"/>
  <c r="J155" i="1" s="1"/>
  <c r="K155" i="1" s="1"/>
  <c r="L155" i="1" s="1"/>
  <c r="AT153" i="1"/>
  <c r="I154" i="1"/>
  <c r="AV153" i="1"/>
  <c r="E776" i="10" l="1"/>
  <c r="D777" i="10"/>
  <c r="J776" i="10"/>
  <c r="K776" i="10" s="1"/>
  <c r="L776" i="10" s="1"/>
  <c r="F777" i="10"/>
  <c r="J677" i="10"/>
  <c r="K677" i="10" s="1"/>
  <c r="L677" i="10" s="1"/>
  <c r="F678" i="10"/>
  <c r="E677" i="10"/>
  <c r="D678" i="10"/>
  <c r="E558" i="10"/>
  <c r="D559" i="10"/>
  <c r="J557" i="10"/>
  <c r="K557" i="10" s="1"/>
  <c r="L557" i="10" s="1"/>
  <c r="F558" i="10"/>
  <c r="E454" i="10"/>
  <c r="D455" i="10"/>
  <c r="J454" i="10"/>
  <c r="K454" i="10" s="1"/>
  <c r="L454" i="10" s="1"/>
  <c r="F455" i="10"/>
  <c r="AU159" i="1"/>
  <c r="AV159" i="1"/>
  <c r="AT159" i="1"/>
  <c r="AV154" i="1"/>
  <c r="L163" i="2" s="1"/>
  <c r="AT154" i="1"/>
  <c r="J163" i="2" s="1"/>
  <c r="I155" i="1"/>
  <c r="E155" i="1"/>
  <c r="AU155" i="1"/>
  <c r="K164" i="2" s="1"/>
  <c r="J777" i="10" l="1"/>
  <c r="K777" i="10" s="1"/>
  <c r="L777" i="10" s="1"/>
  <c r="F778" i="10"/>
  <c r="E777" i="10"/>
  <c r="D778" i="10"/>
  <c r="E678" i="10"/>
  <c r="D679" i="10"/>
  <c r="J678" i="10"/>
  <c r="K678" i="10" s="1"/>
  <c r="L678" i="10" s="1"/>
  <c r="F679" i="10"/>
  <c r="J558" i="10"/>
  <c r="K558" i="10" s="1"/>
  <c r="L558" i="10" s="1"/>
  <c r="F559" i="10"/>
  <c r="E559" i="10"/>
  <c r="D560" i="10"/>
  <c r="J455" i="10"/>
  <c r="K455" i="10" s="1"/>
  <c r="L455" i="10" s="1"/>
  <c r="F456" i="10"/>
  <c r="E455" i="10"/>
  <c r="D456" i="10"/>
  <c r="AV155" i="1"/>
  <c r="L164" i="2" s="1"/>
  <c r="AT155" i="1"/>
  <c r="J164" i="2" s="1"/>
  <c r="E778" i="10" l="1"/>
  <c r="D779" i="10"/>
  <c r="J778" i="10"/>
  <c r="K778" i="10" s="1"/>
  <c r="L778" i="10" s="1"/>
  <c r="F779" i="10"/>
  <c r="J679" i="10"/>
  <c r="K679" i="10" s="1"/>
  <c r="L679" i="10" s="1"/>
  <c r="F680" i="10"/>
  <c r="E679" i="10"/>
  <c r="D680" i="10"/>
  <c r="E560" i="10"/>
  <c r="D561" i="10"/>
  <c r="J559" i="10"/>
  <c r="K559" i="10" s="1"/>
  <c r="L559" i="10" s="1"/>
  <c r="F560" i="10"/>
  <c r="E456" i="10"/>
  <c r="D457" i="10"/>
  <c r="J456" i="10"/>
  <c r="K456" i="10" s="1"/>
  <c r="L456" i="10" s="1"/>
  <c r="F457" i="10"/>
  <c r="A157" i="2"/>
  <c r="B157" i="2"/>
  <c r="C157" i="2"/>
  <c r="F157" i="2"/>
  <c r="G157" i="2"/>
  <c r="M157" i="2"/>
  <c r="A158" i="2"/>
  <c r="B158" i="2"/>
  <c r="C158" i="2"/>
  <c r="F158" i="2"/>
  <c r="G158" i="2"/>
  <c r="M158" i="2"/>
  <c r="A159" i="2"/>
  <c r="B159" i="2"/>
  <c r="C159" i="2"/>
  <c r="F159" i="2"/>
  <c r="G159" i="2"/>
  <c r="M159" i="2"/>
  <c r="A160" i="2"/>
  <c r="B160" i="2"/>
  <c r="C160" i="2"/>
  <c r="F160" i="2"/>
  <c r="G160" i="2"/>
  <c r="M160" i="2"/>
  <c r="N148" i="1"/>
  <c r="S148" i="1" s="1"/>
  <c r="D148" i="1" s="1"/>
  <c r="N149" i="1"/>
  <c r="N150" i="1"/>
  <c r="N151" i="1"/>
  <c r="U151" i="1" s="1"/>
  <c r="O148" i="1"/>
  <c r="Q148" i="1" s="1"/>
  <c r="R148" i="1" s="1"/>
  <c r="O149" i="1"/>
  <c r="Q149" i="1" s="1"/>
  <c r="R149" i="1" s="1"/>
  <c r="O150" i="1"/>
  <c r="O151" i="1"/>
  <c r="P148" i="1"/>
  <c r="P149" i="1"/>
  <c r="P150" i="1"/>
  <c r="P151" i="1"/>
  <c r="Q150" i="1"/>
  <c r="R150" i="1" s="1"/>
  <c r="T150" i="1" s="1"/>
  <c r="Q151" i="1"/>
  <c r="R151" i="1" s="1"/>
  <c r="T151" i="1" s="1"/>
  <c r="AJ148" i="1"/>
  <c r="AJ149" i="1"/>
  <c r="AJ150" i="1"/>
  <c r="AJ151" i="1"/>
  <c r="AR151" i="1" s="1"/>
  <c r="AK148" i="1"/>
  <c r="AK149" i="1"/>
  <c r="AK150" i="1"/>
  <c r="AK151" i="1"/>
  <c r="AL148" i="1"/>
  <c r="AL149" i="1"/>
  <c r="AL150" i="1"/>
  <c r="AL151" i="1"/>
  <c r="AR148" i="1"/>
  <c r="AR149" i="1"/>
  <c r="E779" i="10" l="1"/>
  <c r="D780" i="10"/>
  <c r="J779" i="10"/>
  <c r="K779" i="10" s="1"/>
  <c r="L779" i="10" s="1"/>
  <c r="F780" i="10"/>
  <c r="J680" i="10"/>
  <c r="K680" i="10" s="1"/>
  <c r="L680" i="10" s="1"/>
  <c r="F681" i="10"/>
  <c r="E680" i="10"/>
  <c r="D681" i="10"/>
  <c r="J560" i="10"/>
  <c r="K560" i="10" s="1"/>
  <c r="L560" i="10" s="1"/>
  <c r="F561" i="10"/>
  <c r="E561" i="10"/>
  <c r="D562" i="10"/>
  <c r="H159" i="2"/>
  <c r="I157" i="2"/>
  <c r="J457" i="10"/>
  <c r="K457" i="10" s="1"/>
  <c r="L457" i="10" s="1"/>
  <c r="F458" i="10"/>
  <c r="E457" i="10"/>
  <c r="D458" i="10"/>
  <c r="H160" i="2"/>
  <c r="I158" i="2"/>
  <c r="I159" i="2"/>
  <c r="H158" i="2"/>
  <c r="H157" i="2"/>
  <c r="AM151" i="1"/>
  <c r="AN151" i="1" s="1"/>
  <c r="AP151" i="1" s="1"/>
  <c r="AM150" i="1"/>
  <c r="AN150" i="1" s="1"/>
  <c r="AQ150" i="1" s="1"/>
  <c r="I160" i="2"/>
  <c r="AM149" i="1"/>
  <c r="AN149" i="1" s="1"/>
  <c r="AP149" i="1" s="1"/>
  <c r="AM148" i="1"/>
  <c r="AN148" i="1" s="1"/>
  <c r="AO148" i="1" s="1"/>
  <c r="Z148" i="1" s="1"/>
  <c r="AA148" i="1" s="1"/>
  <c r="E157" i="2" s="1"/>
  <c r="E148" i="1"/>
  <c r="T148" i="1"/>
  <c r="U148" i="1"/>
  <c r="U150" i="1"/>
  <c r="T149" i="1"/>
  <c r="U149" i="1"/>
  <c r="AO150" i="1"/>
  <c r="S149" i="1"/>
  <c r="D149" i="1" s="1"/>
  <c r="S151" i="1"/>
  <c r="AP150" i="1"/>
  <c r="S150" i="1"/>
  <c r="D150" i="1" s="1"/>
  <c r="AR150" i="1"/>
  <c r="E780" i="10" l="1"/>
  <c r="D781" i="10"/>
  <c r="J780" i="10"/>
  <c r="K780" i="10" s="1"/>
  <c r="L780" i="10" s="1"/>
  <c r="F781" i="10"/>
  <c r="E681" i="10"/>
  <c r="D682" i="10"/>
  <c r="J681" i="10"/>
  <c r="K681" i="10" s="1"/>
  <c r="L681" i="10" s="1"/>
  <c r="F682" i="10"/>
  <c r="E562" i="10"/>
  <c r="D563" i="10"/>
  <c r="J561" i="10"/>
  <c r="K561" i="10" s="1"/>
  <c r="L561" i="10" s="1"/>
  <c r="F562" i="10"/>
  <c r="E458" i="10"/>
  <c r="D459" i="10"/>
  <c r="J458" i="10"/>
  <c r="K458" i="10" s="1"/>
  <c r="L458" i="10" s="1"/>
  <c r="F459" i="10"/>
  <c r="AO151" i="1"/>
  <c r="AQ148" i="1"/>
  <c r="AP148" i="1"/>
  <c r="AQ151" i="1"/>
  <c r="AO149" i="1"/>
  <c r="Z149" i="1" s="1"/>
  <c r="AA149" i="1" s="1"/>
  <c r="E158" i="2" s="1"/>
  <c r="AQ149" i="1"/>
  <c r="AE148" i="1"/>
  <c r="AC148" i="1"/>
  <c r="E150" i="1"/>
  <c r="D151" i="1"/>
  <c r="AU148" i="1"/>
  <c r="K157" i="2" s="1"/>
  <c r="AB148" i="1"/>
  <c r="AD148" i="1"/>
  <c r="AD149" i="1" s="1"/>
  <c r="AD150" i="1" s="1"/>
  <c r="AD151" i="1" s="1"/>
  <c r="I148" i="1"/>
  <c r="G148" i="1"/>
  <c r="G149" i="1" s="1"/>
  <c r="G150" i="1" s="1"/>
  <c r="G151" i="1" s="1"/>
  <c r="E149" i="1"/>
  <c r="H148" i="1"/>
  <c r="H149" i="1" s="1"/>
  <c r="H150" i="1" s="1"/>
  <c r="H151" i="1" s="1"/>
  <c r="F148" i="1"/>
  <c r="J148" i="1" s="1"/>
  <c r="K148" i="1" s="1"/>
  <c r="L148" i="1" s="1"/>
  <c r="E781" i="10" l="1"/>
  <c r="D782" i="10"/>
  <c r="J781" i="10"/>
  <c r="K781" i="10" s="1"/>
  <c r="L781" i="10" s="1"/>
  <c r="F782" i="10"/>
  <c r="J682" i="10"/>
  <c r="K682" i="10" s="1"/>
  <c r="L682" i="10" s="1"/>
  <c r="F683" i="10"/>
  <c r="E682" i="10"/>
  <c r="D683" i="10"/>
  <c r="J562" i="10"/>
  <c r="K562" i="10" s="1"/>
  <c r="L562" i="10" s="1"/>
  <c r="F563" i="10"/>
  <c r="E563" i="10"/>
  <c r="D564" i="10"/>
  <c r="J459" i="10"/>
  <c r="K459" i="10" s="1"/>
  <c r="L459" i="10" s="1"/>
  <c r="F460" i="10"/>
  <c r="E459" i="10"/>
  <c r="D460" i="10"/>
  <c r="AC149" i="1"/>
  <c r="AC150" i="1" s="1"/>
  <c r="AC151" i="1" s="1"/>
  <c r="AF148" i="1"/>
  <c r="AG148" i="1" s="1"/>
  <c r="AH148" i="1" s="1"/>
  <c r="AU149" i="1"/>
  <c r="K158" i="2" s="1"/>
  <c r="AE149" i="1"/>
  <c r="AE150" i="1" s="1"/>
  <c r="AE151" i="1" s="1"/>
  <c r="Z150" i="1"/>
  <c r="AB149" i="1"/>
  <c r="AB150" i="1" s="1"/>
  <c r="AF149" i="1"/>
  <c r="AG149" i="1" s="1"/>
  <c r="AH149" i="1" s="1"/>
  <c r="AU150" i="1"/>
  <c r="K159" i="2" s="1"/>
  <c r="AT148" i="1"/>
  <c r="J157" i="2" s="1"/>
  <c r="I149" i="1"/>
  <c r="AV148" i="1"/>
  <c r="L157" i="2" s="1"/>
  <c r="F149" i="1"/>
  <c r="E151" i="1"/>
  <c r="J782" i="10" l="1"/>
  <c r="K782" i="10" s="1"/>
  <c r="L782" i="10" s="1"/>
  <c r="F783" i="10"/>
  <c r="E782" i="10"/>
  <c r="D783" i="10"/>
  <c r="E683" i="10"/>
  <c r="D684" i="10"/>
  <c r="J683" i="10"/>
  <c r="K683" i="10" s="1"/>
  <c r="L683" i="10" s="1"/>
  <c r="F684" i="10"/>
  <c r="E564" i="10"/>
  <c r="D565" i="10"/>
  <c r="J563" i="10"/>
  <c r="K563" i="10" s="1"/>
  <c r="L563" i="10" s="1"/>
  <c r="F564" i="10"/>
  <c r="E460" i="10"/>
  <c r="D461" i="10"/>
  <c r="J460" i="10"/>
  <c r="K460" i="10" s="1"/>
  <c r="L460" i="10" s="1"/>
  <c r="F461" i="10"/>
  <c r="AA150" i="1"/>
  <c r="E159" i="2" s="1"/>
  <c r="Z151" i="1"/>
  <c r="AV149" i="1"/>
  <c r="L158" i="2" s="1"/>
  <c r="AT149" i="1"/>
  <c r="J158" i="2" s="1"/>
  <c r="I150" i="1"/>
  <c r="AF150" i="1"/>
  <c r="AG150" i="1" s="1"/>
  <c r="AH150" i="1" s="1"/>
  <c r="AB151" i="1"/>
  <c r="AF151" i="1" s="1"/>
  <c r="AG151" i="1" s="1"/>
  <c r="AH151" i="1" s="1"/>
  <c r="J149" i="1"/>
  <c r="K149" i="1" s="1"/>
  <c r="L149" i="1" s="1"/>
  <c r="F150" i="1"/>
  <c r="E783" i="10" l="1"/>
  <c r="D784" i="10"/>
  <c r="J783" i="10"/>
  <c r="K783" i="10" s="1"/>
  <c r="L783" i="10" s="1"/>
  <c r="F784" i="10"/>
  <c r="J684" i="10"/>
  <c r="K684" i="10" s="1"/>
  <c r="L684" i="10" s="1"/>
  <c r="F685" i="10"/>
  <c r="E684" i="10"/>
  <c r="D685" i="10"/>
  <c r="J564" i="10"/>
  <c r="K564" i="10" s="1"/>
  <c r="L564" i="10" s="1"/>
  <c r="F565" i="10"/>
  <c r="E565" i="10"/>
  <c r="D566" i="10"/>
  <c r="J461" i="10"/>
  <c r="K461" i="10" s="1"/>
  <c r="L461" i="10" s="1"/>
  <c r="F462" i="10"/>
  <c r="E461" i="10"/>
  <c r="D462" i="10"/>
  <c r="AA151" i="1"/>
  <c r="E160" i="2" s="1"/>
  <c r="AU151" i="1"/>
  <c r="K160" i="2" s="1"/>
  <c r="J150" i="1"/>
  <c r="K150" i="1" s="1"/>
  <c r="L150" i="1" s="1"/>
  <c r="F151" i="1"/>
  <c r="J151" i="1" s="1"/>
  <c r="K151" i="1" s="1"/>
  <c r="L151" i="1" s="1"/>
  <c r="AV150" i="1"/>
  <c r="L159" i="2" s="1"/>
  <c r="AT150" i="1"/>
  <c r="J159" i="2" s="1"/>
  <c r="I151" i="1"/>
  <c r="J784" i="10" l="1"/>
  <c r="K784" i="10" s="1"/>
  <c r="L784" i="10" s="1"/>
  <c r="F785" i="10"/>
  <c r="E784" i="10"/>
  <c r="D785" i="10"/>
  <c r="E685" i="10"/>
  <c r="D686" i="10"/>
  <c r="J685" i="10"/>
  <c r="K685" i="10" s="1"/>
  <c r="L685" i="10" s="1"/>
  <c r="F686" i="10"/>
  <c r="E566" i="10"/>
  <c r="D567" i="10"/>
  <c r="J565" i="10"/>
  <c r="K565" i="10" s="1"/>
  <c r="L565" i="10" s="1"/>
  <c r="F566" i="10"/>
  <c r="E462" i="10"/>
  <c r="D463" i="10"/>
  <c r="J462" i="10"/>
  <c r="K462" i="10" s="1"/>
  <c r="L462" i="10" s="1"/>
  <c r="F463" i="10"/>
  <c r="AV151" i="1"/>
  <c r="L160" i="2" s="1"/>
  <c r="AT151" i="1"/>
  <c r="J160" i="2" s="1"/>
  <c r="E785" i="10" l="1"/>
  <c r="D786" i="10"/>
  <c r="J785" i="10"/>
  <c r="K785" i="10" s="1"/>
  <c r="L785" i="10" s="1"/>
  <c r="F786" i="10"/>
  <c r="J686" i="10"/>
  <c r="K686" i="10" s="1"/>
  <c r="L686" i="10" s="1"/>
  <c r="F687" i="10"/>
  <c r="E686" i="10"/>
  <c r="D687" i="10"/>
  <c r="J566" i="10"/>
  <c r="K566" i="10" s="1"/>
  <c r="L566" i="10" s="1"/>
  <c r="F567" i="10"/>
  <c r="E567" i="10"/>
  <c r="D568" i="10"/>
  <c r="J463" i="10"/>
  <c r="K463" i="10" s="1"/>
  <c r="L463" i="10" s="1"/>
  <c r="F464" i="10"/>
  <c r="E463" i="10"/>
  <c r="D464" i="10"/>
  <c r="A151" i="2"/>
  <c r="B151" i="2"/>
  <c r="C151" i="2"/>
  <c r="E151" i="2"/>
  <c r="F151" i="2"/>
  <c r="G151" i="2"/>
  <c r="J151" i="2"/>
  <c r="K151" i="2"/>
  <c r="L151" i="2"/>
  <c r="M151" i="2"/>
  <c r="A152" i="2"/>
  <c r="B152" i="2"/>
  <c r="C152" i="2"/>
  <c r="E152" i="2"/>
  <c r="F152" i="2"/>
  <c r="G152" i="2"/>
  <c r="J152" i="2"/>
  <c r="K152" i="2"/>
  <c r="L152" i="2"/>
  <c r="M152" i="2"/>
  <c r="A153" i="2"/>
  <c r="B153" i="2"/>
  <c r="C153" i="2"/>
  <c r="E153" i="2"/>
  <c r="F153" i="2"/>
  <c r="G153" i="2"/>
  <c r="J153" i="2"/>
  <c r="K153" i="2"/>
  <c r="L153" i="2"/>
  <c r="M153" i="2"/>
  <c r="A154" i="2"/>
  <c r="B154" i="2"/>
  <c r="C154" i="2"/>
  <c r="E154" i="2"/>
  <c r="F154" i="2"/>
  <c r="G154" i="2"/>
  <c r="J154" i="2"/>
  <c r="K154" i="2"/>
  <c r="L154" i="2"/>
  <c r="M154" i="2"/>
  <c r="A155" i="2"/>
  <c r="B155" i="2"/>
  <c r="C155" i="2"/>
  <c r="E155" i="2"/>
  <c r="F155" i="2"/>
  <c r="G155" i="2"/>
  <c r="J155" i="2"/>
  <c r="K155" i="2"/>
  <c r="L155" i="2"/>
  <c r="M155" i="2"/>
  <c r="A156" i="2"/>
  <c r="B156" i="2"/>
  <c r="C156" i="2"/>
  <c r="E156" i="2"/>
  <c r="F156" i="2"/>
  <c r="G156" i="2"/>
  <c r="I156" i="2" s="1"/>
  <c r="J156" i="2"/>
  <c r="K156" i="2"/>
  <c r="L156" i="2"/>
  <c r="M156" i="2"/>
  <c r="N142" i="1"/>
  <c r="N143" i="1"/>
  <c r="N144" i="1"/>
  <c r="N145" i="1"/>
  <c r="N146" i="1"/>
  <c r="N147" i="1"/>
  <c r="O142" i="1"/>
  <c r="O143" i="1"/>
  <c r="O144" i="1"/>
  <c r="O145" i="1"/>
  <c r="Q145" i="1" s="1"/>
  <c r="R145" i="1" s="1"/>
  <c r="O146" i="1"/>
  <c r="Q146" i="1" s="1"/>
  <c r="R146" i="1" s="1"/>
  <c r="O147" i="1"/>
  <c r="Q147" i="1" s="1"/>
  <c r="R147" i="1" s="1"/>
  <c r="P142" i="1"/>
  <c r="P143" i="1"/>
  <c r="P144" i="1"/>
  <c r="P145" i="1"/>
  <c r="P146" i="1"/>
  <c r="P147" i="1"/>
  <c r="AJ142" i="1"/>
  <c r="AR142" i="1" s="1"/>
  <c r="AJ143" i="1"/>
  <c r="AJ144" i="1"/>
  <c r="AJ145" i="1"/>
  <c r="AJ146" i="1"/>
  <c r="AJ147" i="1"/>
  <c r="AK142" i="1"/>
  <c r="AK143" i="1"/>
  <c r="AK144" i="1"/>
  <c r="AK145" i="1"/>
  <c r="AK146" i="1"/>
  <c r="AK147" i="1"/>
  <c r="AM147" i="1" s="1"/>
  <c r="AN147" i="1" s="1"/>
  <c r="AP147" i="1" s="1"/>
  <c r="AL142" i="1"/>
  <c r="AL143" i="1"/>
  <c r="AL144" i="1"/>
  <c r="AL145" i="1"/>
  <c r="AM145" i="1" s="1"/>
  <c r="AN145" i="1" s="1"/>
  <c r="AP145" i="1" s="1"/>
  <c r="AL146" i="1"/>
  <c r="AL147" i="1"/>
  <c r="AR143" i="1"/>
  <c r="AR144" i="1"/>
  <c r="AR145" i="1"/>
  <c r="AR146" i="1"/>
  <c r="AR147" i="1"/>
  <c r="J786" i="10" l="1"/>
  <c r="K786" i="10" s="1"/>
  <c r="L786" i="10" s="1"/>
  <c r="F787" i="10"/>
  <c r="E786" i="10"/>
  <c r="D787" i="10"/>
  <c r="J687" i="10"/>
  <c r="K687" i="10" s="1"/>
  <c r="L687" i="10" s="1"/>
  <c r="F688" i="10"/>
  <c r="E687" i="10"/>
  <c r="D688" i="10"/>
  <c r="E568" i="10"/>
  <c r="D569" i="10"/>
  <c r="J567" i="10"/>
  <c r="K567" i="10" s="1"/>
  <c r="L567" i="10" s="1"/>
  <c r="F568" i="10"/>
  <c r="E464" i="10"/>
  <c r="D465" i="10"/>
  <c r="J464" i="10"/>
  <c r="K464" i="10" s="1"/>
  <c r="L464" i="10" s="1"/>
  <c r="F465" i="10"/>
  <c r="H153" i="2"/>
  <c r="I152" i="2"/>
  <c r="I155" i="2"/>
  <c r="H154" i="2"/>
  <c r="H155" i="2"/>
  <c r="I153" i="2"/>
  <c r="I154" i="2"/>
  <c r="H152" i="2"/>
  <c r="H151" i="2"/>
  <c r="H156" i="2"/>
  <c r="I151" i="2"/>
  <c r="AM142" i="1"/>
  <c r="AN142" i="1" s="1"/>
  <c r="AO142" i="1" s="1"/>
  <c r="AQ147" i="1"/>
  <c r="AM146" i="1"/>
  <c r="AN146" i="1" s="1"/>
  <c r="AQ146" i="1" s="1"/>
  <c r="AM144" i="1"/>
  <c r="AN144" i="1" s="1"/>
  <c r="AP144" i="1" s="1"/>
  <c r="AM143" i="1"/>
  <c r="AN143" i="1" s="1"/>
  <c r="AP143" i="1" s="1"/>
  <c r="Q144" i="1"/>
  <c r="R144" i="1" s="1"/>
  <c r="U144" i="1" s="1"/>
  <c r="Q143" i="1"/>
  <c r="R143" i="1" s="1"/>
  <c r="T143" i="1" s="1"/>
  <c r="Q142" i="1"/>
  <c r="R142" i="1" s="1"/>
  <c r="T142" i="1"/>
  <c r="T146" i="1"/>
  <c r="U146" i="1"/>
  <c r="S146" i="1"/>
  <c r="T147" i="1"/>
  <c r="S147" i="1"/>
  <c r="U147" i="1"/>
  <c r="T145" i="1"/>
  <c r="S145" i="1"/>
  <c r="U145" i="1"/>
  <c r="AO145" i="1"/>
  <c r="AO143" i="1"/>
  <c r="U142" i="1"/>
  <c r="S142" i="1"/>
  <c r="AO147" i="1"/>
  <c r="AQ145" i="1"/>
  <c r="AQ143" i="1"/>
  <c r="E787" i="10" l="1"/>
  <c r="D788" i="10"/>
  <c r="J787" i="10"/>
  <c r="K787" i="10" s="1"/>
  <c r="L787" i="10" s="1"/>
  <c r="F788" i="10"/>
  <c r="E688" i="10"/>
  <c r="D689" i="10"/>
  <c r="J688" i="10"/>
  <c r="K688" i="10" s="1"/>
  <c r="L688" i="10" s="1"/>
  <c r="F689" i="10"/>
  <c r="J568" i="10"/>
  <c r="K568" i="10" s="1"/>
  <c r="L568" i="10" s="1"/>
  <c r="F569" i="10"/>
  <c r="E569" i="10"/>
  <c r="D570" i="10"/>
  <c r="J465" i="10"/>
  <c r="K465" i="10" s="1"/>
  <c r="L465" i="10" s="1"/>
  <c r="F466" i="10"/>
  <c r="E465" i="10"/>
  <c r="D466" i="10"/>
  <c r="AO144" i="1"/>
  <c r="AP142" i="1"/>
  <c r="AQ142" i="1"/>
  <c r="AQ144" i="1"/>
  <c r="AO146" i="1"/>
  <c r="AP146" i="1"/>
  <c r="T144" i="1"/>
  <c r="S143" i="1"/>
  <c r="U143" i="1"/>
  <c r="S144" i="1"/>
  <c r="J788" i="10" l="1"/>
  <c r="K788" i="10" s="1"/>
  <c r="L788" i="10" s="1"/>
  <c r="F789" i="10"/>
  <c r="E788" i="10"/>
  <c r="D789" i="10"/>
  <c r="E689" i="10"/>
  <c r="D690" i="10"/>
  <c r="J689" i="10"/>
  <c r="K689" i="10" s="1"/>
  <c r="L689" i="10" s="1"/>
  <c r="F690" i="10"/>
  <c r="E570" i="10"/>
  <c r="D571" i="10"/>
  <c r="J569" i="10"/>
  <c r="K569" i="10" s="1"/>
  <c r="L569" i="10" s="1"/>
  <c r="F570" i="10"/>
  <c r="E466" i="10"/>
  <c r="D467" i="10"/>
  <c r="J466" i="10"/>
  <c r="K466" i="10" s="1"/>
  <c r="L466" i="10" s="1"/>
  <c r="F467" i="10"/>
  <c r="A147" i="2"/>
  <c r="B147" i="2"/>
  <c r="C147" i="2"/>
  <c r="F147" i="2"/>
  <c r="G147" i="2"/>
  <c r="M147" i="2"/>
  <c r="A148" i="2"/>
  <c r="B148" i="2"/>
  <c r="C148" i="2"/>
  <c r="F148" i="2"/>
  <c r="G148" i="2"/>
  <c r="M148" i="2"/>
  <c r="A149" i="2"/>
  <c r="B149" i="2"/>
  <c r="C149" i="2"/>
  <c r="F149" i="2"/>
  <c r="G149" i="2"/>
  <c r="M149" i="2"/>
  <c r="A150" i="2"/>
  <c r="B150" i="2"/>
  <c r="C150" i="2"/>
  <c r="F150" i="2"/>
  <c r="G150" i="2"/>
  <c r="M150" i="2"/>
  <c r="N138" i="1"/>
  <c r="N139" i="1"/>
  <c r="N140" i="1"/>
  <c r="N141" i="1"/>
  <c r="O138" i="1"/>
  <c r="O139" i="1"/>
  <c r="O140" i="1"/>
  <c r="O141" i="1"/>
  <c r="P138" i="1"/>
  <c r="P139" i="1"/>
  <c r="P140" i="1"/>
  <c r="P141" i="1"/>
  <c r="AJ138" i="1"/>
  <c r="AJ139" i="1"/>
  <c r="AJ140" i="1"/>
  <c r="AJ141" i="1"/>
  <c r="AR141" i="1" s="1"/>
  <c r="AK138" i="1"/>
  <c r="AK139" i="1"/>
  <c r="AK140" i="1"/>
  <c r="AK141" i="1"/>
  <c r="AL138" i="1"/>
  <c r="AL139" i="1"/>
  <c r="AL140" i="1"/>
  <c r="AL141" i="1"/>
  <c r="AM138" i="1"/>
  <c r="AN138" i="1" s="1"/>
  <c r="AM139" i="1"/>
  <c r="AN139" i="1" s="1"/>
  <c r="AM140" i="1"/>
  <c r="AN140" i="1" s="1"/>
  <c r="AM141" i="1"/>
  <c r="AN141" i="1" s="1"/>
  <c r="E789" i="10" l="1"/>
  <c r="D790" i="10"/>
  <c r="J789" i="10"/>
  <c r="K789" i="10" s="1"/>
  <c r="L789" i="10" s="1"/>
  <c r="F790" i="10"/>
  <c r="E690" i="10"/>
  <c r="D691" i="10"/>
  <c r="J690" i="10"/>
  <c r="K690" i="10" s="1"/>
  <c r="L690" i="10" s="1"/>
  <c r="F691" i="10"/>
  <c r="J570" i="10"/>
  <c r="K570" i="10" s="1"/>
  <c r="L570" i="10" s="1"/>
  <c r="F571" i="10"/>
  <c r="E571" i="10"/>
  <c r="D572" i="10"/>
  <c r="H148" i="2"/>
  <c r="H150" i="2"/>
  <c r="E467" i="10"/>
  <c r="D468" i="10"/>
  <c r="J467" i="10"/>
  <c r="K467" i="10" s="1"/>
  <c r="L467" i="10" s="1"/>
  <c r="F468" i="10"/>
  <c r="H149" i="2"/>
  <c r="I149" i="2"/>
  <c r="H147" i="2"/>
  <c r="I150" i="2"/>
  <c r="I148" i="2"/>
  <c r="Q141" i="1"/>
  <c r="R141" i="1" s="1"/>
  <c r="Q139" i="1"/>
  <c r="R139" i="1" s="1"/>
  <c r="Q140" i="1"/>
  <c r="R140" i="1" s="1"/>
  <c r="Q138" i="1"/>
  <c r="R138" i="1" s="1"/>
  <c r="I147" i="2"/>
  <c r="AP139" i="1"/>
  <c r="T138" i="1"/>
  <c r="U138" i="1"/>
  <c r="S138" i="1"/>
  <c r="T139" i="1"/>
  <c r="U139" i="1"/>
  <c r="S139" i="1"/>
  <c r="U141" i="1"/>
  <c r="T141" i="1"/>
  <c r="S141" i="1"/>
  <c r="S140" i="1"/>
  <c r="T140" i="1"/>
  <c r="U140" i="1"/>
  <c r="AO139" i="1"/>
  <c r="AO140" i="1"/>
  <c r="AQ138" i="1"/>
  <c r="AP141" i="1"/>
  <c r="AR140" i="1"/>
  <c r="AP138" i="1"/>
  <c r="AO141" i="1"/>
  <c r="AR138" i="1"/>
  <c r="AP140" i="1"/>
  <c r="AQ141" i="1"/>
  <c r="AQ140" i="1"/>
  <c r="AQ139" i="1"/>
  <c r="AR139" i="1"/>
  <c r="AO138" i="1"/>
  <c r="A142" i="2"/>
  <c r="B142" i="2"/>
  <c r="C142" i="2"/>
  <c r="F142" i="2"/>
  <c r="G142" i="2"/>
  <c r="M142" i="2"/>
  <c r="A143" i="2"/>
  <c r="B143" i="2"/>
  <c r="C143" i="2"/>
  <c r="F143" i="2"/>
  <c r="G143" i="2"/>
  <c r="M143" i="2"/>
  <c r="A144" i="2"/>
  <c r="B144" i="2"/>
  <c r="C144" i="2"/>
  <c r="F144" i="2"/>
  <c r="G144" i="2"/>
  <c r="M144" i="2"/>
  <c r="A145" i="2"/>
  <c r="B145" i="2"/>
  <c r="C145" i="2"/>
  <c r="F145" i="2"/>
  <c r="G145" i="2"/>
  <c r="M145" i="2"/>
  <c r="A146" i="2"/>
  <c r="B146" i="2"/>
  <c r="C146" i="2"/>
  <c r="F146" i="2"/>
  <c r="G146" i="2"/>
  <c r="M146" i="2"/>
  <c r="N133" i="1"/>
  <c r="N134" i="1"/>
  <c r="N135" i="1"/>
  <c r="N136" i="1"/>
  <c r="N137" i="1"/>
  <c r="O133" i="1"/>
  <c r="O134" i="1"/>
  <c r="O135" i="1"/>
  <c r="O136" i="1"/>
  <c r="O137" i="1"/>
  <c r="P133" i="1"/>
  <c r="Q133" i="1" s="1"/>
  <c r="R133" i="1" s="1"/>
  <c r="P134" i="1"/>
  <c r="Q134" i="1" s="1"/>
  <c r="R134" i="1" s="1"/>
  <c r="P135" i="1"/>
  <c r="P136" i="1"/>
  <c r="Q136" i="1" s="1"/>
  <c r="R136" i="1" s="1"/>
  <c r="S136" i="1" s="1"/>
  <c r="P137" i="1"/>
  <c r="Q137" i="1" s="1"/>
  <c r="R137" i="1" s="1"/>
  <c r="AJ133" i="1"/>
  <c r="AJ134" i="1"/>
  <c r="AJ135" i="1"/>
  <c r="AJ136" i="1"/>
  <c r="AR136" i="1" s="1"/>
  <c r="AJ137" i="1"/>
  <c r="AR137" i="1" s="1"/>
  <c r="AK133" i="1"/>
  <c r="AK134" i="1"/>
  <c r="AK135" i="1"/>
  <c r="AK136" i="1"/>
  <c r="AM136" i="1" s="1"/>
  <c r="AN136" i="1" s="1"/>
  <c r="AK137" i="1"/>
  <c r="AL133" i="1"/>
  <c r="AL134" i="1"/>
  <c r="AL135" i="1"/>
  <c r="AL136" i="1"/>
  <c r="AL137" i="1"/>
  <c r="AR133" i="1"/>
  <c r="AR134" i="1"/>
  <c r="E790" i="10" l="1"/>
  <c r="D791" i="10"/>
  <c r="J790" i="10"/>
  <c r="K790" i="10" s="1"/>
  <c r="L790" i="10" s="1"/>
  <c r="F791" i="10"/>
  <c r="J691" i="10"/>
  <c r="K691" i="10" s="1"/>
  <c r="L691" i="10" s="1"/>
  <c r="F692" i="10"/>
  <c r="E691" i="10"/>
  <c r="D692" i="10"/>
  <c r="E572" i="10"/>
  <c r="D573" i="10"/>
  <c r="J571" i="10"/>
  <c r="K571" i="10" s="1"/>
  <c r="L571" i="10" s="1"/>
  <c r="F572" i="10"/>
  <c r="E468" i="10"/>
  <c r="D469" i="10"/>
  <c r="J468" i="10"/>
  <c r="K468" i="10" s="1"/>
  <c r="L468" i="10" s="1"/>
  <c r="F469" i="10"/>
  <c r="I142" i="2"/>
  <c r="H146" i="2"/>
  <c r="I144" i="2"/>
  <c r="AM135" i="1"/>
  <c r="AN135" i="1" s="1"/>
  <c r="AP135" i="1" s="1"/>
  <c r="Q135" i="1"/>
  <c r="R135" i="1" s="1"/>
  <c r="S135" i="1" s="1"/>
  <c r="I146" i="2"/>
  <c r="U136" i="1"/>
  <c r="I143" i="2"/>
  <c r="U135" i="1"/>
  <c r="H142" i="2"/>
  <c r="H143" i="2"/>
  <c r="H144" i="2"/>
  <c r="H145" i="2"/>
  <c r="I145" i="2"/>
  <c r="AM134" i="1"/>
  <c r="AN134" i="1" s="1"/>
  <c r="AO134" i="1" s="1"/>
  <c r="AM133" i="1"/>
  <c r="AN133" i="1" s="1"/>
  <c r="AP133" i="1" s="1"/>
  <c r="AB133" i="1" s="1"/>
  <c r="AM137" i="1"/>
  <c r="AN137" i="1" s="1"/>
  <c r="AQ137" i="1" s="1"/>
  <c r="AR135" i="1"/>
  <c r="AQ136" i="1"/>
  <c r="AQ135" i="1"/>
  <c r="S137" i="1"/>
  <c r="U137" i="1"/>
  <c r="T137" i="1"/>
  <c r="T133" i="1"/>
  <c r="U134" i="1"/>
  <c r="T134" i="1"/>
  <c r="S134" i="1"/>
  <c r="U133" i="1"/>
  <c r="S133" i="1"/>
  <c r="D133" i="1" s="1"/>
  <c r="AP136" i="1"/>
  <c r="AO136" i="1"/>
  <c r="T136" i="1"/>
  <c r="T135" i="1"/>
  <c r="A136" i="2"/>
  <c r="B136" i="2"/>
  <c r="C136" i="2"/>
  <c r="E136" i="2"/>
  <c r="F136" i="2"/>
  <c r="G136" i="2"/>
  <c r="J136" i="2"/>
  <c r="K136" i="2"/>
  <c r="L136" i="2"/>
  <c r="M136" i="2"/>
  <c r="A137" i="2"/>
  <c r="B137" i="2"/>
  <c r="C137" i="2"/>
  <c r="E137" i="2"/>
  <c r="F137" i="2"/>
  <c r="G137" i="2"/>
  <c r="J137" i="2"/>
  <c r="K137" i="2"/>
  <c r="L137" i="2"/>
  <c r="M137" i="2"/>
  <c r="A138" i="2"/>
  <c r="B138" i="2"/>
  <c r="C138" i="2"/>
  <c r="E138" i="2"/>
  <c r="F138" i="2"/>
  <c r="G138" i="2"/>
  <c r="J138" i="2"/>
  <c r="K138" i="2"/>
  <c r="L138" i="2"/>
  <c r="M138" i="2"/>
  <c r="A139" i="2"/>
  <c r="B139" i="2"/>
  <c r="C139" i="2"/>
  <c r="E139" i="2"/>
  <c r="F139" i="2"/>
  <c r="G139" i="2"/>
  <c r="J139" i="2"/>
  <c r="K139" i="2"/>
  <c r="L139" i="2"/>
  <c r="M139" i="2"/>
  <c r="A140" i="2"/>
  <c r="B140" i="2"/>
  <c r="C140" i="2"/>
  <c r="E140" i="2"/>
  <c r="F140" i="2"/>
  <c r="G140" i="2"/>
  <c r="J140" i="2"/>
  <c r="K140" i="2"/>
  <c r="L140" i="2"/>
  <c r="M140" i="2"/>
  <c r="A141" i="2"/>
  <c r="B141" i="2"/>
  <c r="C141" i="2"/>
  <c r="E141" i="2"/>
  <c r="F141" i="2"/>
  <c r="G141" i="2"/>
  <c r="J141" i="2"/>
  <c r="K141" i="2"/>
  <c r="L141" i="2"/>
  <c r="M141" i="2"/>
  <c r="N125" i="1"/>
  <c r="N126" i="1"/>
  <c r="N127" i="1"/>
  <c r="N128" i="1"/>
  <c r="N129" i="1"/>
  <c r="N130" i="1"/>
  <c r="N131" i="1"/>
  <c r="N132" i="1"/>
  <c r="O125" i="1"/>
  <c r="O126" i="1"/>
  <c r="O127" i="1"/>
  <c r="O128" i="1"/>
  <c r="Q128" i="1" s="1"/>
  <c r="R128" i="1" s="1"/>
  <c r="O129" i="1"/>
  <c r="Q129" i="1" s="1"/>
  <c r="R129" i="1" s="1"/>
  <c r="O130" i="1"/>
  <c r="Q130" i="1" s="1"/>
  <c r="R130" i="1" s="1"/>
  <c r="O131" i="1"/>
  <c r="Q131" i="1" s="1"/>
  <c r="R131" i="1" s="1"/>
  <c r="O132" i="1"/>
  <c r="P125" i="1"/>
  <c r="P126" i="1"/>
  <c r="P127" i="1"/>
  <c r="P128" i="1"/>
  <c r="P129" i="1"/>
  <c r="P130" i="1"/>
  <c r="P131" i="1"/>
  <c r="P132" i="1"/>
  <c r="Q132" i="1" s="1"/>
  <c r="R132" i="1" s="1"/>
  <c r="Q125" i="1"/>
  <c r="R125" i="1" s="1"/>
  <c r="T125" i="1" s="1"/>
  <c r="Q126" i="1"/>
  <c r="R126" i="1" s="1"/>
  <c r="T126" i="1" s="1"/>
  <c r="Q127" i="1"/>
  <c r="R127" i="1" s="1"/>
  <c r="T127" i="1" s="1"/>
  <c r="AJ125" i="1"/>
  <c r="AJ126" i="1"/>
  <c r="AJ127" i="1"/>
  <c r="AJ128" i="1"/>
  <c r="AR128" i="1" s="1"/>
  <c r="AJ129" i="1"/>
  <c r="AJ130" i="1"/>
  <c r="AJ131" i="1"/>
  <c r="AJ132" i="1"/>
  <c r="AK125" i="1"/>
  <c r="AM125" i="1" s="1"/>
  <c r="AN125" i="1" s="1"/>
  <c r="AK126" i="1"/>
  <c r="AK127" i="1"/>
  <c r="AK128" i="1"/>
  <c r="AK129" i="1"/>
  <c r="AK130" i="1"/>
  <c r="AK131" i="1"/>
  <c r="AK132" i="1"/>
  <c r="AL125" i="1"/>
  <c r="AL126" i="1"/>
  <c r="AL127" i="1"/>
  <c r="AL128" i="1"/>
  <c r="AL129" i="1"/>
  <c r="AL130" i="1"/>
  <c r="AL131" i="1"/>
  <c r="AL132" i="1"/>
  <c r="AM132" i="1" s="1"/>
  <c r="AN132" i="1" s="1"/>
  <c r="AR125" i="1"/>
  <c r="AR126" i="1"/>
  <c r="AR127" i="1"/>
  <c r="AR129" i="1"/>
  <c r="AR130" i="1"/>
  <c r="AR131" i="1"/>
  <c r="E791" i="10" l="1"/>
  <c r="D792" i="10"/>
  <c r="J791" i="10"/>
  <c r="K791" i="10" s="1"/>
  <c r="L791" i="10" s="1"/>
  <c r="F792" i="10"/>
  <c r="E692" i="10"/>
  <c r="D693" i="10"/>
  <c r="J692" i="10"/>
  <c r="K692" i="10" s="1"/>
  <c r="L692" i="10" s="1"/>
  <c r="F693" i="10"/>
  <c r="H139" i="2"/>
  <c r="J572" i="10"/>
  <c r="K572" i="10" s="1"/>
  <c r="L572" i="10" s="1"/>
  <c r="F573" i="10"/>
  <c r="E573" i="10"/>
  <c r="D574" i="10"/>
  <c r="I138" i="2"/>
  <c r="H141" i="2"/>
  <c r="I140" i="2"/>
  <c r="I139" i="2"/>
  <c r="J469" i="10"/>
  <c r="K469" i="10" s="1"/>
  <c r="L469" i="10" s="1"/>
  <c r="F470" i="10"/>
  <c r="E469" i="10"/>
  <c r="D470" i="10"/>
  <c r="H140" i="2"/>
  <c r="H137" i="2"/>
  <c r="H136" i="2"/>
  <c r="I137" i="2"/>
  <c r="AD133" i="1"/>
  <c r="AQ133" i="1"/>
  <c r="AO135" i="1"/>
  <c r="D134" i="1"/>
  <c r="D135" i="1" s="1"/>
  <c r="I141" i="2"/>
  <c r="H138" i="2"/>
  <c r="AP134" i="1"/>
  <c r="AD134" i="1" s="1"/>
  <c r="AD135" i="1" s="1"/>
  <c r="AD136" i="1" s="1"/>
  <c r="AQ134" i="1"/>
  <c r="AO133" i="1"/>
  <c r="Z133" i="1" s="1"/>
  <c r="AA133" i="1" s="1"/>
  <c r="E142" i="2" s="1"/>
  <c r="AO137" i="1"/>
  <c r="AP137" i="1"/>
  <c r="E135" i="1"/>
  <c r="D136" i="1"/>
  <c r="I133" i="1"/>
  <c r="G133" i="1"/>
  <c r="G134" i="1" s="1"/>
  <c r="G135" i="1" s="1"/>
  <c r="G136" i="1" s="1"/>
  <c r="G137" i="1" s="1"/>
  <c r="G138" i="1" s="1"/>
  <c r="G139" i="1" s="1"/>
  <c r="G140" i="1" s="1"/>
  <c r="G141" i="1" s="1"/>
  <c r="G142" i="1" s="1"/>
  <c r="F133" i="1"/>
  <c r="H133" i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F134" i="1"/>
  <c r="AC133" i="1"/>
  <c r="AF133" i="1" s="1"/>
  <c r="AG133" i="1" s="1"/>
  <c r="AH133" i="1" s="1"/>
  <c r="AE133" i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E133" i="1"/>
  <c r="E134" i="1"/>
  <c r="I136" i="2"/>
  <c r="AM127" i="1"/>
  <c r="AN127" i="1" s="1"/>
  <c r="AQ127" i="1" s="1"/>
  <c r="AM126" i="1"/>
  <c r="AN126" i="1" s="1"/>
  <c r="AP126" i="1" s="1"/>
  <c r="AM131" i="1"/>
  <c r="AN131" i="1" s="1"/>
  <c r="AQ131" i="1" s="1"/>
  <c r="AM130" i="1"/>
  <c r="AN130" i="1" s="1"/>
  <c r="AP130" i="1" s="1"/>
  <c r="AM128" i="1"/>
  <c r="AN128" i="1" s="1"/>
  <c r="AO128" i="1" s="1"/>
  <c r="AO132" i="1"/>
  <c r="AM129" i="1"/>
  <c r="AN129" i="1" s="1"/>
  <c r="AO129" i="1" s="1"/>
  <c r="AP132" i="1"/>
  <c r="AQ125" i="1"/>
  <c r="AP125" i="1"/>
  <c r="AO125" i="1"/>
  <c r="Z125" i="1" s="1"/>
  <c r="AA125" i="1" s="1"/>
  <c r="E134" i="2" s="1"/>
  <c r="U132" i="1"/>
  <c r="AQ128" i="1"/>
  <c r="T128" i="1"/>
  <c r="S128" i="1"/>
  <c r="U128" i="1"/>
  <c r="T132" i="1"/>
  <c r="S132" i="1"/>
  <c r="U131" i="1"/>
  <c r="T131" i="1"/>
  <c r="S131" i="1"/>
  <c r="S127" i="1"/>
  <c r="AP131" i="1"/>
  <c r="AO131" i="1"/>
  <c r="AO127" i="1"/>
  <c r="T130" i="1"/>
  <c r="U130" i="1"/>
  <c r="S130" i="1"/>
  <c r="S126" i="1"/>
  <c r="D126" i="1" s="1"/>
  <c r="AO130" i="1"/>
  <c r="F125" i="1"/>
  <c r="F126" i="1" s="1"/>
  <c r="H125" i="1"/>
  <c r="H126" i="1" s="1"/>
  <c r="H127" i="1" s="1"/>
  <c r="T129" i="1"/>
  <c r="U129" i="1"/>
  <c r="S129" i="1"/>
  <c r="S125" i="1"/>
  <c r="D125" i="1" s="1"/>
  <c r="U127" i="1"/>
  <c r="U125" i="1"/>
  <c r="AQ132" i="1"/>
  <c r="U126" i="1"/>
  <c r="AR132" i="1"/>
  <c r="A126" i="2"/>
  <c r="B126" i="2"/>
  <c r="C126" i="2"/>
  <c r="I126" i="2" s="1"/>
  <c r="E126" i="2"/>
  <c r="F126" i="2"/>
  <c r="G126" i="2"/>
  <c r="J126" i="2"/>
  <c r="K126" i="2"/>
  <c r="L126" i="2"/>
  <c r="M126" i="2"/>
  <c r="A127" i="2"/>
  <c r="B127" i="2"/>
  <c r="C127" i="2"/>
  <c r="E127" i="2"/>
  <c r="F127" i="2"/>
  <c r="G127" i="2"/>
  <c r="J127" i="2"/>
  <c r="K127" i="2"/>
  <c r="L127" i="2"/>
  <c r="M127" i="2"/>
  <c r="A128" i="2"/>
  <c r="B128" i="2"/>
  <c r="C128" i="2"/>
  <c r="E128" i="2"/>
  <c r="F128" i="2"/>
  <c r="G128" i="2"/>
  <c r="I128" i="2" s="1"/>
  <c r="J128" i="2"/>
  <c r="K128" i="2"/>
  <c r="L128" i="2"/>
  <c r="M128" i="2"/>
  <c r="A129" i="2"/>
  <c r="B129" i="2"/>
  <c r="C129" i="2"/>
  <c r="E129" i="2"/>
  <c r="F129" i="2"/>
  <c r="G129" i="2"/>
  <c r="J129" i="2"/>
  <c r="K129" i="2"/>
  <c r="L129" i="2"/>
  <c r="M129" i="2"/>
  <c r="A130" i="2"/>
  <c r="B130" i="2"/>
  <c r="C130" i="2"/>
  <c r="E130" i="2"/>
  <c r="F130" i="2"/>
  <c r="G130" i="2"/>
  <c r="J130" i="2"/>
  <c r="K130" i="2"/>
  <c r="L130" i="2"/>
  <c r="M130" i="2"/>
  <c r="A131" i="2"/>
  <c r="B131" i="2"/>
  <c r="C131" i="2"/>
  <c r="E131" i="2"/>
  <c r="F131" i="2"/>
  <c r="G131" i="2"/>
  <c r="J131" i="2"/>
  <c r="K131" i="2"/>
  <c r="L131" i="2"/>
  <c r="M131" i="2"/>
  <c r="A132" i="2"/>
  <c r="B132" i="2"/>
  <c r="C132" i="2"/>
  <c r="E132" i="2"/>
  <c r="F132" i="2"/>
  <c r="G132" i="2"/>
  <c r="J132" i="2"/>
  <c r="K132" i="2"/>
  <c r="L132" i="2"/>
  <c r="M132" i="2"/>
  <c r="A133" i="2"/>
  <c r="B133" i="2"/>
  <c r="C133" i="2"/>
  <c r="E133" i="2"/>
  <c r="F133" i="2"/>
  <c r="G133" i="2"/>
  <c r="J133" i="2"/>
  <c r="K133" i="2"/>
  <c r="L133" i="2"/>
  <c r="M133" i="2"/>
  <c r="A134" i="2"/>
  <c r="B134" i="2"/>
  <c r="C134" i="2"/>
  <c r="F134" i="2"/>
  <c r="G134" i="2"/>
  <c r="M134" i="2"/>
  <c r="A135" i="2"/>
  <c r="B135" i="2"/>
  <c r="C135" i="2"/>
  <c r="F135" i="2"/>
  <c r="G135" i="2"/>
  <c r="M135" i="2"/>
  <c r="N117" i="1"/>
  <c r="N118" i="1"/>
  <c r="N119" i="1"/>
  <c r="S119" i="1" s="1"/>
  <c r="N120" i="1"/>
  <c r="S120" i="1" s="1"/>
  <c r="N121" i="1"/>
  <c r="U121" i="1" s="1"/>
  <c r="N122" i="1"/>
  <c r="N123" i="1"/>
  <c r="N124" i="1"/>
  <c r="O117" i="1"/>
  <c r="O118" i="1"/>
  <c r="Q118" i="1" s="1"/>
  <c r="R118" i="1" s="1"/>
  <c r="O119" i="1"/>
  <c r="Q119" i="1" s="1"/>
  <c r="R119" i="1" s="1"/>
  <c r="O120" i="1"/>
  <c r="O121" i="1"/>
  <c r="O122" i="1"/>
  <c r="O123" i="1"/>
  <c r="Q123" i="1" s="1"/>
  <c r="R123" i="1" s="1"/>
  <c r="O124" i="1"/>
  <c r="Q124" i="1" s="1"/>
  <c r="R124" i="1" s="1"/>
  <c r="P117" i="1"/>
  <c r="Q117" i="1" s="1"/>
  <c r="R117" i="1" s="1"/>
  <c r="P118" i="1"/>
  <c r="P119" i="1"/>
  <c r="P120" i="1"/>
  <c r="P121" i="1"/>
  <c r="P122" i="1"/>
  <c r="Q122" i="1" s="1"/>
  <c r="R122" i="1" s="1"/>
  <c r="P123" i="1"/>
  <c r="P124" i="1"/>
  <c r="Q120" i="1"/>
  <c r="R120" i="1" s="1"/>
  <c r="T120" i="1" s="1"/>
  <c r="Q121" i="1"/>
  <c r="R121" i="1" s="1"/>
  <c r="T121" i="1" s="1"/>
  <c r="AJ117" i="1"/>
  <c r="AJ118" i="1"/>
  <c r="AJ119" i="1"/>
  <c r="AJ120" i="1"/>
  <c r="AJ121" i="1"/>
  <c r="AJ122" i="1"/>
  <c r="AJ123" i="1"/>
  <c r="AJ124" i="1"/>
  <c r="AK117" i="1"/>
  <c r="AK118" i="1"/>
  <c r="AK119" i="1"/>
  <c r="AM119" i="1" s="1"/>
  <c r="AN119" i="1" s="1"/>
  <c r="AK120" i="1"/>
  <c r="AM120" i="1" s="1"/>
  <c r="AN120" i="1" s="1"/>
  <c r="AK121" i="1"/>
  <c r="AM121" i="1" s="1"/>
  <c r="AN121" i="1" s="1"/>
  <c r="AK122" i="1"/>
  <c r="AK123" i="1"/>
  <c r="AK124" i="1"/>
  <c r="AL117" i="1"/>
  <c r="AL118" i="1"/>
  <c r="AL119" i="1"/>
  <c r="AL120" i="1"/>
  <c r="AL121" i="1"/>
  <c r="AL122" i="1"/>
  <c r="AL123" i="1"/>
  <c r="AL124" i="1"/>
  <c r="AM117" i="1"/>
  <c r="AN117" i="1" s="1"/>
  <c r="AM122" i="1"/>
  <c r="AN122" i="1" s="1"/>
  <c r="AP122" i="1" s="1"/>
  <c r="AM123" i="1"/>
  <c r="AN123" i="1" s="1"/>
  <c r="AR119" i="1"/>
  <c r="AR120" i="1"/>
  <c r="AR121" i="1"/>
  <c r="AR124" i="1"/>
  <c r="J792" i="10" l="1"/>
  <c r="K792" i="10" s="1"/>
  <c r="L792" i="10" s="1"/>
  <c r="F793" i="10"/>
  <c r="E792" i="10"/>
  <c r="D793" i="10"/>
  <c r="J693" i="10"/>
  <c r="K693" i="10" s="1"/>
  <c r="L693" i="10" s="1"/>
  <c r="F694" i="10"/>
  <c r="E693" i="10"/>
  <c r="D694" i="10"/>
  <c r="I130" i="2"/>
  <c r="H132" i="2"/>
  <c r="H131" i="2"/>
  <c r="E574" i="10"/>
  <c r="D575" i="10"/>
  <c r="J573" i="10"/>
  <c r="K573" i="10" s="1"/>
  <c r="L573" i="10" s="1"/>
  <c r="F574" i="10"/>
  <c r="E470" i="10"/>
  <c r="D471" i="10"/>
  <c r="J470" i="10"/>
  <c r="K470" i="10" s="1"/>
  <c r="L470" i="10" s="1"/>
  <c r="F471" i="10"/>
  <c r="I133" i="2"/>
  <c r="H130" i="2"/>
  <c r="H126" i="2"/>
  <c r="H133" i="2"/>
  <c r="I132" i="2"/>
  <c r="H129" i="2"/>
  <c r="I131" i="2"/>
  <c r="AB134" i="1"/>
  <c r="AB135" i="1" s="1"/>
  <c r="AB136" i="1" s="1"/>
  <c r="AU133" i="1"/>
  <c r="K142" i="2" s="1"/>
  <c r="G143" i="1"/>
  <c r="G144" i="1" s="1"/>
  <c r="G145" i="1" s="1"/>
  <c r="G146" i="1" s="1"/>
  <c r="G147" i="1" s="1"/>
  <c r="J133" i="1"/>
  <c r="K133" i="1" s="1"/>
  <c r="L133" i="1" s="1"/>
  <c r="J134" i="1"/>
  <c r="K134" i="1" s="1"/>
  <c r="L134" i="1" s="1"/>
  <c r="I135" i="2"/>
  <c r="H134" i="2"/>
  <c r="I129" i="2"/>
  <c r="H128" i="2"/>
  <c r="H127" i="2"/>
  <c r="Z134" i="1"/>
  <c r="AD137" i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C134" i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F136" i="1"/>
  <c r="AG136" i="1" s="1"/>
  <c r="AH136" i="1" s="1"/>
  <c r="AB137" i="1"/>
  <c r="AV133" i="1"/>
  <c r="L142" i="2" s="1"/>
  <c r="I134" i="1"/>
  <c r="AT133" i="1"/>
  <c r="J142" i="2" s="1"/>
  <c r="F135" i="1"/>
  <c r="E136" i="1"/>
  <c r="D137" i="1"/>
  <c r="D138" i="1" s="1"/>
  <c r="AO126" i="1"/>
  <c r="Z126" i="1" s="1"/>
  <c r="AA126" i="1" s="1"/>
  <c r="E135" i="2" s="1"/>
  <c r="AQ126" i="1"/>
  <c r="AP127" i="1"/>
  <c r="AP129" i="1"/>
  <c r="AP128" i="1"/>
  <c r="AQ129" i="1"/>
  <c r="AQ130" i="1"/>
  <c r="F127" i="1"/>
  <c r="D127" i="1"/>
  <c r="F128" i="1"/>
  <c r="I125" i="1"/>
  <c r="G125" i="1"/>
  <c r="G126" i="1" s="1"/>
  <c r="D128" i="1"/>
  <c r="AC125" i="1"/>
  <c r="AC126" i="1" s="1"/>
  <c r="AC127" i="1" s="1"/>
  <c r="AC128" i="1" s="1"/>
  <c r="AE125" i="1"/>
  <c r="AE126" i="1" s="1"/>
  <c r="AE127" i="1" s="1"/>
  <c r="AE128" i="1" s="1"/>
  <c r="F129" i="1"/>
  <c r="E126" i="1"/>
  <c r="H128" i="1"/>
  <c r="H129" i="1" s="1"/>
  <c r="H130" i="1" s="1"/>
  <c r="H131" i="1" s="1"/>
  <c r="H132" i="1" s="1"/>
  <c r="AU125" i="1"/>
  <c r="K134" i="2" s="1"/>
  <c r="E125" i="1"/>
  <c r="I134" i="2"/>
  <c r="H135" i="2"/>
  <c r="AD125" i="1"/>
  <c r="AD126" i="1" s="1"/>
  <c r="AB125" i="1"/>
  <c r="I127" i="2"/>
  <c r="AM118" i="1"/>
  <c r="AN118" i="1" s="1"/>
  <c r="AO118" i="1" s="1"/>
  <c r="AQ118" i="1"/>
  <c r="AM124" i="1"/>
  <c r="AN124" i="1" s="1"/>
  <c r="AP124" i="1" s="1"/>
  <c r="AP117" i="1"/>
  <c r="AR118" i="1"/>
  <c r="AP123" i="1"/>
  <c r="T117" i="1"/>
  <c r="S117" i="1"/>
  <c r="D117" i="1" s="1"/>
  <c r="U124" i="1"/>
  <c r="T124" i="1"/>
  <c r="AQ121" i="1"/>
  <c r="AP121" i="1"/>
  <c r="AO121" i="1"/>
  <c r="AQ120" i="1"/>
  <c r="AP120" i="1"/>
  <c r="T119" i="1"/>
  <c r="U119" i="1"/>
  <c r="AQ117" i="1"/>
  <c r="T118" i="1"/>
  <c r="S118" i="1"/>
  <c r="D118" i="1" s="1"/>
  <c r="D119" i="1" s="1"/>
  <c r="U118" i="1"/>
  <c r="AO123" i="1"/>
  <c r="U123" i="1"/>
  <c r="S123" i="1"/>
  <c r="T123" i="1"/>
  <c r="U117" i="1"/>
  <c r="AP118" i="1"/>
  <c r="AO122" i="1"/>
  <c r="S124" i="1"/>
  <c r="AQ119" i="1"/>
  <c r="AP119" i="1"/>
  <c r="AO119" i="1"/>
  <c r="T122" i="1"/>
  <c r="S122" i="1"/>
  <c r="AO120" i="1"/>
  <c r="U122" i="1"/>
  <c r="U120" i="1"/>
  <c r="AR117" i="1"/>
  <c r="AO117" i="1"/>
  <c r="S121" i="1"/>
  <c r="AQ123" i="1"/>
  <c r="AQ122" i="1"/>
  <c r="AR123" i="1"/>
  <c r="AR122" i="1"/>
  <c r="A119" i="2"/>
  <c r="B119" i="2"/>
  <c r="C119" i="2"/>
  <c r="F119" i="2"/>
  <c r="G119" i="2"/>
  <c r="M119" i="2"/>
  <c r="A120" i="2"/>
  <c r="B120" i="2"/>
  <c r="C120" i="2"/>
  <c r="F120" i="2"/>
  <c r="G120" i="2"/>
  <c r="M120" i="2"/>
  <c r="A121" i="2"/>
  <c r="B121" i="2"/>
  <c r="C121" i="2"/>
  <c r="F121" i="2"/>
  <c r="G121" i="2"/>
  <c r="M121" i="2"/>
  <c r="A122" i="2"/>
  <c r="B122" i="2"/>
  <c r="C122" i="2"/>
  <c r="F122" i="2"/>
  <c r="G122" i="2"/>
  <c r="M122" i="2"/>
  <c r="A123" i="2"/>
  <c r="B123" i="2"/>
  <c r="C123" i="2"/>
  <c r="F123" i="2"/>
  <c r="G123" i="2"/>
  <c r="M123" i="2"/>
  <c r="A124" i="2"/>
  <c r="B124" i="2"/>
  <c r="C124" i="2"/>
  <c r="F124" i="2"/>
  <c r="G124" i="2"/>
  <c r="M124" i="2"/>
  <c r="A125" i="2"/>
  <c r="B125" i="2"/>
  <c r="C125" i="2"/>
  <c r="F125" i="2"/>
  <c r="G125" i="2"/>
  <c r="M125" i="2"/>
  <c r="N110" i="1"/>
  <c r="N111" i="1"/>
  <c r="N112" i="1"/>
  <c r="N113" i="1"/>
  <c r="N114" i="1"/>
  <c r="N115" i="1"/>
  <c r="N116" i="1"/>
  <c r="O110" i="1"/>
  <c r="O111" i="1"/>
  <c r="Q111" i="1" s="1"/>
  <c r="R111" i="1" s="1"/>
  <c r="U111" i="1" s="1"/>
  <c r="O112" i="1"/>
  <c r="Q112" i="1" s="1"/>
  <c r="R112" i="1" s="1"/>
  <c r="O113" i="1"/>
  <c r="O114" i="1"/>
  <c r="O115" i="1"/>
  <c r="O116" i="1"/>
  <c r="Q116" i="1" s="1"/>
  <c r="R116" i="1" s="1"/>
  <c r="T116" i="1" s="1"/>
  <c r="P110" i="1"/>
  <c r="P111" i="1"/>
  <c r="P112" i="1"/>
  <c r="P113" i="1"/>
  <c r="P114" i="1"/>
  <c r="Q114" i="1" s="1"/>
  <c r="R114" i="1" s="1"/>
  <c r="P115" i="1"/>
  <c r="P116" i="1"/>
  <c r="Q115" i="1"/>
  <c r="R115" i="1" s="1"/>
  <c r="AJ110" i="1"/>
  <c r="AR110" i="1" s="1"/>
  <c r="AJ111" i="1"/>
  <c r="AJ112" i="1"/>
  <c r="AJ113" i="1"/>
  <c r="AJ114" i="1"/>
  <c r="AJ115" i="1"/>
  <c r="AJ116" i="1"/>
  <c r="AK110" i="1"/>
  <c r="AM110" i="1" s="1"/>
  <c r="AN110" i="1" s="1"/>
  <c r="AK111" i="1"/>
  <c r="AK112" i="1"/>
  <c r="AK113" i="1"/>
  <c r="AK114" i="1"/>
  <c r="AK115" i="1"/>
  <c r="AK116" i="1"/>
  <c r="AL110" i="1"/>
  <c r="AL111" i="1"/>
  <c r="AL112" i="1"/>
  <c r="AL113" i="1"/>
  <c r="AL114" i="1"/>
  <c r="AL115" i="1"/>
  <c r="AM115" i="1" s="1"/>
  <c r="AN115" i="1" s="1"/>
  <c r="AL116" i="1"/>
  <c r="AM116" i="1" s="1"/>
  <c r="AN116" i="1" s="1"/>
  <c r="AR114" i="1"/>
  <c r="AR115" i="1"/>
  <c r="J793" i="10" l="1"/>
  <c r="K793" i="10" s="1"/>
  <c r="L793" i="10" s="1"/>
  <c r="F794" i="10"/>
  <c r="E793" i="10"/>
  <c r="D794" i="10"/>
  <c r="E694" i="10"/>
  <c r="D695" i="10"/>
  <c r="J694" i="10"/>
  <c r="K694" i="10" s="1"/>
  <c r="L694" i="10" s="1"/>
  <c r="F695" i="10"/>
  <c r="J574" i="10"/>
  <c r="K574" i="10" s="1"/>
  <c r="L574" i="10" s="1"/>
  <c r="F575" i="10"/>
  <c r="E575" i="10"/>
  <c r="D576" i="10"/>
  <c r="I123" i="2"/>
  <c r="H123" i="2"/>
  <c r="E471" i="10"/>
  <c r="D472" i="10"/>
  <c r="J471" i="10"/>
  <c r="K471" i="10" s="1"/>
  <c r="L471" i="10" s="1"/>
  <c r="F472" i="10"/>
  <c r="H121" i="2"/>
  <c r="H125" i="2"/>
  <c r="AF137" i="1"/>
  <c r="AG137" i="1" s="1"/>
  <c r="AH137" i="1" s="1"/>
  <c r="AB138" i="1"/>
  <c r="E138" i="1"/>
  <c r="D139" i="1"/>
  <c r="H122" i="2"/>
  <c r="H119" i="2"/>
  <c r="I124" i="2"/>
  <c r="H124" i="2"/>
  <c r="I125" i="2"/>
  <c r="AF134" i="1"/>
  <c r="AG134" i="1" s="1"/>
  <c r="AH134" i="1" s="1"/>
  <c r="AA134" i="1"/>
  <c r="E143" i="2" s="1"/>
  <c r="Z135" i="1"/>
  <c r="AU134" i="1"/>
  <c r="K143" i="2" s="1"/>
  <c r="AF135" i="1"/>
  <c r="AG135" i="1" s="1"/>
  <c r="AH135" i="1" s="1"/>
  <c r="J135" i="1"/>
  <c r="K135" i="1" s="1"/>
  <c r="L135" i="1" s="1"/>
  <c r="F136" i="1"/>
  <c r="AV134" i="1"/>
  <c r="L143" i="2" s="1"/>
  <c r="I135" i="1"/>
  <c r="AT134" i="1"/>
  <c r="J143" i="2" s="1"/>
  <c r="E137" i="1"/>
  <c r="Z127" i="1"/>
  <c r="AA127" i="1" s="1"/>
  <c r="AD127" i="1"/>
  <c r="AD128" i="1" s="1"/>
  <c r="AD129" i="1" s="1"/>
  <c r="AD130" i="1" s="1"/>
  <c r="AD131" i="1" s="1"/>
  <c r="AD132" i="1" s="1"/>
  <c r="AU126" i="1"/>
  <c r="K135" i="2" s="1"/>
  <c r="AC129" i="1"/>
  <c r="AC130" i="1" s="1"/>
  <c r="AC131" i="1" s="1"/>
  <c r="AC132" i="1" s="1"/>
  <c r="AE129" i="1"/>
  <c r="AE130" i="1" s="1"/>
  <c r="AE131" i="1" s="1"/>
  <c r="AE132" i="1" s="1"/>
  <c r="J126" i="1"/>
  <c r="K126" i="1" s="1"/>
  <c r="L126" i="1" s="1"/>
  <c r="G127" i="1"/>
  <c r="G128" i="1" s="1"/>
  <c r="G129" i="1" s="1"/>
  <c r="G130" i="1" s="1"/>
  <c r="G131" i="1" s="1"/>
  <c r="G132" i="1" s="1"/>
  <c r="E128" i="1"/>
  <c r="I126" i="1"/>
  <c r="AT125" i="1"/>
  <c r="J134" i="2" s="1"/>
  <c r="AV125" i="1"/>
  <c r="L134" i="2" s="1"/>
  <c r="F130" i="1"/>
  <c r="AU127" i="1"/>
  <c r="E127" i="1"/>
  <c r="AF125" i="1"/>
  <c r="AG125" i="1" s="1"/>
  <c r="AH125" i="1" s="1"/>
  <c r="J125" i="1"/>
  <c r="K125" i="1" s="1"/>
  <c r="L125" i="1" s="1"/>
  <c r="AB126" i="1"/>
  <c r="D129" i="1"/>
  <c r="J127" i="1"/>
  <c r="K127" i="1" s="1"/>
  <c r="L127" i="1" s="1"/>
  <c r="AO124" i="1"/>
  <c r="AQ124" i="1"/>
  <c r="I121" i="2"/>
  <c r="AM112" i="1"/>
  <c r="AN112" i="1" s="1"/>
  <c r="AO112" i="1" s="1"/>
  <c r="E119" i="1"/>
  <c r="D120" i="1"/>
  <c r="D121" i="1"/>
  <c r="F117" i="1"/>
  <c r="J117" i="1" s="1"/>
  <c r="K117" i="1" s="1"/>
  <c r="L117" i="1" s="1"/>
  <c r="H117" i="1"/>
  <c r="H118" i="1" s="1"/>
  <c r="H119" i="1" s="1"/>
  <c r="H120" i="1" s="1"/>
  <c r="H121" i="1" s="1"/>
  <c r="H122" i="1" s="1"/>
  <c r="H123" i="1" s="1"/>
  <c r="H124" i="1" s="1"/>
  <c r="E118" i="1"/>
  <c r="F118" i="1"/>
  <c r="I117" i="1"/>
  <c r="G117" i="1"/>
  <c r="G118" i="1" s="1"/>
  <c r="G119" i="1" s="1"/>
  <c r="G120" i="1" s="1"/>
  <c r="G121" i="1" s="1"/>
  <c r="G122" i="1" s="1"/>
  <c r="G123" i="1" s="1"/>
  <c r="G124" i="1" s="1"/>
  <c r="E117" i="1"/>
  <c r="H120" i="2"/>
  <c r="I122" i="2"/>
  <c r="I119" i="2"/>
  <c r="I120" i="2"/>
  <c r="AM114" i="1"/>
  <c r="AN114" i="1" s="1"/>
  <c r="AP114" i="1" s="1"/>
  <c r="AM113" i="1"/>
  <c r="AN113" i="1" s="1"/>
  <c r="AQ113" i="1" s="1"/>
  <c r="Q110" i="1"/>
  <c r="R110" i="1" s="1"/>
  <c r="T110" i="1" s="1"/>
  <c r="H110" i="1" s="1"/>
  <c r="H111" i="1" s="1"/>
  <c r="S116" i="1"/>
  <c r="T111" i="1"/>
  <c r="Q113" i="1"/>
  <c r="R113" i="1" s="1"/>
  <c r="S113" i="1" s="1"/>
  <c r="U112" i="1"/>
  <c r="AP116" i="1"/>
  <c r="AM111" i="1"/>
  <c r="AN111" i="1" s="1"/>
  <c r="AQ111" i="1" s="1"/>
  <c r="AR113" i="1"/>
  <c r="AR112" i="1"/>
  <c r="AR111" i="1"/>
  <c r="AR116" i="1"/>
  <c r="AQ115" i="1"/>
  <c r="AP115" i="1"/>
  <c r="AO115" i="1"/>
  <c r="U113" i="1"/>
  <c r="T113" i="1"/>
  <c r="AP110" i="1"/>
  <c r="AO110" i="1"/>
  <c r="Z110" i="1" s="1"/>
  <c r="AA110" i="1" s="1"/>
  <c r="E119" i="2" s="1"/>
  <c r="AQ110" i="1"/>
  <c r="U115" i="1"/>
  <c r="S115" i="1"/>
  <c r="U114" i="1"/>
  <c r="T114" i="1"/>
  <c r="S114" i="1"/>
  <c r="T115" i="1"/>
  <c r="AO116" i="1"/>
  <c r="AQ116" i="1"/>
  <c r="U116" i="1"/>
  <c r="S112" i="1"/>
  <c r="AP113" i="1"/>
  <c r="T112" i="1"/>
  <c r="S111" i="1"/>
  <c r="AO113" i="1"/>
  <c r="S110" i="1"/>
  <c r="D110" i="1" s="1"/>
  <c r="A117" i="2"/>
  <c r="B117" i="2"/>
  <c r="C117" i="2"/>
  <c r="E117" i="2"/>
  <c r="F117" i="2"/>
  <c r="G117" i="2"/>
  <c r="J117" i="2"/>
  <c r="K117" i="2"/>
  <c r="L117" i="2"/>
  <c r="M117" i="2"/>
  <c r="A118" i="2"/>
  <c r="B118" i="2"/>
  <c r="C118" i="2"/>
  <c r="E118" i="2"/>
  <c r="F118" i="2"/>
  <c r="G118" i="2"/>
  <c r="J118" i="2"/>
  <c r="K118" i="2"/>
  <c r="L118" i="2"/>
  <c r="M118" i="2"/>
  <c r="N108" i="1"/>
  <c r="N109" i="1"/>
  <c r="O108" i="1"/>
  <c r="O109" i="1"/>
  <c r="P108" i="1"/>
  <c r="P109" i="1"/>
  <c r="Q108" i="1"/>
  <c r="R108" i="1" s="1"/>
  <c r="U108" i="1" s="1"/>
  <c r="Q109" i="1"/>
  <c r="R109" i="1" s="1"/>
  <c r="U109" i="1" s="1"/>
  <c r="AJ108" i="1"/>
  <c r="AJ109" i="1"/>
  <c r="AK108" i="1"/>
  <c r="AM108" i="1" s="1"/>
  <c r="AN108" i="1" s="1"/>
  <c r="AP108" i="1" s="1"/>
  <c r="AK109" i="1"/>
  <c r="AL108" i="1"/>
  <c r="AL109" i="1"/>
  <c r="AR108" i="1"/>
  <c r="AR109" i="1"/>
  <c r="E794" i="10" l="1"/>
  <c r="D795" i="10"/>
  <c r="J794" i="10"/>
  <c r="K794" i="10" s="1"/>
  <c r="L794" i="10" s="1"/>
  <c r="F795" i="10"/>
  <c r="J695" i="10"/>
  <c r="K695" i="10" s="1"/>
  <c r="L695" i="10" s="1"/>
  <c r="F696" i="10"/>
  <c r="E695" i="10"/>
  <c r="D696" i="10"/>
  <c r="E576" i="10"/>
  <c r="D577" i="10"/>
  <c r="J575" i="10"/>
  <c r="K575" i="10" s="1"/>
  <c r="L575" i="10" s="1"/>
  <c r="F576" i="10"/>
  <c r="J472" i="10"/>
  <c r="K472" i="10" s="1"/>
  <c r="L472" i="10" s="1"/>
  <c r="F473" i="10"/>
  <c r="E472" i="10"/>
  <c r="D473" i="10"/>
  <c r="I118" i="2"/>
  <c r="AF138" i="1"/>
  <c r="AG138" i="1" s="1"/>
  <c r="AH138" i="1" s="1"/>
  <c r="AB139" i="1"/>
  <c r="D140" i="1"/>
  <c r="E139" i="1"/>
  <c r="AA135" i="1"/>
  <c r="E144" i="2" s="1"/>
  <c r="AU135" i="1"/>
  <c r="K144" i="2" s="1"/>
  <c r="Z136" i="1"/>
  <c r="AT135" i="1"/>
  <c r="J144" i="2" s="1"/>
  <c r="AV135" i="1"/>
  <c r="L144" i="2" s="1"/>
  <c r="I136" i="1"/>
  <c r="J136" i="1"/>
  <c r="K136" i="1" s="1"/>
  <c r="L136" i="1" s="1"/>
  <c r="F137" i="1"/>
  <c r="Z128" i="1"/>
  <c r="AA128" i="1" s="1"/>
  <c r="Z129" i="1"/>
  <c r="AU129" i="1" s="1"/>
  <c r="AU128" i="1"/>
  <c r="J130" i="1"/>
  <c r="K130" i="1" s="1"/>
  <c r="L130" i="1" s="1"/>
  <c r="F131" i="1"/>
  <c r="AT126" i="1"/>
  <c r="J135" i="2" s="1"/>
  <c r="I127" i="1"/>
  <c r="AV126" i="1"/>
  <c r="L135" i="2" s="1"/>
  <c r="E129" i="1"/>
  <c r="D130" i="1"/>
  <c r="J128" i="1"/>
  <c r="K128" i="1" s="1"/>
  <c r="L128" i="1" s="1"/>
  <c r="J129" i="1"/>
  <c r="K129" i="1" s="1"/>
  <c r="L129" i="1" s="1"/>
  <c r="AF126" i="1"/>
  <c r="AG126" i="1" s="1"/>
  <c r="AH126" i="1" s="1"/>
  <c r="AB127" i="1"/>
  <c r="AP112" i="1"/>
  <c r="AQ112" i="1"/>
  <c r="J118" i="1"/>
  <c r="K118" i="1" s="1"/>
  <c r="L118" i="1" s="1"/>
  <c r="F119" i="1"/>
  <c r="I118" i="1"/>
  <c r="E121" i="1"/>
  <c r="E120" i="1"/>
  <c r="D122" i="1"/>
  <c r="H118" i="2"/>
  <c r="AQ114" i="1"/>
  <c r="AO111" i="1"/>
  <c r="Z111" i="1" s="1"/>
  <c r="AA111" i="1" s="1"/>
  <c r="E120" i="2" s="1"/>
  <c r="AO114" i="1"/>
  <c r="F110" i="1"/>
  <c r="U110" i="1"/>
  <c r="D111" i="1"/>
  <c r="AP111" i="1"/>
  <c r="E111" i="1"/>
  <c r="AE110" i="1"/>
  <c r="AE111" i="1" s="1"/>
  <c r="AC110" i="1"/>
  <c r="AC111" i="1" s="1"/>
  <c r="AD110" i="1"/>
  <c r="AB110" i="1"/>
  <c r="D113" i="1"/>
  <c r="H112" i="1"/>
  <c r="H113" i="1" s="1"/>
  <c r="H114" i="1" s="1"/>
  <c r="H115" i="1" s="1"/>
  <c r="H116" i="1" s="1"/>
  <c r="AU110" i="1"/>
  <c r="K119" i="2" s="1"/>
  <c r="E110" i="1"/>
  <c r="F111" i="1"/>
  <c r="D112" i="1"/>
  <c r="H117" i="2"/>
  <c r="I117" i="2"/>
  <c r="AM109" i="1"/>
  <c r="AN109" i="1" s="1"/>
  <c r="AP109" i="1" s="1"/>
  <c r="AB109" i="1" s="1"/>
  <c r="AO108" i="1"/>
  <c r="Z108" i="1" s="1"/>
  <c r="AA108" i="1" s="1"/>
  <c r="G108" i="1"/>
  <c r="G109" i="1" s="1"/>
  <c r="I108" i="1"/>
  <c r="AB108" i="1"/>
  <c r="AD108" i="1"/>
  <c r="S109" i="1"/>
  <c r="S108" i="1"/>
  <c r="D108" i="1" s="1"/>
  <c r="T109" i="1"/>
  <c r="AQ108" i="1"/>
  <c r="T108" i="1"/>
  <c r="A113" i="2"/>
  <c r="B113" i="2"/>
  <c r="C113" i="2"/>
  <c r="E113" i="2"/>
  <c r="F113" i="2"/>
  <c r="G113" i="2"/>
  <c r="J113" i="2"/>
  <c r="K113" i="2"/>
  <c r="L113" i="2"/>
  <c r="M113" i="2"/>
  <c r="A114" i="2"/>
  <c r="B114" i="2"/>
  <c r="C114" i="2"/>
  <c r="E114" i="2"/>
  <c r="F114" i="2"/>
  <c r="G114" i="2"/>
  <c r="J114" i="2"/>
  <c r="K114" i="2"/>
  <c r="L114" i="2"/>
  <c r="M114" i="2"/>
  <c r="A115" i="2"/>
  <c r="B115" i="2"/>
  <c r="C115" i="2"/>
  <c r="E115" i="2"/>
  <c r="F115" i="2"/>
  <c r="G115" i="2"/>
  <c r="J115" i="2"/>
  <c r="K115" i="2"/>
  <c r="L115" i="2"/>
  <c r="M115" i="2"/>
  <c r="A116" i="2"/>
  <c r="B116" i="2"/>
  <c r="C116" i="2"/>
  <c r="E116" i="2"/>
  <c r="F116" i="2"/>
  <c r="G116" i="2"/>
  <c r="J116" i="2"/>
  <c r="K116" i="2"/>
  <c r="L116" i="2"/>
  <c r="M116" i="2"/>
  <c r="N104" i="1"/>
  <c r="N105" i="1"/>
  <c r="N106" i="1"/>
  <c r="U106" i="1" s="1"/>
  <c r="N107" i="1"/>
  <c r="U107" i="1" s="1"/>
  <c r="O104" i="1"/>
  <c r="Q104" i="1" s="1"/>
  <c r="R104" i="1" s="1"/>
  <c r="O105" i="1"/>
  <c r="Q105" i="1" s="1"/>
  <c r="R105" i="1" s="1"/>
  <c r="O106" i="1"/>
  <c r="O107" i="1"/>
  <c r="P104" i="1"/>
  <c r="P105" i="1"/>
  <c r="P106" i="1"/>
  <c r="P107" i="1"/>
  <c r="Q106" i="1"/>
  <c r="R106" i="1" s="1"/>
  <c r="T106" i="1" s="1"/>
  <c r="Q107" i="1"/>
  <c r="R107" i="1" s="1"/>
  <c r="T107" i="1" s="1"/>
  <c r="AJ104" i="1"/>
  <c r="AJ105" i="1"/>
  <c r="AJ106" i="1"/>
  <c r="AJ107" i="1"/>
  <c r="AK104" i="1"/>
  <c r="AM104" i="1" s="1"/>
  <c r="AN104" i="1" s="1"/>
  <c r="AK105" i="1"/>
  <c r="AK106" i="1"/>
  <c r="AM106" i="1" s="1"/>
  <c r="AN106" i="1" s="1"/>
  <c r="AK107" i="1"/>
  <c r="AM107" i="1" s="1"/>
  <c r="AN107" i="1" s="1"/>
  <c r="AL104" i="1"/>
  <c r="AL105" i="1"/>
  <c r="AL106" i="1"/>
  <c r="AL107" i="1"/>
  <c r="AR104" i="1"/>
  <c r="AR105" i="1"/>
  <c r="AR106" i="1"/>
  <c r="AR107" i="1"/>
  <c r="J795" i="10" l="1"/>
  <c r="K795" i="10" s="1"/>
  <c r="L795" i="10" s="1"/>
  <c r="F796" i="10"/>
  <c r="E795" i="10"/>
  <c r="D796" i="10"/>
  <c r="E696" i="10"/>
  <c r="D697" i="10"/>
  <c r="J696" i="10"/>
  <c r="K696" i="10" s="1"/>
  <c r="L696" i="10" s="1"/>
  <c r="F697" i="10"/>
  <c r="J576" i="10"/>
  <c r="K576" i="10" s="1"/>
  <c r="L576" i="10" s="1"/>
  <c r="F577" i="10"/>
  <c r="E577" i="10"/>
  <c r="D578" i="10"/>
  <c r="E473" i="10"/>
  <c r="D474" i="10"/>
  <c r="J473" i="10"/>
  <c r="K473" i="10" s="1"/>
  <c r="L473" i="10" s="1"/>
  <c r="F474" i="10"/>
  <c r="AB140" i="1"/>
  <c r="AF139" i="1"/>
  <c r="AG139" i="1" s="1"/>
  <c r="AH139" i="1" s="1"/>
  <c r="D141" i="1"/>
  <c r="E140" i="1"/>
  <c r="J137" i="1"/>
  <c r="K137" i="1" s="1"/>
  <c r="L137" i="1" s="1"/>
  <c r="F138" i="1"/>
  <c r="AA136" i="1"/>
  <c r="E145" i="2" s="1"/>
  <c r="Z137" i="1"/>
  <c r="Z138" i="1" s="1"/>
  <c r="AU136" i="1"/>
  <c r="K145" i="2" s="1"/>
  <c r="AT136" i="1"/>
  <c r="J145" i="2" s="1"/>
  <c r="AV136" i="1"/>
  <c r="L145" i="2" s="1"/>
  <c r="I137" i="1"/>
  <c r="I138" i="1" s="1"/>
  <c r="Z130" i="1"/>
  <c r="AA130" i="1" s="1"/>
  <c r="AA129" i="1"/>
  <c r="AF127" i="1"/>
  <c r="AG127" i="1" s="1"/>
  <c r="AH127" i="1" s="1"/>
  <c r="AB128" i="1"/>
  <c r="J131" i="1"/>
  <c r="K131" i="1" s="1"/>
  <c r="L131" i="1" s="1"/>
  <c r="F132" i="1"/>
  <c r="J132" i="1" s="1"/>
  <c r="K132" i="1" s="1"/>
  <c r="L132" i="1" s="1"/>
  <c r="E130" i="1"/>
  <c r="D131" i="1"/>
  <c r="AV127" i="1"/>
  <c r="AT127" i="1"/>
  <c r="I128" i="1"/>
  <c r="AC112" i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E112" i="1"/>
  <c r="AE113" i="1" s="1"/>
  <c r="Z112" i="1"/>
  <c r="AA112" i="1" s="1"/>
  <c r="E121" i="2" s="1"/>
  <c r="J119" i="1"/>
  <c r="K119" i="1" s="1"/>
  <c r="L119" i="1" s="1"/>
  <c r="F120" i="1"/>
  <c r="E122" i="1"/>
  <c r="D123" i="1"/>
  <c r="I119" i="1"/>
  <c r="H116" i="2"/>
  <c r="AE114" i="1"/>
  <c r="AE115" i="1" s="1"/>
  <c r="AE116" i="1" s="1"/>
  <c r="AE117" i="1" s="1"/>
  <c r="AD111" i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G110" i="1"/>
  <c r="I110" i="1"/>
  <c r="I111" i="1" s="1"/>
  <c r="I112" i="1" s="1"/>
  <c r="Z113" i="1"/>
  <c r="AU113" i="1" s="1"/>
  <c r="K122" i="2" s="1"/>
  <c r="AU111" i="1"/>
  <c r="K120" i="2" s="1"/>
  <c r="F112" i="1"/>
  <c r="AF110" i="1"/>
  <c r="AG110" i="1" s="1"/>
  <c r="AH110" i="1" s="1"/>
  <c r="AB111" i="1"/>
  <c r="E112" i="1"/>
  <c r="AU112" i="1"/>
  <c r="K121" i="2" s="1"/>
  <c r="AV110" i="1"/>
  <c r="L119" i="2" s="1"/>
  <c r="E113" i="1"/>
  <c r="D114" i="1"/>
  <c r="I113" i="2"/>
  <c r="H113" i="2"/>
  <c r="I114" i="2"/>
  <c r="I115" i="2"/>
  <c r="H114" i="2"/>
  <c r="H115" i="2"/>
  <c r="AO109" i="1"/>
  <c r="Z109" i="1" s="1"/>
  <c r="AA109" i="1" s="1"/>
  <c r="AQ109" i="1"/>
  <c r="AD109" i="1"/>
  <c r="AC108" i="1"/>
  <c r="AE108" i="1"/>
  <c r="F108" i="1"/>
  <c r="J108" i="1" s="1"/>
  <c r="K108" i="1" s="1"/>
  <c r="L108" i="1" s="1"/>
  <c r="H108" i="1"/>
  <c r="H109" i="1" s="1"/>
  <c r="I109" i="1"/>
  <c r="D109" i="1"/>
  <c r="E108" i="1"/>
  <c r="AU108" i="1"/>
  <c r="I116" i="2"/>
  <c r="AM105" i="1"/>
  <c r="AN105" i="1" s="1"/>
  <c r="AP105" i="1" s="1"/>
  <c r="T105" i="1"/>
  <c r="U105" i="1"/>
  <c r="S104" i="1"/>
  <c r="D104" i="1" s="1"/>
  <c r="T104" i="1"/>
  <c r="U104" i="1"/>
  <c r="S105" i="1"/>
  <c r="AO106" i="1"/>
  <c r="AP106" i="1"/>
  <c r="AQ106" i="1"/>
  <c r="AO107" i="1"/>
  <c r="AP107" i="1"/>
  <c r="AQ107" i="1"/>
  <c r="AP104" i="1"/>
  <c r="AQ104" i="1"/>
  <c r="AO104" i="1"/>
  <c r="Z104" i="1" s="1"/>
  <c r="AA104" i="1" s="1"/>
  <c r="S107" i="1"/>
  <c r="S106" i="1"/>
  <c r="E796" i="10" l="1"/>
  <c r="D797" i="10"/>
  <c r="J796" i="10"/>
  <c r="K796" i="10" s="1"/>
  <c r="L796" i="10" s="1"/>
  <c r="F797" i="10"/>
  <c r="J697" i="10"/>
  <c r="K697" i="10" s="1"/>
  <c r="L697" i="10" s="1"/>
  <c r="F698" i="10"/>
  <c r="E697" i="10"/>
  <c r="D698" i="10"/>
  <c r="J577" i="10"/>
  <c r="K577" i="10" s="1"/>
  <c r="L577" i="10" s="1"/>
  <c r="F578" i="10"/>
  <c r="E578" i="10"/>
  <c r="D579" i="10"/>
  <c r="E474" i="10"/>
  <c r="D475" i="10"/>
  <c r="J474" i="10"/>
  <c r="K474" i="10" s="1"/>
  <c r="L474" i="10" s="1"/>
  <c r="F475" i="10"/>
  <c r="AA138" i="1"/>
  <c r="E147" i="2" s="1"/>
  <c r="Z139" i="1"/>
  <c r="AU138" i="1"/>
  <c r="K147" i="2" s="1"/>
  <c r="AF140" i="1"/>
  <c r="AG140" i="1" s="1"/>
  <c r="AH140" i="1" s="1"/>
  <c r="AB141" i="1"/>
  <c r="AV138" i="1"/>
  <c r="L147" i="2" s="1"/>
  <c r="I139" i="1"/>
  <c r="AT138" i="1"/>
  <c r="J147" i="2" s="1"/>
  <c r="J138" i="1"/>
  <c r="K138" i="1" s="1"/>
  <c r="L138" i="1" s="1"/>
  <c r="F139" i="1"/>
  <c r="D142" i="1"/>
  <c r="E141" i="1"/>
  <c r="AA137" i="1"/>
  <c r="E146" i="2" s="1"/>
  <c r="AU137" i="1"/>
  <c r="K146" i="2" s="1"/>
  <c r="AT137" i="1"/>
  <c r="J146" i="2" s="1"/>
  <c r="AV137" i="1"/>
  <c r="L146" i="2" s="1"/>
  <c r="AU130" i="1"/>
  <c r="Z131" i="1"/>
  <c r="AU131" i="1" s="1"/>
  <c r="AV128" i="1"/>
  <c r="AT128" i="1"/>
  <c r="I129" i="1"/>
  <c r="E131" i="1"/>
  <c r="D132" i="1"/>
  <c r="AF128" i="1"/>
  <c r="AG128" i="1" s="1"/>
  <c r="AH128" i="1" s="1"/>
  <c r="AB129" i="1"/>
  <c r="AE118" i="1"/>
  <c r="AT117" i="1"/>
  <c r="AV111" i="1"/>
  <c r="L120" i="2" s="1"/>
  <c r="E123" i="1"/>
  <c r="D124" i="1"/>
  <c r="J120" i="1"/>
  <c r="K120" i="1" s="1"/>
  <c r="L120" i="1" s="1"/>
  <c r="F121" i="1"/>
  <c r="I120" i="1"/>
  <c r="AT111" i="1"/>
  <c r="J120" i="2" s="1"/>
  <c r="AT110" i="1"/>
  <c r="J119" i="2" s="1"/>
  <c r="G111" i="1"/>
  <c r="J110" i="1"/>
  <c r="K110" i="1" s="1"/>
  <c r="L110" i="1" s="1"/>
  <c r="AA113" i="1"/>
  <c r="E122" i="2" s="1"/>
  <c r="Z114" i="1"/>
  <c r="AU114" i="1" s="1"/>
  <c r="K123" i="2" s="1"/>
  <c r="AV112" i="1"/>
  <c r="L121" i="2" s="1"/>
  <c r="AT112" i="1"/>
  <c r="J121" i="2" s="1"/>
  <c r="I113" i="1"/>
  <c r="E114" i="1"/>
  <c r="D115" i="1"/>
  <c r="AF111" i="1"/>
  <c r="AG111" i="1" s="1"/>
  <c r="AH111" i="1" s="1"/>
  <c r="AB112" i="1"/>
  <c r="F113" i="1"/>
  <c r="AE109" i="1"/>
  <c r="AV109" i="1" s="1"/>
  <c r="AC109" i="1"/>
  <c r="AF109" i="1" s="1"/>
  <c r="AG109" i="1" s="1"/>
  <c r="AH109" i="1" s="1"/>
  <c r="AF108" i="1"/>
  <c r="AG108" i="1" s="1"/>
  <c r="AH108" i="1" s="1"/>
  <c r="AT108" i="1"/>
  <c r="AV108" i="1"/>
  <c r="E109" i="1"/>
  <c r="AU109" i="1"/>
  <c r="F109" i="1"/>
  <c r="J109" i="1" s="1"/>
  <c r="K109" i="1" s="1"/>
  <c r="L109" i="1" s="1"/>
  <c r="AO105" i="1"/>
  <c r="Z105" i="1" s="1"/>
  <c r="AA105" i="1" s="1"/>
  <c r="AQ105" i="1"/>
  <c r="H104" i="1"/>
  <c r="H105" i="1" s="1"/>
  <c r="H106" i="1" s="1"/>
  <c r="H107" i="1" s="1"/>
  <c r="F104" i="1"/>
  <c r="J104" i="1" s="1"/>
  <c r="K104" i="1" s="1"/>
  <c r="L104" i="1" s="1"/>
  <c r="D106" i="1"/>
  <c r="E104" i="1"/>
  <c r="AU104" i="1"/>
  <c r="AE104" i="1"/>
  <c r="AC104" i="1"/>
  <c r="D105" i="1"/>
  <c r="AB104" i="1"/>
  <c r="AB105" i="1" s="1"/>
  <c r="AD104" i="1"/>
  <c r="AD105" i="1" s="1"/>
  <c r="AD106" i="1" s="1"/>
  <c r="AD107" i="1" s="1"/>
  <c r="I104" i="1"/>
  <c r="G104" i="1"/>
  <c r="G105" i="1" s="1"/>
  <c r="G106" i="1" s="1"/>
  <c r="G107" i="1" s="1"/>
  <c r="J797" i="10" l="1"/>
  <c r="K797" i="10" s="1"/>
  <c r="L797" i="10" s="1"/>
  <c r="F798" i="10"/>
  <c r="E797" i="10"/>
  <c r="D798" i="10"/>
  <c r="J698" i="10"/>
  <c r="K698" i="10" s="1"/>
  <c r="L698" i="10" s="1"/>
  <c r="F699" i="10"/>
  <c r="E698" i="10"/>
  <c r="D699" i="10"/>
  <c r="E579" i="10"/>
  <c r="D580" i="10"/>
  <c r="J578" i="10"/>
  <c r="K578" i="10" s="1"/>
  <c r="L578" i="10" s="1"/>
  <c r="F579" i="10"/>
  <c r="J475" i="10"/>
  <c r="K475" i="10" s="1"/>
  <c r="L475" i="10" s="1"/>
  <c r="F476" i="10"/>
  <c r="E475" i="10"/>
  <c r="D476" i="10"/>
  <c r="AF141" i="1"/>
  <c r="AG141" i="1" s="1"/>
  <c r="AH141" i="1" s="1"/>
  <c r="AB142" i="1"/>
  <c r="AA139" i="1"/>
  <c r="E148" i="2" s="1"/>
  <c r="Z140" i="1"/>
  <c r="AU139" i="1"/>
  <c r="K148" i="2" s="1"/>
  <c r="E142" i="1"/>
  <c r="D143" i="1"/>
  <c r="F140" i="1"/>
  <c r="J139" i="1"/>
  <c r="K139" i="1" s="1"/>
  <c r="L139" i="1" s="1"/>
  <c r="I140" i="1"/>
  <c r="AT139" i="1"/>
  <c r="J148" i="2" s="1"/>
  <c r="AV139" i="1"/>
  <c r="L148" i="2" s="1"/>
  <c r="Z132" i="1"/>
  <c r="AA132" i="1" s="1"/>
  <c r="AA131" i="1"/>
  <c r="AF129" i="1"/>
  <c r="AG129" i="1" s="1"/>
  <c r="AH129" i="1" s="1"/>
  <c r="AB130" i="1"/>
  <c r="I130" i="1"/>
  <c r="AV129" i="1"/>
  <c r="AT129" i="1"/>
  <c r="E132" i="1"/>
  <c r="AE119" i="1"/>
  <c r="AT118" i="1"/>
  <c r="I121" i="1"/>
  <c r="J121" i="1"/>
  <c r="K121" i="1" s="1"/>
  <c r="L121" i="1" s="1"/>
  <c r="F122" i="1"/>
  <c r="E124" i="1"/>
  <c r="G112" i="1"/>
  <c r="J111" i="1"/>
  <c r="K111" i="1" s="1"/>
  <c r="L111" i="1" s="1"/>
  <c r="AA114" i="1"/>
  <c r="E123" i="2" s="1"/>
  <c r="Z115" i="1"/>
  <c r="AF112" i="1"/>
  <c r="AG112" i="1" s="1"/>
  <c r="AH112" i="1" s="1"/>
  <c r="AB113" i="1"/>
  <c r="AU115" i="1"/>
  <c r="K124" i="2" s="1"/>
  <c r="E115" i="1"/>
  <c r="D116" i="1"/>
  <c r="F114" i="1"/>
  <c r="AT113" i="1"/>
  <c r="J122" i="2" s="1"/>
  <c r="AV113" i="1"/>
  <c r="L122" i="2" s="1"/>
  <c r="I114" i="1"/>
  <c r="AT109" i="1"/>
  <c r="AC105" i="1"/>
  <c r="AC106" i="1" s="1"/>
  <c r="AC107" i="1" s="1"/>
  <c r="AE105" i="1"/>
  <c r="AE106" i="1" s="1"/>
  <c r="AE107" i="1" s="1"/>
  <c r="Z106" i="1"/>
  <c r="AT104" i="1"/>
  <c r="I105" i="1"/>
  <c r="AV104" i="1"/>
  <c r="E106" i="1"/>
  <c r="AU105" i="1"/>
  <c r="E105" i="1"/>
  <c r="AF104" i="1"/>
  <c r="AG104" i="1" s="1"/>
  <c r="AH104" i="1" s="1"/>
  <c r="AB106" i="1"/>
  <c r="F105" i="1"/>
  <c r="D107" i="1"/>
  <c r="E798" i="10" l="1"/>
  <c r="D799" i="10"/>
  <c r="J798" i="10"/>
  <c r="K798" i="10" s="1"/>
  <c r="L798" i="10" s="1"/>
  <c r="F799" i="10"/>
  <c r="J699" i="10"/>
  <c r="K699" i="10" s="1"/>
  <c r="L699" i="10" s="1"/>
  <c r="F700" i="10"/>
  <c r="E699" i="10"/>
  <c r="D700" i="10"/>
  <c r="J579" i="10"/>
  <c r="K579" i="10" s="1"/>
  <c r="L579" i="10" s="1"/>
  <c r="F580" i="10"/>
  <c r="E580" i="10"/>
  <c r="D581" i="10"/>
  <c r="E476" i="10"/>
  <c r="D477" i="10"/>
  <c r="J476" i="10"/>
  <c r="K476" i="10" s="1"/>
  <c r="L476" i="10" s="1"/>
  <c r="F477" i="10"/>
  <c r="AA140" i="1"/>
  <c r="E149" i="2" s="1"/>
  <c r="Z141" i="1"/>
  <c r="AU140" i="1"/>
  <c r="K149" i="2" s="1"/>
  <c r="AF142" i="1"/>
  <c r="AG142" i="1" s="1"/>
  <c r="AH142" i="1" s="1"/>
  <c r="AB143" i="1"/>
  <c r="AV140" i="1"/>
  <c r="L149" i="2" s="1"/>
  <c r="AT140" i="1"/>
  <c r="J149" i="2" s="1"/>
  <c r="I141" i="1"/>
  <c r="J140" i="1"/>
  <c r="K140" i="1" s="1"/>
  <c r="L140" i="1" s="1"/>
  <c r="F141" i="1"/>
  <c r="D144" i="1"/>
  <c r="E143" i="1"/>
  <c r="AU132" i="1"/>
  <c r="AT130" i="1"/>
  <c r="I131" i="1"/>
  <c r="AV130" i="1"/>
  <c r="AF130" i="1"/>
  <c r="AG130" i="1" s="1"/>
  <c r="AH130" i="1" s="1"/>
  <c r="AB131" i="1"/>
  <c r="AE120" i="1"/>
  <c r="AT119" i="1"/>
  <c r="I122" i="1"/>
  <c r="J122" i="1"/>
  <c r="K122" i="1" s="1"/>
  <c r="L122" i="1" s="1"/>
  <c r="F123" i="1"/>
  <c r="G113" i="1"/>
  <c r="J112" i="1"/>
  <c r="K112" i="1" s="1"/>
  <c r="L112" i="1" s="1"/>
  <c r="Z116" i="1"/>
  <c r="AA115" i="1"/>
  <c r="E124" i="2" s="1"/>
  <c r="AF113" i="1"/>
  <c r="AG113" i="1" s="1"/>
  <c r="AH113" i="1" s="1"/>
  <c r="AB114" i="1"/>
  <c r="I115" i="1"/>
  <c r="AV114" i="1"/>
  <c r="L123" i="2" s="1"/>
  <c r="AT114" i="1"/>
  <c r="J123" i="2" s="1"/>
  <c r="F115" i="1"/>
  <c r="E116" i="1"/>
  <c r="AF105" i="1"/>
  <c r="AG105" i="1" s="1"/>
  <c r="AH105" i="1" s="1"/>
  <c r="AA106" i="1"/>
  <c r="Z107" i="1"/>
  <c r="AA107" i="1" s="1"/>
  <c r="AU106" i="1"/>
  <c r="E107" i="1"/>
  <c r="AU107" i="1"/>
  <c r="J105" i="1"/>
  <c r="K105" i="1" s="1"/>
  <c r="L105" i="1" s="1"/>
  <c r="F106" i="1"/>
  <c r="AF106" i="1"/>
  <c r="AG106" i="1" s="1"/>
  <c r="AH106" i="1" s="1"/>
  <c r="AB107" i="1"/>
  <c r="AF107" i="1" s="1"/>
  <c r="AG107" i="1" s="1"/>
  <c r="AH107" i="1" s="1"/>
  <c r="AT105" i="1"/>
  <c r="AV105" i="1"/>
  <c r="I106" i="1"/>
  <c r="J799" i="10" l="1"/>
  <c r="K799" i="10" s="1"/>
  <c r="L799" i="10" s="1"/>
  <c r="F800" i="10"/>
  <c r="E799" i="10"/>
  <c r="D800" i="10"/>
  <c r="J700" i="10"/>
  <c r="K700" i="10" s="1"/>
  <c r="L700" i="10" s="1"/>
  <c r="F701" i="10"/>
  <c r="E700" i="10"/>
  <c r="D701" i="10"/>
  <c r="E581" i="10"/>
  <c r="D582" i="10"/>
  <c r="J580" i="10"/>
  <c r="K580" i="10" s="1"/>
  <c r="L580" i="10" s="1"/>
  <c r="F581" i="10"/>
  <c r="J477" i="10"/>
  <c r="K477" i="10" s="1"/>
  <c r="L477" i="10" s="1"/>
  <c r="F478" i="10"/>
  <c r="E477" i="10"/>
  <c r="D478" i="10"/>
  <c r="AF143" i="1"/>
  <c r="AG143" i="1" s="1"/>
  <c r="AH143" i="1" s="1"/>
  <c r="AB144" i="1"/>
  <c r="AA141" i="1"/>
  <c r="E150" i="2" s="1"/>
  <c r="Z142" i="1"/>
  <c r="AU141" i="1"/>
  <c r="K150" i="2" s="1"/>
  <c r="D145" i="1"/>
  <c r="E144" i="1"/>
  <c r="J141" i="1"/>
  <c r="K141" i="1" s="1"/>
  <c r="L141" i="1" s="1"/>
  <c r="F142" i="1"/>
  <c r="I142" i="1"/>
  <c r="AT141" i="1"/>
  <c r="J150" i="2" s="1"/>
  <c r="AV141" i="1"/>
  <c r="L150" i="2" s="1"/>
  <c r="AT131" i="1"/>
  <c r="I132" i="1"/>
  <c r="AV131" i="1"/>
  <c r="AF131" i="1"/>
  <c r="AG131" i="1" s="1"/>
  <c r="AH131" i="1" s="1"/>
  <c r="AB132" i="1"/>
  <c r="AF132" i="1" s="1"/>
  <c r="AG132" i="1" s="1"/>
  <c r="AH132" i="1" s="1"/>
  <c r="AA116" i="1"/>
  <c r="E125" i="2" s="1"/>
  <c r="Z117" i="1"/>
  <c r="AE121" i="1"/>
  <c r="AT120" i="1"/>
  <c r="J123" i="1"/>
  <c r="K123" i="1" s="1"/>
  <c r="L123" i="1" s="1"/>
  <c r="F124" i="1"/>
  <c r="J124" i="1" s="1"/>
  <c r="K124" i="1" s="1"/>
  <c r="L124" i="1" s="1"/>
  <c r="I123" i="1"/>
  <c r="AU116" i="1"/>
  <c r="K125" i="2" s="1"/>
  <c r="G114" i="1"/>
  <c r="J113" i="1"/>
  <c r="K113" i="1" s="1"/>
  <c r="L113" i="1" s="1"/>
  <c r="AF114" i="1"/>
  <c r="AG114" i="1" s="1"/>
  <c r="AH114" i="1" s="1"/>
  <c r="AB115" i="1"/>
  <c r="F116" i="1"/>
  <c r="AV115" i="1"/>
  <c r="L124" i="2" s="1"/>
  <c r="I116" i="1"/>
  <c r="AT115" i="1"/>
  <c r="J124" i="2" s="1"/>
  <c r="J106" i="1"/>
  <c r="K106" i="1" s="1"/>
  <c r="L106" i="1" s="1"/>
  <c r="F107" i="1"/>
  <c r="J107" i="1" s="1"/>
  <c r="K107" i="1" s="1"/>
  <c r="L107" i="1" s="1"/>
  <c r="AV106" i="1"/>
  <c r="AT106" i="1"/>
  <c r="I107" i="1"/>
  <c r="E800" i="10" l="1"/>
  <c r="D801" i="10"/>
  <c r="J800" i="10"/>
  <c r="K800" i="10" s="1"/>
  <c r="L800" i="10" s="1"/>
  <c r="F801" i="10"/>
  <c r="E701" i="10"/>
  <c r="D702" i="10"/>
  <c r="J701" i="10"/>
  <c r="K701" i="10" s="1"/>
  <c r="L701" i="10" s="1"/>
  <c r="F702" i="10"/>
  <c r="J581" i="10"/>
  <c r="K581" i="10" s="1"/>
  <c r="L581" i="10" s="1"/>
  <c r="F582" i="10"/>
  <c r="E582" i="10"/>
  <c r="D583" i="10"/>
  <c r="E478" i="10"/>
  <c r="D479" i="10"/>
  <c r="J478" i="10"/>
  <c r="K478" i="10" s="1"/>
  <c r="L478" i="10" s="1"/>
  <c r="F479" i="10"/>
  <c r="AA142" i="1"/>
  <c r="Z143" i="1"/>
  <c r="AU142" i="1"/>
  <c r="AB145" i="1"/>
  <c r="AF144" i="1"/>
  <c r="AG144" i="1" s="1"/>
  <c r="AH144" i="1" s="1"/>
  <c r="E145" i="1"/>
  <c r="D146" i="1"/>
  <c r="I143" i="1"/>
  <c r="AV142" i="1"/>
  <c r="AT142" i="1"/>
  <c r="F143" i="1"/>
  <c r="J142" i="1"/>
  <c r="K142" i="1" s="1"/>
  <c r="L142" i="1" s="1"/>
  <c r="AV132" i="1"/>
  <c r="AT132" i="1"/>
  <c r="AE122" i="1"/>
  <c r="AT121" i="1"/>
  <c r="AA117" i="1"/>
  <c r="AU117" i="1"/>
  <c r="Z118" i="1"/>
  <c r="AV117" i="1"/>
  <c r="I124" i="1"/>
  <c r="G115" i="1"/>
  <c r="J114" i="1"/>
  <c r="K114" i="1" s="1"/>
  <c r="L114" i="1" s="1"/>
  <c r="AF115" i="1"/>
  <c r="AG115" i="1" s="1"/>
  <c r="AH115" i="1" s="1"/>
  <c r="AB116" i="1"/>
  <c r="AT116" i="1"/>
  <c r="J125" i="2" s="1"/>
  <c r="AV116" i="1"/>
  <c r="L125" i="2" s="1"/>
  <c r="AV107" i="1"/>
  <c r="AT107" i="1"/>
  <c r="J801" i="10" l="1"/>
  <c r="K801" i="10" s="1"/>
  <c r="L801" i="10" s="1"/>
  <c r="F802" i="10"/>
  <c r="E801" i="10"/>
  <c r="D802" i="10"/>
  <c r="J702" i="10"/>
  <c r="K702" i="10" s="1"/>
  <c r="L702" i="10" s="1"/>
  <c r="F703" i="10"/>
  <c r="E702" i="10"/>
  <c r="D703" i="10"/>
  <c r="E583" i="10"/>
  <c r="D584" i="10"/>
  <c r="J582" i="10"/>
  <c r="K582" i="10" s="1"/>
  <c r="L582" i="10" s="1"/>
  <c r="F583" i="10"/>
  <c r="J479" i="10"/>
  <c r="K479" i="10" s="1"/>
  <c r="L479" i="10" s="1"/>
  <c r="F480" i="10"/>
  <c r="E479" i="10"/>
  <c r="D480" i="10"/>
  <c r="AF145" i="1"/>
  <c r="AG145" i="1" s="1"/>
  <c r="AH145" i="1" s="1"/>
  <c r="AB146" i="1"/>
  <c r="AA143" i="1"/>
  <c r="Z144" i="1"/>
  <c r="AU143" i="1"/>
  <c r="AV143" i="1"/>
  <c r="I144" i="1"/>
  <c r="AT143" i="1"/>
  <c r="J143" i="1"/>
  <c r="K143" i="1" s="1"/>
  <c r="L143" i="1" s="1"/>
  <c r="F144" i="1"/>
  <c r="E146" i="1"/>
  <c r="D147" i="1"/>
  <c r="AA118" i="1"/>
  <c r="Z119" i="1"/>
  <c r="AU118" i="1"/>
  <c r="AV118" i="1"/>
  <c r="AF116" i="1"/>
  <c r="AG116" i="1" s="1"/>
  <c r="AH116" i="1" s="1"/>
  <c r="AB117" i="1"/>
  <c r="AE123" i="1"/>
  <c r="AT122" i="1"/>
  <c r="G116" i="1"/>
  <c r="J116" i="1" s="1"/>
  <c r="K116" i="1" s="1"/>
  <c r="L116" i="1" s="1"/>
  <c r="J115" i="1"/>
  <c r="K115" i="1" s="1"/>
  <c r="L115" i="1" s="1"/>
  <c r="A104" i="2"/>
  <c r="B104" i="2"/>
  <c r="C104" i="2"/>
  <c r="E104" i="2"/>
  <c r="F104" i="2"/>
  <c r="G104" i="2"/>
  <c r="J104" i="2"/>
  <c r="K104" i="2"/>
  <c r="L104" i="2"/>
  <c r="M104" i="2"/>
  <c r="A105" i="2"/>
  <c r="B105" i="2"/>
  <c r="C105" i="2"/>
  <c r="E105" i="2"/>
  <c r="F105" i="2"/>
  <c r="G105" i="2"/>
  <c r="J105" i="2"/>
  <c r="K105" i="2"/>
  <c r="L105" i="2"/>
  <c r="M105" i="2"/>
  <c r="A106" i="2"/>
  <c r="B106" i="2"/>
  <c r="C106" i="2"/>
  <c r="E106" i="2"/>
  <c r="F106" i="2"/>
  <c r="G106" i="2"/>
  <c r="J106" i="2"/>
  <c r="K106" i="2"/>
  <c r="L106" i="2"/>
  <c r="M106" i="2"/>
  <c r="A107" i="2"/>
  <c r="B107" i="2"/>
  <c r="C107" i="2"/>
  <c r="E107" i="2"/>
  <c r="F107" i="2"/>
  <c r="G107" i="2"/>
  <c r="J107" i="2"/>
  <c r="K107" i="2"/>
  <c r="L107" i="2"/>
  <c r="M107" i="2"/>
  <c r="A108" i="2"/>
  <c r="B108" i="2"/>
  <c r="C108" i="2"/>
  <c r="E108" i="2"/>
  <c r="F108" i="2"/>
  <c r="G108" i="2"/>
  <c r="J108" i="2"/>
  <c r="K108" i="2"/>
  <c r="L108" i="2"/>
  <c r="M108" i="2"/>
  <c r="A109" i="2"/>
  <c r="B109" i="2"/>
  <c r="C109" i="2"/>
  <c r="E109" i="2"/>
  <c r="F109" i="2"/>
  <c r="G109" i="2"/>
  <c r="J109" i="2"/>
  <c r="K109" i="2"/>
  <c r="L109" i="2"/>
  <c r="M109" i="2"/>
  <c r="A110" i="2"/>
  <c r="B110" i="2"/>
  <c r="C110" i="2"/>
  <c r="E110" i="2"/>
  <c r="F110" i="2"/>
  <c r="G110" i="2"/>
  <c r="J110" i="2"/>
  <c r="K110" i="2"/>
  <c r="L110" i="2"/>
  <c r="M110" i="2"/>
  <c r="A111" i="2"/>
  <c r="B111" i="2"/>
  <c r="C111" i="2"/>
  <c r="E111" i="2"/>
  <c r="F111" i="2"/>
  <c r="G111" i="2"/>
  <c r="J111" i="2"/>
  <c r="K111" i="2"/>
  <c r="L111" i="2"/>
  <c r="M111" i="2"/>
  <c r="A112" i="2"/>
  <c r="B112" i="2"/>
  <c r="C112" i="2"/>
  <c r="E112" i="2"/>
  <c r="F112" i="2"/>
  <c r="G112" i="2"/>
  <c r="J112" i="2"/>
  <c r="K112" i="2"/>
  <c r="L112" i="2"/>
  <c r="M112" i="2"/>
  <c r="N95" i="1"/>
  <c r="N96" i="1"/>
  <c r="U96" i="1" s="1"/>
  <c r="N97" i="1"/>
  <c r="U97" i="1" s="1"/>
  <c r="N98" i="1"/>
  <c r="U98" i="1" s="1"/>
  <c r="N99" i="1"/>
  <c r="N100" i="1"/>
  <c r="N101" i="1"/>
  <c r="N102" i="1"/>
  <c r="N103" i="1"/>
  <c r="O95" i="1"/>
  <c r="O96" i="1"/>
  <c r="Q96" i="1" s="1"/>
  <c r="R96" i="1" s="1"/>
  <c r="O97" i="1"/>
  <c r="Q97" i="1" s="1"/>
  <c r="R97" i="1" s="1"/>
  <c r="O98" i="1"/>
  <c r="Q98" i="1" s="1"/>
  <c r="R98" i="1" s="1"/>
  <c r="O99" i="1"/>
  <c r="Q99" i="1" s="1"/>
  <c r="R99" i="1" s="1"/>
  <c r="O100" i="1"/>
  <c r="Q100" i="1" s="1"/>
  <c r="R100" i="1" s="1"/>
  <c r="O101" i="1"/>
  <c r="Q101" i="1" s="1"/>
  <c r="R101" i="1" s="1"/>
  <c r="O102" i="1"/>
  <c r="O103" i="1"/>
  <c r="P95" i="1"/>
  <c r="P96" i="1"/>
  <c r="P97" i="1"/>
  <c r="P98" i="1"/>
  <c r="P99" i="1"/>
  <c r="P100" i="1"/>
  <c r="P101" i="1"/>
  <c r="P102" i="1"/>
  <c r="Q102" i="1" s="1"/>
  <c r="R102" i="1" s="1"/>
  <c r="P103" i="1"/>
  <c r="Q103" i="1" s="1"/>
  <c r="R103" i="1" s="1"/>
  <c r="Q95" i="1"/>
  <c r="R95" i="1" s="1"/>
  <c r="U95" i="1" s="1"/>
  <c r="AJ95" i="1"/>
  <c r="AR95" i="1" s="1"/>
  <c r="AJ96" i="1"/>
  <c r="AJ97" i="1"/>
  <c r="AJ98" i="1"/>
  <c r="AJ99" i="1"/>
  <c r="AJ100" i="1"/>
  <c r="AJ101" i="1"/>
  <c r="AJ102" i="1"/>
  <c r="AJ103" i="1"/>
  <c r="AR103" i="1" s="1"/>
  <c r="AK95" i="1"/>
  <c r="AK96" i="1"/>
  <c r="AM96" i="1" s="1"/>
  <c r="AN96" i="1" s="1"/>
  <c r="AK97" i="1"/>
  <c r="AK98" i="1"/>
  <c r="AK99" i="1"/>
  <c r="AK100" i="1"/>
  <c r="AK101" i="1"/>
  <c r="AK102" i="1"/>
  <c r="AK103" i="1"/>
  <c r="AM103" i="1" s="1"/>
  <c r="AN103" i="1" s="1"/>
  <c r="AL95" i="1"/>
  <c r="AL96" i="1"/>
  <c r="AL97" i="1"/>
  <c r="AL98" i="1"/>
  <c r="AL99" i="1"/>
  <c r="AL100" i="1"/>
  <c r="AL101" i="1"/>
  <c r="AL102" i="1"/>
  <c r="AL103" i="1"/>
  <c r="AR97" i="1"/>
  <c r="AR98" i="1"/>
  <c r="AR99" i="1"/>
  <c r="AR100" i="1"/>
  <c r="AR101" i="1"/>
  <c r="AR102" i="1"/>
  <c r="E802" i="10" l="1"/>
  <c r="D803" i="10"/>
  <c r="J802" i="10"/>
  <c r="K802" i="10" s="1"/>
  <c r="L802" i="10" s="1"/>
  <c r="F803" i="10"/>
  <c r="E703" i="10"/>
  <c r="D704" i="10"/>
  <c r="J703" i="10"/>
  <c r="K703" i="10" s="1"/>
  <c r="L703" i="10" s="1"/>
  <c r="F704" i="10"/>
  <c r="J583" i="10"/>
  <c r="K583" i="10" s="1"/>
  <c r="L583" i="10" s="1"/>
  <c r="F584" i="10"/>
  <c r="E584" i="10"/>
  <c r="D585" i="10"/>
  <c r="E480" i="10"/>
  <c r="D481" i="10"/>
  <c r="J480" i="10"/>
  <c r="K480" i="10" s="1"/>
  <c r="L480" i="10" s="1"/>
  <c r="F481" i="10"/>
  <c r="H106" i="2"/>
  <c r="I109" i="2"/>
  <c r="H110" i="2"/>
  <c r="AF146" i="1"/>
  <c r="AG146" i="1" s="1"/>
  <c r="AH146" i="1" s="1"/>
  <c r="AB147" i="1"/>
  <c r="AF147" i="1" s="1"/>
  <c r="AG147" i="1" s="1"/>
  <c r="AH147" i="1" s="1"/>
  <c r="AA144" i="1"/>
  <c r="Z145" i="1"/>
  <c r="AU144" i="1"/>
  <c r="F145" i="1"/>
  <c r="J144" i="1"/>
  <c r="K144" i="1" s="1"/>
  <c r="L144" i="1" s="1"/>
  <c r="E147" i="1"/>
  <c r="AT144" i="1"/>
  <c r="I145" i="1"/>
  <c r="AV144" i="1"/>
  <c r="H112" i="2"/>
  <c r="H108" i="2"/>
  <c r="H111" i="2"/>
  <c r="AE124" i="1"/>
  <c r="AT123" i="1"/>
  <c r="Z120" i="1"/>
  <c r="AU119" i="1"/>
  <c r="AA119" i="1"/>
  <c r="AV119" i="1"/>
  <c r="AB118" i="1"/>
  <c r="AF117" i="1"/>
  <c r="AG117" i="1" s="1"/>
  <c r="AH117" i="1" s="1"/>
  <c r="H109" i="2"/>
  <c r="I112" i="2"/>
  <c r="I108" i="2"/>
  <c r="H107" i="2"/>
  <c r="I111" i="2"/>
  <c r="I104" i="2"/>
  <c r="I105" i="2"/>
  <c r="H104" i="2"/>
  <c r="I110" i="2"/>
  <c r="I106" i="2"/>
  <c r="H105" i="2"/>
  <c r="I107" i="2"/>
  <c r="AM98" i="1"/>
  <c r="AN98" i="1" s="1"/>
  <c r="AQ98" i="1" s="1"/>
  <c r="AM99" i="1"/>
  <c r="AN99" i="1" s="1"/>
  <c r="AP99" i="1" s="1"/>
  <c r="AM97" i="1"/>
  <c r="AN97" i="1" s="1"/>
  <c r="AQ97" i="1" s="1"/>
  <c r="AM95" i="1"/>
  <c r="AN95" i="1" s="1"/>
  <c r="AO95" i="1" s="1"/>
  <c r="Z95" i="1" s="1"/>
  <c r="AA95" i="1" s="1"/>
  <c r="AP96" i="1"/>
  <c r="AR96" i="1"/>
  <c r="AM101" i="1"/>
  <c r="AN101" i="1" s="1"/>
  <c r="AP101" i="1" s="1"/>
  <c r="AM102" i="1"/>
  <c r="AN102" i="1" s="1"/>
  <c r="AP102" i="1" s="1"/>
  <c r="AM100" i="1"/>
  <c r="AN100" i="1" s="1"/>
  <c r="AP100" i="1" s="1"/>
  <c r="G95" i="1"/>
  <c r="G96" i="1" s="1"/>
  <c r="G97" i="1" s="1"/>
  <c r="G98" i="1" s="1"/>
  <c r="I95" i="1"/>
  <c r="T103" i="1"/>
  <c r="U103" i="1"/>
  <c r="U102" i="1"/>
  <c r="T102" i="1"/>
  <c r="T95" i="1"/>
  <c r="AP95" i="1"/>
  <c r="U100" i="1"/>
  <c r="S100" i="1"/>
  <c r="T100" i="1"/>
  <c r="U99" i="1"/>
  <c r="T99" i="1"/>
  <c r="S99" i="1"/>
  <c r="AO103" i="1"/>
  <c r="AQ103" i="1"/>
  <c r="AP103" i="1"/>
  <c r="AP98" i="1"/>
  <c r="S102" i="1"/>
  <c r="T101" i="1"/>
  <c r="S101" i="1"/>
  <c r="AQ102" i="1"/>
  <c r="AQ99" i="1"/>
  <c r="S103" i="1"/>
  <c r="AO96" i="1"/>
  <c r="AQ96" i="1"/>
  <c r="U101" i="1"/>
  <c r="S97" i="1"/>
  <c r="AO99" i="1"/>
  <c r="S96" i="1"/>
  <c r="AO98" i="1"/>
  <c r="T98" i="1"/>
  <c r="S95" i="1"/>
  <c r="D95" i="1" s="1"/>
  <c r="S98" i="1"/>
  <c r="T97" i="1"/>
  <c r="T96" i="1"/>
  <c r="A100" i="2"/>
  <c r="B100" i="2"/>
  <c r="C100" i="2"/>
  <c r="E100" i="2"/>
  <c r="F100" i="2"/>
  <c r="G100" i="2"/>
  <c r="J100" i="2"/>
  <c r="K100" i="2"/>
  <c r="L100" i="2"/>
  <c r="M100" i="2"/>
  <c r="A101" i="2"/>
  <c r="B101" i="2"/>
  <c r="C101" i="2"/>
  <c r="E101" i="2"/>
  <c r="F101" i="2"/>
  <c r="G101" i="2"/>
  <c r="J101" i="2"/>
  <c r="K101" i="2"/>
  <c r="L101" i="2"/>
  <c r="M101" i="2"/>
  <c r="A102" i="2"/>
  <c r="B102" i="2"/>
  <c r="C102" i="2"/>
  <c r="E102" i="2"/>
  <c r="F102" i="2"/>
  <c r="G102" i="2"/>
  <c r="J102" i="2"/>
  <c r="K102" i="2"/>
  <c r="L102" i="2"/>
  <c r="M102" i="2"/>
  <c r="A103" i="2"/>
  <c r="B103" i="2"/>
  <c r="C103" i="2"/>
  <c r="E103" i="2"/>
  <c r="F103" i="2"/>
  <c r="G103" i="2"/>
  <c r="J103" i="2"/>
  <c r="K103" i="2"/>
  <c r="L103" i="2"/>
  <c r="M103" i="2"/>
  <c r="A92" i="2"/>
  <c r="B92" i="2"/>
  <c r="C92" i="2"/>
  <c r="E92" i="2"/>
  <c r="F92" i="2"/>
  <c r="G92" i="2"/>
  <c r="J92" i="2"/>
  <c r="K92" i="2"/>
  <c r="L92" i="2"/>
  <c r="M92" i="2"/>
  <c r="A93" i="2"/>
  <c r="B93" i="2"/>
  <c r="C93" i="2"/>
  <c r="E93" i="2"/>
  <c r="F93" i="2"/>
  <c r="G93" i="2"/>
  <c r="J93" i="2"/>
  <c r="K93" i="2"/>
  <c r="L93" i="2"/>
  <c r="M93" i="2"/>
  <c r="A94" i="2"/>
  <c r="B94" i="2"/>
  <c r="C94" i="2"/>
  <c r="E94" i="2"/>
  <c r="F94" i="2"/>
  <c r="G94" i="2"/>
  <c r="J94" i="2"/>
  <c r="K94" i="2"/>
  <c r="L94" i="2"/>
  <c r="M94" i="2"/>
  <c r="A95" i="2"/>
  <c r="B95" i="2"/>
  <c r="C95" i="2"/>
  <c r="E95" i="2"/>
  <c r="F95" i="2"/>
  <c r="G95" i="2"/>
  <c r="J95" i="2"/>
  <c r="K95" i="2"/>
  <c r="L95" i="2"/>
  <c r="M95" i="2"/>
  <c r="A96" i="2"/>
  <c r="B96" i="2"/>
  <c r="C96" i="2"/>
  <c r="E96" i="2"/>
  <c r="F96" i="2"/>
  <c r="G96" i="2"/>
  <c r="J96" i="2"/>
  <c r="K96" i="2"/>
  <c r="L96" i="2"/>
  <c r="M96" i="2"/>
  <c r="A97" i="2"/>
  <c r="B97" i="2"/>
  <c r="C97" i="2"/>
  <c r="E97" i="2"/>
  <c r="F97" i="2"/>
  <c r="G97" i="2"/>
  <c r="J97" i="2"/>
  <c r="K97" i="2"/>
  <c r="L97" i="2"/>
  <c r="M97" i="2"/>
  <c r="A98" i="2"/>
  <c r="B98" i="2"/>
  <c r="C98" i="2"/>
  <c r="E98" i="2"/>
  <c r="F98" i="2"/>
  <c r="G98" i="2"/>
  <c r="J98" i="2"/>
  <c r="K98" i="2"/>
  <c r="L98" i="2"/>
  <c r="M98" i="2"/>
  <c r="A99" i="2"/>
  <c r="B99" i="2"/>
  <c r="C99" i="2"/>
  <c r="E99" i="2"/>
  <c r="F99" i="2"/>
  <c r="G99" i="2"/>
  <c r="J99" i="2"/>
  <c r="K99" i="2"/>
  <c r="L99" i="2"/>
  <c r="M99" i="2"/>
  <c r="N91" i="1"/>
  <c r="N92" i="1"/>
  <c r="N93" i="1"/>
  <c r="N94" i="1"/>
  <c r="O91" i="1"/>
  <c r="O92" i="1"/>
  <c r="O93" i="1"/>
  <c r="O94" i="1"/>
  <c r="P91" i="1"/>
  <c r="P92" i="1"/>
  <c r="P93" i="1"/>
  <c r="P94" i="1"/>
  <c r="Q91" i="1"/>
  <c r="R91" i="1" s="1"/>
  <c r="T91" i="1" s="1"/>
  <c r="Q92" i="1"/>
  <c r="R92" i="1" s="1"/>
  <c r="T92" i="1" s="1"/>
  <c r="Q93" i="1"/>
  <c r="R93" i="1" s="1"/>
  <c r="T93" i="1" s="1"/>
  <c r="Q94" i="1"/>
  <c r="R94" i="1" s="1"/>
  <c r="T94" i="1" s="1"/>
  <c r="AJ91" i="1"/>
  <c r="AJ92" i="1"/>
  <c r="AJ93" i="1"/>
  <c r="AJ94" i="1"/>
  <c r="AK91" i="1"/>
  <c r="AK92" i="1"/>
  <c r="AK93" i="1"/>
  <c r="AK94" i="1"/>
  <c r="AL91" i="1"/>
  <c r="AL92" i="1"/>
  <c r="AL93" i="1"/>
  <c r="AL94" i="1"/>
  <c r="J803" i="10" l="1"/>
  <c r="K803" i="10" s="1"/>
  <c r="L803" i="10" s="1"/>
  <c r="F804" i="10"/>
  <c r="E803" i="10"/>
  <c r="D804" i="10"/>
  <c r="J704" i="10"/>
  <c r="K704" i="10" s="1"/>
  <c r="L704" i="10" s="1"/>
  <c r="F705" i="10"/>
  <c r="E704" i="10"/>
  <c r="D705" i="10"/>
  <c r="I102" i="2"/>
  <c r="E585" i="10"/>
  <c r="D586" i="10"/>
  <c r="J584" i="10"/>
  <c r="K584" i="10" s="1"/>
  <c r="L584" i="10" s="1"/>
  <c r="F585" i="10"/>
  <c r="J481" i="10"/>
  <c r="K481" i="10" s="1"/>
  <c r="L481" i="10" s="1"/>
  <c r="F482" i="10"/>
  <c r="E481" i="10"/>
  <c r="D482" i="10"/>
  <c r="I100" i="2"/>
  <c r="H96" i="2"/>
  <c r="I103" i="2"/>
  <c r="H95" i="2"/>
  <c r="H103" i="2"/>
  <c r="H102" i="2"/>
  <c r="H99" i="2"/>
  <c r="AA145" i="1"/>
  <c r="Z146" i="1"/>
  <c r="AU145" i="1"/>
  <c r="AT145" i="1"/>
  <c r="AV145" i="1"/>
  <c r="I146" i="1"/>
  <c r="F146" i="1"/>
  <c r="J145" i="1"/>
  <c r="K145" i="1" s="1"/>
  <c r="L145" i="1" s="1"/>
  <c r="I101" i="2"/>
  <c r="H101" i="2"/>
  <c r="AT124" i="1"/>
  <c r="AB119" i="1"/>
  <c r="AF118" i="1"/>
  <c r="AG118" i="1" s="1"/>
  <c r="AH118" i="1" s="1"/>
  <c r="AA120" i="1"/>
  <c r="AU120" i="1"/>
  <c r="Z121" i="1"/>
  <c r="AV120" i="1"/>
  <c r="I98" i="2"/>
  <c r="H98" i="2"/>
  <c r="H94" i="2"/>
  <c r="H100" i="2"/>
  <c r="H97" i="2"/>
  <c r="I96" i="2"/>
  <c r="I97" i="2"/>
  <c r="I92" i="2"/>
  <c r="I99" i="2"/>
  <c r="I93" i="2"/>
  <c r="H92" i="2"/>
  <c r="I94" i="2"/>
  <c r="H93" i="2"/>
  <c r="AQ95" i="1"/>
  <c r="AE95" i="1" s="1"/>
  <c r="AE96" i="1" s="1"/>
  <c r="AE97" i="1" s="1"/>
  <c r="AE98" i="1" s="1"/>
  <c r="AE99" i="1" s="1"/>
  <c r="AE100" i="1" s="1"/>
  <c r="AO100" i="1"/>
  <c r="AP97" i="1"/>
  <c r="AQ100" i="1"/>
  <c r="AO97" i="1"/>
  <c r="AO102" i="1"/>
  <c r="Z96" i="1"/>
  <c r="AA96" i="1" s="1"/>
  <c r="AQ101" i="1"/>
  <c r="AO101" i="1"/>
  <c r="AB95" i="1"/>
  <c r="AD95" i="1"/>
  <c r="AD96" i="1" s="1"/>
  <c r="D96" i="1"/>
  <c r="D97" i="1" s="1"/>
  <c r="F95" i="1"/>
  <c r="J95" i="1" s="1"/>
  <c r="K95" i="1" s="1"/>
  <c r="L95" i="1" s="1"/>
  <c r="H95" i="1"/>
  <c r="H96" i="1" s="1"/>
  <c r="H97" i="1" s="1"/>
  <c r="H98" i="1" s="1"/>
  <c r="H99" i="1" s="1"/>
  <c r="H100" i="1" s="1"/>
  <c r="H101" i="1" s="1"/>
  <c r="H102" i="1" s="1"/>
  <c r="H103" i="1" s="1"/>
  <c r="F96" i="1"/>
  <c r="J96" i="1" s="1"/>
  <c r="K96" i="1" s="1"/>
  <c r="L96" i="1" s="1"/>
  <c r="F97" i="1"/>
  <c r="J97" i="1" s="1"/>
  <c r="K97" i="1" s="1"/>
  <c r="L97" i="1" s="1"/>
  <c r="AU95" i="1"/>
  <c r="E95" i="1"/>
  <c r="G99" i="1"/>
  <c r="G100" i="1" s="1"/>
  <c r="G101" i="1" s="1"/>
  <c r="G102" i="1" s="1"/>
  <c r="G103" i="1" s="1"/>
  <c r="Z97" i="1"/>
  <c r="AA97" i="1" s="1"/>
  <c r="I96" i="1"/>
  <c r="I95" i="2"/>
  <c r="AM93" i="1"/>
  <c r="AN93" i="1" s="1"/>
  <c r="AQ93" i="1" s="1"/>
  <c r="AM94" i="1"/>
  <c r="AN94" i="1" s="1"/>
  <c r="AQ94" i="1" s="1"/>
  <c r="AM92" i="1"/>
  <c r="AN92" i="1" s="1"/>
  <c r="AQ92" i="1" s="1"/>
  <c r="AM91" i="1"/>
  <c r="AN91" i="1" s="1"/>
  <c r="AQ91" i="1" s="1"/>
  <c r="F92" i="1"/>
  <c r="H91" i="1"/>
  <c r="H92" i="1" s="1"/>
  <c r="H93" i="1" s="1"/>
  <c r="H94" i="1" s="1"/>
  <c r="F91" i="1"/>
  <c r="U91" i="1"/>
  <c r="U93" i="1"/>
  <c r="U92" i="1"/>
  <c r="AP93" i="1"/>
  <c r="U94" i="1"/>
  <c r="S94" i="1"/>
  <c r="S93" i="1"/>
  <c r="S92" i="1"/>
  <c r="S91" i="1"/>
  <c r="D91" i="1" s="1"/>
  <c r="AR94" i="1"/>
  <c r="AR93" i="1"/>
  <c r="AR92" i="1"/>
  <c r="AR91" i="1"/>
  <c r="N87" i="1"/>
  <c r="N88" i="1"/>
  <c r="N89" i="1"/>
  <c r="N90" i="1"/>
  <c r="O87" i="1"/>
  <c r="O88" i="1"/>
  <c r="O89" i="1"/>
  <c r="Q89" i="1" s="1"/>
  <c r="R89" i="1" s="1"/>
  <c r="O90" i="1"/>
  <c r="Q90" i="1" s="1"/>
  <c r="R90" i="1" s="1"/>
  <c r="P87" i="1"/>
  <c r="P88" i="1"/>
  <c r="P89" i="1"/>
  <c r="P90" i="1"/>
  <c r="Q87" i="1"/>
  <c r="R87" i="1" s="1"/>
  <c r="Q88" i="1"/>
  <c r="R88" i="1" s="1"/>
  <c r="T88" i="1" s="1"/>
  <c r="AJ87" i="1"/>
  <c r="AJ88" i="1"/>
  <c r="AJ89" i="1"/>
  <c r="AJ90" i="1"/>
  <c r="AK87" i="1"/>
  <c r="AK88" i="1"/>
  <c r="AK89" i="1"/>
  <c r="AM89" i="1" s="1"/>
  <c r="AN89" i="1" s="1"/>
  <c r="AP89" i="1" s="1"/>
  <c r="AK90" i="1"/>
  <c r="AL87" i="1"/>
  <c r="AL88" i="1"/>
  <c r="AL89" i="1"/>
  <c r="AL90" i="1"/>
  <c r="E804" i="10" l="1"/>
  <c r="D805" i="10"/>
  <c r="J804" i="10"/>
  <c r="K804" i="10" s="1"/>
  <c r="L804" i="10" s="1"/>
  <c r="F805" i="10"/>
  <c r="E705" i="10"/>
  <c r="D706" i="10"/>
  <c r="J705" i="10"/>
  <c r="K705" i="10" s="1"/>
  <c r="L705" i="10" s="1"/>
  <c r="F706" i="10"/>
  <c r="J585" i="10"/>
  <c r="K585" i="10" s="1"/>
  <c r="L585" i="10" s="1"/>
  <c r="F586" i="10"/>
  <c r="E586" i="10"/>
  <c r="D587" i="10"/>
  <c r="J482" i="10"/>
  <c r="K482" i="10" s="1"/>
  <c r="L482" i="10" s="1"/>
  <c r="F483" i="10"/>
  <c r="E482" i="10"/>
  <c r="D483" i="10"/>
  <c r="Z147" i="1"/>
  <c r="AA146" i="1"/>
  <c r="AU146" i="1"/>
  <c r="I147" i="1"/>
  <c r="AV146" i="1"/>
  <c r="AT146" i="1"/>
  <c r="F147" i="1"/>
  <c r="J147" i="1" s="1"/>
  <c r="K147" i="1" s="1"/>
  <c r="L147" i="1" s="1"/>
  <c r="J146" i="1"/>
  <c r="K146" i="1" s="1"/>
  <c r="L146" i="1" s="1"/>
  <c r="Z122" i="1"/>
  <c r="AA121" i="1"/>
  <c r="AU121" i="1"/>
  <c r="AV121" i="1"/>
  <c r="AB120" i="1"/>
  <c r="AF119" i="1"/>
  <c r="AG119" i="1" s="1"/>
  <c r="AH119" i="1" s="1"/>
  <c r="AC95" i="1"/>
  <c r="AC96" i="1" s="1"/>
  <c r="AC97" i="1" s="1"/>
  <c r="AC98" i="1" s="1"/>
  <c r="AC99" i="1" s="1"/>
  <c r="AC100" i="1" s="1"/>
  <c r="AC101" i="1" s="1"/>
  <c r="AC102" i="1" s="1"/>
  <c r="AC103" i="1" s="1"/>
  <c r="AD97" i="1"/>
  <c r="AD98" i="1" s="1"/>
  <c r="AD99" i="1" s="1"/>
  <c r="AD100" i="1" s="1"/>
  <c r="AD101" i="1" s="1"/>
  <c r="AD102" i="1" s="1"/>
  <c r="AD103" i="1" s="1"/>
  <c r="AE101" i="1"/>
  <c r="AE102" i="1" s="1"/>
  <c r="AE103" i="1" s="1"/>
  <c r="AU97" i="1"/>
  <c r="E97" i="1"/>
  <c r="D98" i="1"/>
  <c r="AT95" i="1"/>
  <c r="AU96" i="1"/>
  <c r="E96" i="1"/>
  <c r="F98" i="1"/>
  <c r="AV95" i="1"/>
  <c r="AB96" i="1"/>
  <c r="AT96" i="1"/>
  <c r="AV96" i="1"/>
  <c r="I97" i="1"/>
  <c r="Z98" i="1"/>
  <c r="AO92" i="1"/>
  <c r="AO94" i="1"/>
  <c r="AO93" i="1"/>
  <c r="AP94" i="1"/>
  <c r="AP92" i="1"/>
  <c r="AP91" i="1"/>
  <c r="AD91" i="1" s="1"/>
  <c r="AD92" i="1" s="1"/>
  <c r="AD93" i="1" s="1"/>
  <c r="AD94" i="1" s="1"/>
  <c r="AO91" i="1"/>
  <c r="Z91" i="1" s="1"/>
  <c r="AA91" i="1" s="1"/>
  <c r="E91" i="1"/>
  <c r="D92" i="1"/>
  <c r="D93" i="1"/>
  <c r="D94" i="1"/>
  <c r="AE91" i="1"/>
  <c r="AE92" i="1" s="1"/>
  <c r="AE93" i="1" s="1"/>
  <c r="AE94" i="1" s="1"/>
  <c r="AC91" i="1"/>
  <c r="AC92" i="1" s="1"/>
  <c r="AC93" i="1" s="1"/>
  <c r="AC94" i="1" s="1"/>
  <c r="G93" i="1"/>
  <c r="G94" i="1" s="1"/>
  <c r="I91" i="1"/>
  <c r="G91" i="1"/>
  <c r="J91" i="1"/>
  <c r="K91" i="1" s="1"/>
  <c r="L91" i="1" s="1"/>
  <c r="G92" i="1"/>
  <c r="J92" i="1" s="1"/>
  <c r="K92" i="1" s="1"/>
  <c r="L92" i="1" s="1"/>
  <c r="F93" i="1"/>
  <c r="AM90" i="1"/>
  <c r="AN90" i="1" s="1"/>
  <c r="AP90" i="1" s="1"/>
  <c r="AM88" i="1"/>
  <c r="AN88" i="1" s="1"/>
  <c r="AQ88" i="1" s="1"/>
  <c r="AM87" i="1"/>
  <c r="AN87" i="1" s="1"/>
  <c r="AP87" i="1" s="1"/>
  <c r="T90" i="1"/>
  <c r="U90" i="1"/>
  <c r="S90" i="1"/>
  <c r="T89" i="1"/>
  <c r="U89" i="1"/>
  <c r="S89" i="1"/>
  <c r="AQ89" i="1"/>
  <c r="U88" i="1"/>
  <c r="U87" i="1"/>
  <c r="T87" i="1"/>
  <c r="S88" i="1"/>
  <c r="S87" i="1"/>
  <c r="D87" i="1" s="1"/>
  <c r="AR89" i="1"/>
  <c r="AR88" i="1"/>
  <c r="AR90" i="1"/>
  <c r="AO89" i="1"/>
  <c r="AR87" i="1"/>
  <c r="N83" i="1"/>
  <c r="N84" i="1"/>
  <c r="N85" i="1"/>
  <c r="N86" i="1"/>
  <c r="O83" i="1"/>
  <c r="O84" i="1"/>
  <c r="O85" i="1"/>
  <c r="O86" i="1"/>
  <c r="P83" i="1"/>
  <c r="P84" i="1"/>
  <c r="P85" i="1"/>
  <c r="P86" i="1"/>
  <c r="Q83" i="1"/>
  <c r="R83" i="1" s="1"/>
  <c r="T83" i="1" s="1"/>
  <c r="Q84" i="1"/>
  <c r="R84" i="1" s="1"/>
  <c r="T84" i="1" s="1"/>
  <c r="Q85" i="1"/>
  <c r="R85" i="1" s="1"/>
  <c r="T85" i="1" s="1"/>
  <c r="AJ83" i="1"/>
  <c r="AJ84" i="1"/>
  <c r="AJ85" i="1"/>
  <c r="AJ86" i="1"/>
  <c r="AK83" i="1"/>
  <c r="AK84" i="1"/>
  <c r="AK85" i="1"/>
  <c r="AK86" i="1"/>
  <c r="AL83" i="1"/>
  <c r="AL84" i="1"/>
  <c r="AL85" i="1"/>
  <c r="AL86" i="1"/>
  <c r="AR83" i="1"/>
  <c r="AR84" i="1"/>
  <c r="J805" i="10" l="1"/>
  <c r="K805" i="10" s="1"/>
  <c r="L805" i="10" s="1"/>
  <c r="F806" i="10"/>
  <c r="E805" i="10"/>
  <c r="D806" i="10"/>
  <c r="J706" i="10"/>
  <c r="K706" i="10" s="1"/>
  <c r="L706" i="10" s="1"/>
  <c r="F707" i="10"/>
  <c r="E706" i="10"/>
  <c r="D707" i="10"/>
  <c r="E587" i="10"/>
  <c r="D588" i="10"/>
  <c r="J586" i="10"/>
  <c r="K586" i="10" s="1"/>
  <c r="L586" i="10" s="1"/>
  <c r="F587" i="10"/>
  <c r="J483" i="10"/>
  <c r="K483" i="10" s="1"/>
  <c r="L483" i="10" s="1"/>
  <c r="F484" i="10"/>
  <c r="E483" i="10"/>
  <c r="D484" i="10"/>
  <c r="AA147" i="1"/>
  <c r="AU147" i="1"/>
  <c r="AV147" i="1"/>
  <c r="AT147" i="1"/>
  <c r="AB121" i="1"/>
  <c r="AF120" i="1"/>
  <c r="AG120" i="1" s="1"/>
  <c r="AH120" i="1" s="1"/>
  <c r="AA122" i="1"/>
  <c r="AU122" i="1"/>
  <c r="Z123" i="1"/>
  <c r="AV122" i="1"/>
  <c r="AF95" i="1"/>
  <c r="AG95" i="1" s="1"/>
  <c r="AH95" i="1" s="1"/>
  <c r="J98" i="1"/>
  <c r="K98" i="1" s="1"/>
  <c r="L98" i="1" s="1"/>
  <c r="F99" i="1"/>
  <c r="AF96" i="1"/>
  <c r="AG96" i="1" s="1"/>
  <c r="AH96" i="1" s="1"/>
  <c r="AB97" i="1"/>
  <c r="AA98" i="1"/>
  <c r="Z99" i="1"/>
  <c r="AV97" i="1"/>
  <c r="I98" i="1"/>
  <c r="AT97" i="1"/>
  <c r="AU98" i="1"/>
  <c r="E98" i="1"/>
  <c r="D99" i="1"/>
  <c r="AB91" i="1"/>
  <c r="AB92" i="1" s="1"/>
  <c r="AB93" i="1" s="1"/>
  <c r="AB94" i="1" s="1"/>
  <c r="AF94" i="1" s="1"/>
  <c r="AG94" i="1" s="1"/>
  <c r="AH94" i="1" s="1"/>
  <c r="Z92" i="1"/>
  <c r="AA92" i="1" s="1"/>
  <c r="AU91" i="1"/>
  <c r="E94" i="1"/>
  <c r="AV91" i="1"/>
  <c r="AT91" i="1"/>
  <c r="I92" i="1"/>
  <c r="E93" i="1"/>
  <c r="E92" i="1"/>
  <c r="J93" i="1"/>
  <c r="K93" i="1" s="1"/>
  <c r="L93" i="1" s="1"/>
  <c r="F94" i="1"/>
  <c r="J94" i="1" s="1"/>
  <c r="K94" i="1" s="1"/>
  <c r="L94" i="1" s="1"/>
  <c r="AF93" i="1"/>
  <c r="AG93" i="1" s="1"/>
  <c r="AH93" i="1" s="1"/>
  <c r="AQ90" i="1"/>
  <c r="AO90" i="1"/>
  <c r="AQ87" i="1"/>
  <c r="AE87" i="1" s="1"/>
  <c r="AE88" i="1" s="1"/>
  <c r="AE89" i="1" s="1"/>
  <c r="AO88" i="1"/>
  <c r="AO87" i="1"/>
  <c r="Z87" i="1" s="1"/>
  <c r="AA87" i="1" s="1"/>
  <c r="AP88" i="1"/>
  <c r="D88" i="1"/>
  <c r="G87" i="1"/>
  <c r="I87" i="1"/>
  <c r="E87" i="1"/>
  <c r="G88" i="1"/>
  <c r="G89" i="1" s="1"/>
  <c r="G90" i="1" s="1"/>
  <c r="H87" i="1"/>
  <c r="H88" i="1" s="1"/>
  <c r="H89" i="1" s="1"/>
  <c r="H90" i="1" s="1"/>
  <c r="F87" i="1"/>
  <c r="AB87" i="1"/>
  <c r="AD87" i="1"/>
  <c r="AM86" i="1"/>
  <c r="AN86" i="1" s="1"/>
  <c r="AP86" i="1" s="1"/>
  <c r="AM85" i="1"/>
  <c r="AN85" i="1" s="1"/>
  <c r="AP85" i="1" s="1"/>
  <c r="AM84" i="1"/>
  <c r="AN84" i="1" s="1"/>
  <c r="AO84" i="1" s="1"/>
  <c r="AM83" i="1"/>
  <c r="AN83" i="1" s="1"/>
  <c r="AO83" i="1" s="1"/>
  <c r="Z83" i="1" s="1"/>
  <c r="AA83" i="1" s="1"/>
  <c r="Q86" i="1"/>
  <c r="R86" i="1" s="1"/>
  <c r="S86" i="1" s="1"/>
  <c r="U83" i="1"/>
  <c r="AQ86" i="1"/>
  <c r="H83" i="1"/>
  <c r="H84" i="1" s="1"/>
  <c r="H85" i="1" s="1"/>
  <c r="F83" i="1"/>
  <c r="F84" i="1" s="1"/>
  <c r="U85" i="1"/>
  <c r="U84" i="1"/>
  <c r="S85" i="1"/>
  <c r="S84" i="1"/>
  <c r="S83" i="1"/>
  <c r="D83" i="1" s="1"/>
  <c r="AR86" i="1"/>
  <c r="AR85" i="1"/>
  <c r="A85" i="2"/>
  <c r="B85" i="2"/>
  <c r="C85" i="2"/>
  <c r="E85" i="2"/>
  <c r="F85" i="2"/>
  <c r="G85" i="2"/>
  <c r="J85" i="2"/>
  <c r="K85" i="2"/>
  <c r="L85" i="2"/>
  <c r="M85" i="2"/>
  <c r="A86" i="2"/>
  <c r="B86" i="2"/>
  <c r="C86" i="2"/>
  <c r="E86" i="2"/>
  <c r="F86" i="2"/>
  <c r="G86" i="2"/>
  <c r="J86" i="2"/>
  <c r="K86" i="2"/>
  <c r="L86" i="2"/>
  <c r="M86" i="2"/>
  <c r="A87" i="2"/>
  <c r="B87" i="2"/>
  <c r="C87" i="2"/>
  <c r="E87" i="2"/>
  <c r="F87" i="2"/>
  <c r="G87" i="2"/>
  <c r="J87" i="2"/>
  <c r="K87" i="2"/>
  <c r="L87" i="2"/>
  <c r="M87" i="2"/>
  <c r="A88" i="2"/>
  <c r="B88" i="2"/>
  <c r="C88" i="2"/>
  <c r="E88" i="2"/>
  <c r="F88" i="2"/>
  <c r="G88" i="2"/>
  <c r="J88" i="2"/>
  <c r="K88" i="2"/>
  <c r="L88" i="2"/>
  <c r="M88" i="2"/>
  <c r="A89" i="2"/>
  <c r="B89" i="2"/>
  <c r="C89" i="2"/>
  <c r="E89" i="2"/>
  <c r="F89" i="2"/>
  <c r="G89" i="2"/>
  <c r="J89" i="2"/>
  <c r="K89" i="2"/>
  <c r="L89" i="2"/>
  <c r="M89" i="2"/>
  <c r="A90" i="2"/>
  <c r="B90" i="2"/>
  <c r="C90" i="2"/>
  <c r="E90" i="2"/>
  <c r="F90" i="2"/>
  <c r="G90" i="2"/>
  <c r="J90" i="2"/>
  <c r="K90" i="2"/>
  <c r="L90" i="2"/>
  <c r="M90" i="2"/>
  <c r="A91" i="2"/>
  <c r="B91" i="2"/>
  <c r="C91" i="2"/>
  <c r="E91" i="2"/>
  <c r="F91" i="2"/>
  <c r="G91" i="2"/>
  <c r="J91" i="2"/>
  <c r="K91" i="2"/>
  <c r="L91" i="2"/>
  <c r="M91" i="2"/>
  <c r="J806" i="10" l="1"/>
  <c r="K806" i="10" s="1"/>
  <c r="L806" i="10" s="1"/>
  <c r="F807" i="10"/>
  <c r="E806" i="10"/>
  <c r="D807" i="10"/>
  <c r="J707" i="10"/>
  <c r="K707" i="10" s="1"/>
  <c r="L707" i="10" s="1"/>
  <c r="F708" i="10"/>
  <c r="E707" i="10"/>
  <c r="D708" i="10"/>
  <c r="J587" i="10"/>
  <c r="K587" i="10" s="1"/>
  <c r="L587" i="10" s="1"/>
  <c r="F588" i="10"/>
  <c r="E588" i="10"/>
  <c r="D589" i="10"/>
  <c r="H87" i="2"/>
  <c r="E484" i="10"/>
  <c r="D485" i="10"/>
  <c r="J484" i="10"/>
  <c r="K484" i="10" s="1"/>
  <c r="L484" i="10" s="1"/>
  <c r="F485" i="10"/>
  <c r="H91" i="2"/>
  <c r="AU123" i="1"/>
  <c r="AA123" i="1"/>
  <c r="Z124" i="1"/>
  <c r="AV123" i="1"/>
  <c r="AB122" i="1"/>
  <c r="AF121" i="1"/>
  <c r="AG121" i="1" s="1"/>
  <c r="AH121" i="1" s="1"/>
  <c r="H90" i="2"/>
  <c r="I85" i="2"/>
  <c r="H85" i="2"/>
  <c r="H89" i="2"/>
  <c r="I88" i="2"/>
  <c r="H86" i="2"/>
  <c r="H88" i="2"/>
  <c r="I90" i="2"/>
  <c r="E99" i="1"/>
  <c r="AU99" i="1"/>
  <c r="D100" i="1"/>
  <c r="I99" i="1"/>
  <c r="AT98" i="1"/>
  <c r="AV98" i="1"/>
  <c r="AA99" i="1"/>
  <c r="Z100" i="1"/>
  <c r="AF97" i="1"/>
  <c r="AG97" i="1" s="1"/>
  <c r="AH97" i="1" s="1"/>
  <c r="AB98" i="1"/>
  <c r="J99" i="1"/>
  <c r="K99" i="1" s="1"/>
  <c r="L99" i="1" s="1"/>
  <c r="F100" i="1"/>
  <c r="AF91" i="1"/>
  <c r="AG91" i="1" s="1"/>
  <c r="AH91" i="1" s="1"/>
  <c r="AF92" i="1"/>
  <c r="AG92" i="1" s="1"/>
  <c r="AH92" i="1" s="1"/>
  <c r="AU92" i="1"/>
  <c r="Z93" i="1"/>
  <c r="AV92" i="1"/>
  <c r="AT92" i="1"/>
  <c r="I93" i="1"/>
  <c r="AE90" i="1"/>
  <c r="AC87" i="1"/>
  <c r="AC88" i="1" s="1"/>
  <c r="AC89" i="1" s="1"/>
  <c r="AC90" i="1" s="1"/>
  <c r="Z88" i="1"/>
  <c r="AD88" i="1"/>
  <c r="AD89" i="1" s="1"/>
  <c r="AD90" i="1" s="1"/>
  <c r="AU87" i="1"/>
  <c r="AV87" i="1"/>
  <c r="AT87" i="1"/>
  <c r="I88" i="1"/>
  <c r="E88" i="1"/>
  <c r="J87" i="1"/>
  <c r="K87" i="1" s="1"/>
  <c r="L87" i="1" s="1"/>
  <c r="F88" i="1"/>
  <c r="D89" i="1"/>
  <c r="AB88" i="1"/>
  <c r="AO85" i="1"/>
  <c r="AQ85" i="1"/>
  <c r="AO86" i="1"/>
  <c r="AP84" i="1"/>
  <c r="AP83" i="1"/>
  <c r="AD83" i="1" s="1"/>
  <c r="AQ83" i="1"/>
  <c r="AE83" i="1" s="1"/>
  <c r="AE84" i="1" s="1"/>
  <c r="AQ84" i="1"/>
  <c r="T86" i="1"/>
  <c r="H86" i="1" s="1"/>
  <c r="U86" i="1"/>
  <c r="F85" i="1"/>
  <c r="D84" i="1"/>
  <c r="D85" i="1" s="1"/>
  <c r="Z84" i="1"/>
  <c r="AA84" i="1" s="1"/>
  <c r="I83" i="1"/>
  <c r="G83" i="1"/>
  <c r="J83" i="1" s="1"/>
  <c r="K83" i="1" s="1"/>
  <c r="L83" i="1" s="1"/>
  <c r="E83" i="1"/>
  <c r="AU83" i="1"/>
  <c r="I89" i="2"/>
  <c r="I86" i="2"/>
  <c r="I91" i="2"/>
  <c r="I87" i="2"/>
  <c r="N76" i="1"/>
  <c r="N77" i="1"/>
  <c r="T77" i="1" s="1"/>
  <c r="N78" i="1"/>
  <c r="S78" i="1" s="1"/>
  <c r="N79" i="1"/>
  <c r="N80" i="1"/>
  <c r="N81" i="1"/>
  <c r="N82" i="1"/>
  <c r="O76" i="1"/>
  <c r="O77" i="1"/>
  <c r="O78" i="1"/>
  <c r="O79" i="1"/>
  <c r="O80" i="1"/>
  <c r="Q80" i="1" s="1"/>
  <c r="R80" i="1" s="1"/>
  <c r="O81" i="1"/>
  <c r="O82" i="1"/>
  <c r="Q82" i="1" s="1"/>
  <c r="R82" i="1" s="1"/>
  <c r="T82" i="1" s="1"/>
  <c r="P76" i="1"/>
  <c r="Q76" i="1" s="1"/>
  <c r="R76" i="1" s="1"/>
  <c r="P77" i="1"/>
  <c r="P78" i="1"/>
  <c r="P79" i="1"/>
  <c r="P80" i="1"/>
  <c r="P81" i="1"/>
  <c r="P82" i="1"/>
  <c r="Q77" i="1"/>
  <c r="R77" i="1" s="1"/>
  <c r="Q78" i="1"/>
  <c r="R78" i="1" s="1"/>
  <c r="Q79" i="1"/>
  <c r="R79" i="1" s="1"/>
  <c r="Q81" i="1"/>
  <c r="R81" i="1" s="1"/>
  <c r="AJ76" i="1"/>
  <c r="AJ77" i="1"/>
  <c r="AJ78" i="1"/>
  <c r="AR78" i="1" s="1"/>
  <c r="AJ79" i="1"/>
  <c r="AJ80" i="1"/>
  <c r="AR80" i="1" s="1"/>
  <c r="AJ81" i="1"/>
  <c r="AJ82" i="1"/>
  <c r="AK76" i="1"/>
  <c r="AK77" i="1"/>
  <c r="AK78" i="1"/>
  <c r="AK79" i="1"/>
  <c r="AK80" i="1"/>
  <c r="AK81" i="1"/>
  <c r="AM81" i="1" s="1"/>
  <c r="AN81" i="1" s="1"/>
  <c r="AK82" i="1"/>
  <c r="AM82" i="1" s="1"/>
  <c r="AN82" i="1" s="1"/>
  <c r="AL76" i="1"/>
  <c r="AL77" i="1"/>
  <c r="AL78" i="1"/>
  <c r="AM78" i="1" s="1"/>
  <c r="AN78" i="1" s="1"/>
  <c r="AL79" i="1"/>
  <c r="AM79" i="1" s="1"/>
  <c r="AN79" i="1" s="1"/>
  <c r="AL80" i="1"/>
  <c r="AL81" i="1"/>
  <c r="AL82" i="1"/>
  <c r="AR81" i="1"/>
  <c r="AR82" i="1"/>
  <c r="J807" i="10" l="1"/>
  <c r="K807" i="10" s="1"/>
  <c r="L807" i="10" s="1"/>
  <c r="F808" i="10"/>
  <c r="E807" i="10"/>
  <c r="D808" i="10"/>
  <c r="E708" i="10"/>
  <c r="D709" i="10"/>
  <c r="J708" i="10"/>
  <c r="K708" i="10" s="1"/>
  <c r="L708" i="10" s="1"/>
  <c r="F709" i="10"/>
  <c r="E589" i="10"/>
  <c r="D590" i="10"/>
  <c r="J588" i="10"/>
  <c r="K588" i="10" s="1"/>
  <c r="L588" i="10" s="1"/>
  <c r="F589" i="10"/>
  <c r="J485" i="10"/>
  <c r="K485" i="10" s="1"/>
  <c r="L485" i="10" s="1"/>
  <c r="F486" i="10"/>
  <c r="E485" i="10"/>
  <c r="D486" i="10"/>
  <c r="AB123" i="1"/>
  <c r="AF122" i="1"/>
  <c r="AG122" i="1" s="1"/>
  <c r="AH122" i="1" s="1"/>
  <c r="AU124" i="1"/>
  <c r="AA124" i="1"/>
  <c r="AV124" i="1"/>
  <c r="AA100" i="1"/>
  <c r="Z101" i="1"/>
  <c r="AF98" i="1"/>
  <c r="AG98" i="1" s="1"/>
  <c r="AH98" i="1" s="1"/>
  <c r="AB99" i="1"/>
  <c r="J100" i="1"/>
  <c r="K100" i="1" s="1"/>
  <c r="L100" i="1" s="1"/>
  <c r="F101" i="1"/>
  <c r="AV99" i="1"/>
  <c r="I100" i="1"/>
  <c r="AT99" i="1"/>
  <c r="E100" i="1"/>
  <c r="AU100" i="1"/>
  <c r="D101" i="1"/>
  <c r="AA93" i="1"/>
  <c r="AU93" i="1"/>
  <c r="Z94" i="1"/>
  <c r="AV93" i="1"/>
  <c r="AT93" i="1"/>
  <c r="I94" i="1"/>
  <c r="AF87" i="1"/>
  <c r="AG87" i="1" s="1"/>
  <c r="AH87" i="1" s="1"/>
  <c r="AA88" i="1"/>
  <c r="Z89" i="1"/>
  <c r="AU88" i="1"/>
  <c r="E89" i="1"/>
  <c r="D90" i="1"/>
  <c r="J88" i="1"/>
  <c r="K88" i="1" s="1"/>
  <c r="L88" i="1" s="1"/>
  <c r="F89" i="1"/>
  <c r="AF88" i="1"/>
  <c r="AG88" i="1" s="1"/>
  <c r="AH88" i="1" s="1"/>
  <c r="AB89" i="1"/>
  <c r="AV88" i="1"/>
  <c r="AT88" i="1"/>
  <c r="I89" i="1"/>
  <c r="AE85" i="1"/>
  <c r="AE86" i="1" s="1"/>
  <c r="AC83" i="1"/>
  <c r="AC84" i="1" s="1"/>
  <c r="AC85" i="1" s="1"/>
  <c r="AC86" i="1" s="1"/>
  <c r="AD84" i="1"/>
  <c r="AD85" i="1" s="1"/>
  <c r="AD86" i="1" s="1"/>
  <c r="AB83" i="1"/>
  <c r="AF83" i="1" s="1"/>
  <c r="AG83" i="1" s="1"/>
  <c r="AH83" i="1" s="1"/>
  <c r="F86" i="1"/>
  <c r="E85" i="1"/>
  <c r="E84" i="1"/>
  <c r="AU84" i="1"/>
  <c r="AV83" i="1"/>
  <c r="AT83" i="1"/>
  <c r="I84" i="1"/>
  <c r="D86" i="1"/>
  <c r="G84" i="1"/>
  <c r="Z85" i="1"/>
  <c r="AM80" i="1"/>
  <c r="AN80" i="1" s="1"/>
  <c r="AO80" i="1" s="1"/>
  <c r="AM76" i="1"/>
  <c r="AN76" i="1" s="1"/>
  <c r="AO76" i="1" s="1"/>
  <c r="Z76" i="1" s="1"/>
  <c r="AA76" i="1" s="1"/>
  <c r="AP76" i="1"/>
  <c r="AB76" i="1" s="1"/>
  <c r="AM77" i="1"/>
  <c r="AN77" i="1" s="1"/>
  <c r="AP77" i="1" s="1"/>
  <c r="AQ80" i="1"/>
  <c r="U81" i="1"/>
  <c r="T81" i="1"/>
  <c r="S79" i="1"/>
  <c r="U79" i="1"/>
  <c r="T79" i="1"/>
  <c r="AP82" i="1"/>
  <c r="AQ82" i="1"/>
  <c r="D78" i="1"/>
  <c r="AO81" i="1"/>
  <c r="AQ81" i="1"/>
  <c r="AP81" i="1"/>
  <c r="S80" i="1"/>
  <c r="U80" i="1"/>
  <c r="T80" i="1"/>
  <c r="AO78" i="1"/>
  <c r="AQ78" i="1"/>
  <c r="S77" i="1"/>
  <c r="D77" i="1" s="1"/>
  <c r="U77" i="1"/>
  <c r="S82" i="1"/>
  <c r="AO82" i="1"/>
  <c r="S81" i="1"/>
  <c r="U76" i="1"/>
  <c r="AO79" i="1"/>
  <c r="AR77" i="1"/>
  <c r="AP79" i="1"/>
  <c r="T78" i="1"/>
  <c r="AR76" i="1"/>
  <c r="AP78" i="1"/>
  <c r="U82" i="1"/>
  <c r="S76" i="1"/>
  <c r="D76" i="1" s="1"/>
  <c r="AR79" i="1"/>
  <c r="T76" i="1"/>
  <c r="AQ79" i="1"/>
  <c r="U78" i="1"/>
  <c r="A77" i="2"/>
  <c r="B77" i="2"/>
  <c r="C77" i="2"/>
  <c r="E77" i="2"/>
  <c r="F77" i="2"/>
  <c r="G77" i="2"/>
  <c r="J77" i="2"/>
  <c r="K77" i="2"/>
  <c r="L77" i="2"/>
  <c r="M77" i="2"/>
  <c r="A78" i="2"/>
  <c r="B78" i="2"/>
  <c r="C78" i="2"/>
  <c r="E78" i="2"/>
  <c r="F78" i="2"/>
  <c r="G78" i="2"/>
  <c r="J78" i="2"/>
  <c r="K78" i="2"/>
  <c r="L78" i="2"/>
  <c r="M78" i="2"/>
  <c r="A79" i="2"/>
  <c r="B79" i="2"/>
  <c r="C79" i="2"/>
  <c r="E79" i="2"/>
  <c r="F79" i="2"/>
  <c r="G79" i="2"/>
  <c r="J79" i="2"/>
  <c r="K79" i="2"/>
  <c r="L79" i="2"/>
  <c r="M79" i="2"/>
  <c r="A80" i="2"/>
  <c r="B80" i="2"/>
  <c r="C80" i="2"/>
  <c r="E80" i="2"/>
  <c r="F80" i="2"/>
  <c r="G80" i="2"/>
  <c r="J80" i="2"/>
  <c r="K80" i="2"/>
  <c r="L80" i="2"/>
  <c r="M80" i="2"/>
  <c r="A81" i="2"/>
  <c r="B81" i="2"/>
  <c r="C81" i="2"/>
  <c r="E81" i="2"/>
  <c r="F81" i="2"/>
  <c r="G81" i="2"/>
  <c r="J81" i="2"/>
  <c r="K81" i="2"/>
  <c r="L81" i="2"/>
  <c r="M81" i="2"/>
  <c r="A82" i="2"/>
  <c r="B82" i="2"/>
  <c r="C82" i="2"/>
  <c r="E82" i="2"/>
  <c r="F82" i="2"/>
  <c r="G82" i="2"/>
  <c r="J82" i="2"/>
  <c r="K82" i="2"/>
  <c r="L82" i="2"/>
  <c r="M82" i="2"/>
  <c r="A83" i="2"/>
  <c r="B83" i="2"/>
  <c r="C83" i="2"/>
  <c r="E83" i="2"/>
  <c r="F83" i="2"/>
  <c r="G83" i="2"/>
  <c r="J83" i="2"/>
  <c r="K83" i="2"/>
  <c r="L83" i="2"/>
  <c r="M83" i="2"/>
  <c r="A84" i="2"/>
  <c r="B84" i="2"/>
  <c r="C84" i="2"/>
  <c r="E84" i="2"/>
  <c r="F84" i="2"/>
  <c r="G84" i="2"/>
  <c r="J84" i="2"/>
  <c r="K84" i="2"/>
  <c r="L84" i="2"/>
  <c r="M84" i="2"/>
  <c r="N68" i="1"/>
  <c r="N69" i="1"/>
  <c r="N70" i="1"/>
  <c r="N71" i="1"/>
  <c r="N72" i="1"/>
  <c r="N73" i="1"/>
  <c r="N74" i="1"/>
  <c r="U74" i="1" s="1"/>
  <c r="N75" i="1"/>
  <c r="O68" i="1"/>
  <c r="O69" i="1"/>
  <c r="O70" i="1"/>
  <c r="Q70" i="1" s="1"/>
  <c r="R70" i="1" s="1"/>
  <c r="O71" i="1"/>
  <c r="Q71" i="1" s="1"/>
  <c r="R71" i="1" s="1"/>
  <c r="O72" i="1"/>
  <c r="Q72" i="1" s="1"/>
  <c r="R72" i="1" s="1"/>
  <c r="O73" i="1"/>
  <c r="Q73" i="1" s="1"/>
  <c r="R73" i="1" s="1"/>
  <c r="O74" i="1"/>
  <c r="O75" i="1"/>
  <c r="P68" i="1"/>
  <c r="P69" i="1"/>
  <c r="P70" i="1"/>
  <c r="P71" i="1"/>
  <c r="P72" i="1"/>
  <c r="P73" i="1"/>
  <c r="P74" i="1"/>
  <c r="P75" i="1"/>
  <c r="Q75" i="1" s="1"/>
  <c r="R75" i="1" s="1"/>
  <c r="Q68" i="1"/>
  <c r="R68" i="1" s="1"/>
  <c r="T68" i="1" s="1"/>
  <c r="Q69" i="1"/>
  <c r="R69" i="1" s="1"/>
  <c r="Q74" i="1"/>
  <c r="R74" i="1" s="1"/>
  <c r="T74" i="1" s="1"/>
  <c r="AJ68" i="1"/>
  <c r="AJ69" i="1"/>
  <c r="AJ70" i="1"/>
  <c r="AJ71" i="1"/>
  <c r="AR71" i="1" s="1"/>
  <c r="AJ72" i="1"/>
  <c r="AJ73" i="1"/>
  <c r="AJ74" i="1"/>
  <c r="AJ75" i="1"/>
  <c r="AK68" i="1"/>
  <c r="AK69" i="1"/>
  <c r="AM69" i="1" s="1"/>
  <c r="AN69" i="1" s="1"/>
  <c r="AK70" i="1"/>
  <c r="AK71" i="1"/>
  <c r="AK72" i="1"/>
  <c r="AK73" i="1"/>
  <c r="AK74" i="1"/>
  <c r="AM74" i="1" s="1"/>
  <c r="AN74" i="1" s="1"/>
  <c r="AK75" i="1"/>
  <c r="AM75" i="1" s="1"/>
  <c r="AN75" i="1" s="1"/>
  <c r="AL68" i="1"/>
  <c r="AL69" i="1"/>
  <c r="AL70" i="1"/>
  <c r="AL71" i="1"/>
  <c r="AL72" i="1"/>
  <c r="AL73" i="1"/>
  <c r="AL74" i="1"/>
  <c r="AL75" i="1"/>
  <c r="AM70" i="1"/>
  <c r="AN70" i="1" s="1"/>
  <c r="AP70" i="1" s="1"/>
  <c r="AR68" i="1"/>
  <c r="AR69" i="1"/>
  <c r="AR72" i="1"/>
  <c r="AR73" i="1"/>
  <c r="E808" i="10" l="1"/>
  <c r="D809" i="10"/>
  <c r="J808" i="10"/>
  <c r="K808" i="10" s="1"/>
  <c r="L808" i="10" s="1"/>
  <c r="F809" i="10"/>
  <c r="J709" i="10"/>
  <c r="K709" i="10" s="1"/>
  <c r="L709" i="10" s="1"/>
  <c r="F710" i="10"/>
  <c r="E709" i="10"/>
  <c r="D710" i="10"/>
  <c r="J589" i="10"/>
  <c r="K589" i="10" s="1"/>
  <c r="L589" i="10" s="1"/>
  <c r="F590" i="10"/>
  <c r="E590" i="10"/>
  <c r="D591" i="10"/>
  <c r="E486" i="10"/>
  <c r="D487" i="10"/>
  <c r="J486" i="10"/>
  <c r="K486" i="10" s="1"/>
  <c r="L486" i="10" s="1"/>
  <c r="F487" i="10"/>
  <c r="H82" i="2"/>
  <c r="AF123" i="1"/>
  <c r="AG123" i="1" s="1"/>
  <c r="AH123" i="1" s="1"/>
  <c r="AB124" i="1"/>
  <c r="AF124" i="1" s="1"/>
  <c r="AG124" i="1" s="1"/>
  <c r="AH124" i="1" s="1"/>
  <c r="H84" i="2"/>
  <c r="H79" i="2"/>
  <c r="H83" i="2"/>
  <c r="I81" i="2"/>
  <c r="I82" i="2"/>
  <c r="I83" i="2"/>
  <c r="I84" i="2"/>
  <c r="E101" i="1"/>
  <c r="AU101" i="1"/>
  <c r="D102" i="1"/>
  <c r="AV100" i="1"/>
  <c r="I101" i="1"/>
  <c r="AT100" i="1"/>
  <c r="J101" i="1"/>
  <c r="K101" i="1" s="1"/>
  <c r="L101" i="1" s="1"/>
  <c r="F102" i="1"/>
  <c r="AF99" i="1"/>
  <c r="AG99" i="1" s="1"/>
  <c r="AH99" i="1" s="1"/>
  <c r="AB100" i="1"/>
  <c r="AA101" i="1"/>
  <c r="Z102" i="1"/>
  <c r="AA94" i="1"/>
  <c r="AU94" i="1"/>
  <c r="AV94" i="1"/>
  <c r="AT94" i="1"/>
  <c r="AA89" i="1"/>
  <c r="Z90" i="1"/>
  <c r="AA90" i="1" s="1"/>
  <c r="AU89" i="1"/>
  <c r="AV89" i="1"/>
  <c r="AT89" i="1"/>
  <c r="I90" i="1"/>
  <c r="J89" i="1"/>
  <c r="K89" i="1" s="1"/>
  <c r="L89" i="1" s="1"/>
  <c r="F90" i="1"/>
  <c r="J90" i="1" s="1"/>
  <c r="K90" i="1" s="1"/>
  <c r="L90" i="1" s="1"/>
  <c r="E90" i="1"/>
  <c r="AF89" i="1"/>
  <c r="AG89" i="1" s="1"/>
  <c r="AH89" i="1" s="1"/>
  <c r="AB90" i="1"/>
  <c r="AF90" i="1" s="1"/>
  <c r="AG90" i="1" s="1"/>
  <c r="AH90" i="1" s="1"/>
  <c r="AB84" i="1"/>
  <c r="AB85" i="1" s="1"/>
  <c r="J84" i="1"/>
  <c r="K84" i="1" s="1"/>
  <c r="L84" i="1" s="1"/>
  <c r="G85" i="1"/>
  <c r="AV84" i="1"/>
  <c r="I85" i="1"/>
  <c r="AT84" i="1"/>
  <c r="AA85" i="1"/>
  <c r="Z86" i="1"/>
  <c r="AA86" i="1" s="1"/>
  <c r="AU86" i="1"/>
  <c r="E86" i="1"/>
  <c r="AU85" i="1"/>
  <c r="H81" i="2"/>
  <c r="I79" i="2"/>
  <c r="I77" i="2"/>
  <c r="H77" i="2"/>
  <c r="H80" i="2"/>
  <c r="H78" i="2"/>
  <c r="AP80" i="1"/>
  <c r="AQ76" i="1"/>
  <c r="AE76" i="1" s="1"/>
  <c r="AO77" i="1"/>
  <c r="Z77" i="1" s="1"/>
  <c r="AA77" i="1" s="1"/>
  <c r="AQ77" i="1"/>
  <c r="AD76" i="1"/>
  <c r="AD77" i="1" s="1"/>
  <c r="AD78" i="1" s="1"/>
  <c r="AD79" i="1" s="1"/>
  <c r="E77" i="1"/>
  <c r="D79" i="1"/>
  <c r="D80" i="1" s="1"/>
  <c r="G76" i="1"/>
  <c r="G77" i="1" s="1"/>
  <c r="G78" i="1" s="1"/>
  <c r="G79" i="1" s="1"/>
  <c r="G80" i="1" s="1"/>
  <c r="G81" i="1" s="1"/>
  <c r="G82" i="1" s="1"/>
  <c r="I76" i="1"/>
  <c r="AB77" i="1"/>
  <c r="AB78" i="1" s="1"/>
  <c r="H76" i="1"/>
  <c r="H77" i="1" s="1"/>
  <c r="H78" i="1" s="1"/>
  <c r="H79" i="1" s="1"/>
  <c r="H80" i="1" s="1"/>
  <c r="H81" i="1" s="1"/>
  <c r="H82" i="1" s="1"/>
  <c r="F76" i="1"/>
  <c r="E78" i="1"/>
  <c r="E76" i="1"/>
  <c r="AU76" i="1"/>
  <c r="I80" i="2"/>
  <c r="I78" i="2"/>
  <c r="AM68" i="1"/>
  <c r="AN68" i="1" s="1"/>
  <c r="AP68" i="1" s="1"/>
  <c r="AM71" i="1"/>
  <c r="AN71" i="1" s="1"/>
  <c r="AP71" i="1" s="1"/>
  <c r="AO75" i="1"/>
  <c r="AM73" i="1"/>
  <c r="AN73" i="1" s="1"/>
  <c r="AP73" i="1" s="1"/>
  <c r="AO74" i="1"/>
  <c r="AM72" i="1"/>
  <c r="AN72" i="1" s="1"/>
  <c r="AQ72" i="1" s="1"/>
  <c r="AP69" i="1"/>
  <c r="AO69" i="1"/>
  <c r="AQ69" i="1"/>
  <c r="S68" i="1"/>
  <c r="D68" i="1" s="1"/>
  <c r="T70" i="1"/>
  <c r="S70" i="1"/>
  <c r="U70" i="1"/>
  <c r="S69" i="1"/>
  <c r="D69" i="1" s="1"/>
  <c r="AQ68" i="1"/>
  <c r="F68" i="1"/>
  <c r="H68" i="1"/>
  <c r="U75" i="1"/>
  <c r="T73" i="1"/>
  <c r="U73" i="1"/>
  <c r="S73" i="1"/>
  <c r="T75" i="1"/>
  <c r="S75" i="1"/>
  <c r="AQ71" i="1"/>
  <c r="T72" i="1"/>
  <c r="S72" i="1"/>
  <c r="U72" i="1"/>
  <c r="T71" i="1"/>
  <c r="S71" i="1"/>
  <c r="U71" i="1"/>
  <c r="AQ74" i="1"/>
  <c r="AP74" i="1"/>
  <c r="AQ70" i="1"/>
  <c r="AQ75" i="1"/>
  <c r="AP75" i="1"/>
  <c r="AP72" i="1"/>
  <c r="AO72" i="1"/>
  <c r="T69" i="1"/>
  <c r="F69" i="1" s="1"/>
  <c r="AR70" i="1"/>
  <c r="AO70" i="1"/>
  <c r="S74" i="1"/>
  <c r="U68" i="1"/>
  <c r="U69" i="1"/>
  <c r="AR75" i="1"/>
  <c r="AR74" i="1"/>
  <c r="N60" i="1"/>
  <c r="S60" i="1" s="1"/>
  <c r="D60" i="1" s="1"/>
  <c r="N61" i="1"/>
  <c r="S61" i="1" s="1"/>
  <c r="D61" i="1" s="1"/>
  <c r="N62" i="1"/>
  <c r="S62" i="1" s="1"/>
  <c r="D62" i="1" s="1"/>
  <c r="N63" i="1"/>
  <c r="N64" i="1"/>
  <c r="N65" i="1"/>
  <c r="N66" i="1"/>
  <c r="N67" i="1"/>
  <c r="O60" i="1"/>
  <c r="Q60" i="1" s="1"/>
  <c r="R60" i="1" s="1"/>
  <c r="O61" i="1"/>
  <c r="O62" i="1"/>
  <c r="O63" i="1"/>
  <c r="O64" i="1"/>
  <c r="Q64" i="1" s="1"/>
  <c r="R64" i="1" s="1"/>
  <c r="O65" i="1"/>
  <c r="Q65" i="1" s="1"/>
  <c r="R65" i="1" s="1"/>
  <c r="O66" i="1"/>
  <c r="Q66" i="1" s="1"/>
  <c r="R66" i="1" s="1"/>
  <c r="O67" i="1"/>
  <c r="Q67" i="1" s="1"/>
  <c r="R67" i="1" s="1"/>
  <c r="P60" i="1"/>
  <c r="P61" i="1"/>
  <c r="P62" i="1"/>
  <c r="P63" i="1"/>
  <c r="P64" i="1"/>
  <c r="P65" i="1"/>
  <c r="P66" i="1"/>
  <c r="P67" i="1"/>
  <c r="Q61" i="1"/>
  <c r="R61" i="1" s="1"/>
  <c r="T61" i="1" s="1"/>
  <c r="Q62" i="1"/>
  <c r="R62" i="1" s="1"/>
  <c r="T62" i="1" s="1"/>
  <c r="Q63" i="1"/>
  <c r="R63" i="1" s="1"/>
  <c r="T63" i="1" s="1"/>
  <c r="AJ60" i="1"/>
  <c r="AJ61" i="1"/>
  <c r="AJ62" i="1"/>
  <c r="AJ63" i="1"/>
  <c r="AJ64" i="1"/>
  <c r="AJ65" i="1"/>
  <c r="AJ66" i="1"/>
  <c r="AJ67" i="1"/>
  <c r="AK60" i="1"/>
  <c r="AK61" i="1"/>
  <c r="AK62" i="1"/>
  <c r="AK63" i="1"/>
  <c r="AK64" i="1"/>
  <c r="AK65" i="1"/>
  <c r="AK66" i="1"/>
  <c r="AK67" i="1"/>
  <c r="AL60" i="1"/>
  <c r="AL61" i="1"/>
  <c r="AL62" i="1"/>
  <c r="AL63" i="1"/>
  <c r="AL64" i="1"/>
  <c r="AL65" i="1"/>
  <c r="AL66" i="1"/>
  <c r="AL67" i="1"/>
  <c r="AM67" i="1" s="1"/>
  <c r="AN67" i="1" s="1"/>
  <c r="AR60" i="1"/>
  <c r="AR61" i="1"/>
  <c r="AR62" i="1"/>
  <c r="AR63" i="1"/>
  <c r="AR64" i="1"/>
  <c r="AR65" i="1"/>
  <c r="AR66" i="1"/>
  <c r="AR67" i="1"/>
  <c r="A69" i="2"/>
  <c r="B69" i="2"/>
  <c r="C69" i="2"/>
  <c r="F69" i="2"/>
  <c r="G69" i="2"/>
  <c r="M69" i="2"/>
  <c r="A70" i="2"/>
  <c r="B70" i="2"/>
  <c r="C70" i="2"/>
  <c r="F70" i="2"/>
  <c r="G70" i="2"/>
  <c r="M70" i="2"/>
  <c r="A71" i="2"/>
  <c r="B71" i="2"/>
  <c r="C71" i="2"/>
  <c r="F71" i="2"/>
  <c r="G71" i="2"/>
  <c r="M71" i="2"/>
  <c r="A72" i="2"/>
  <c r="B72" i="2"/>
  <c r="C72" i="2"/>
  <c r="F72" i="2"/>
  <c r="G72" i="2"/>
  <c r="M72" i="2"/>
  <c r="A73" i="2"/>
  <c r="B73" i="2"/>
  <c r="C73" i="2"/>
  <c r="F73" i="2"/>
  <c r="G73" i="2"/>
  <c r="M73" i="2"/>
  <c r="A74" i="2"/>
  <c r="B74" i="2"/>
  <c r="C74" i="2"/>
  <c r="F74" i="2"/>
  <c r="G74" i="2"/>
  <c r="M74" i="2"/>
  <c r="A75" i="2"/>
  <c r="B75" i="2"/>
  <c r="C75" i="2"/>
  <c r="F75" i="2"/>
  <c r="G75" i="2"/>
  <c r="M75" i="2"/>
  <c r="A76" i="2"/>
  <c r="B76" i="2"/>
  <c r="C76" i="2"/>
  <c r="F76" i="2"/>
  <c r="G76" i="2"/>
  <c r="M76" i="2"/>
  <c r="J809" i="10" l="1"/>
  <c r="K809" i="10" s="1"/>
  <c r="L809" i="10" s="1"/>
  <c r="F810" i="10"/>
  <c r="E809" i="10"/>
  <c r="D810" i="10"/>
  <c r="E710" i="10"/>
  <c r="D711" i="10"/>
  <c r="J710" i="10"/>
  <c r="K710" i="10" s="1"/>
  <c r="L710" i="10" s="1"/>
  <c r="F711" i="10"/>
  <c r="E591" i="10"/>
  <c r="D592" i="10"/>
  <c r="J590" i="10"/>
  <c r="K590" i="10" s="1"/>
  <c r="L590" i="10" s="1"/>
  <c r="F591" i="10"/>
  <c r="J487" i="10"/>
  <c r="K487" i="10" s="1"/>
  <c r="L487" i="10" s="1"/>
  <c r="F488" i="10"/>
  <c r="E487" i="10"/>
  <c r="D488" i="10"/>
  <c r="AA102" i="1"/>
  <c r="Z103" i="1"/>
  <c r="AA103" i="1" s="1"/>
  <c r="E102" i="1"/>
  <c r="AU102" i="1"/>
  <c r="D103" i="1"/>
  <c r="AF100" i="1"/>
  <c r="AG100" i="1" s="1"/>
  <c r="AH100" i="1" s="1"/>
  <c r="AB101" i="1"/>
  <c r="J102" i="1"/>
  <c r="K102" i="1" s="1"/>
  <c r="L102" i="1" s="1"/>
  <c r="F103" i="1"/>
  <c r="J103" i="1" s="1"/>
  <c r="K103" i="1" s="1"/>
  <c r="L103" i="1" s="1"/>
  <c r="AV101" i="1"/>
  <c r="I102" i="1"/>
  <c r="AT101" i="1"/>
  <c r="AU90" i="1"/>
  <c r="AV90" i="1"/>
  <c r="AT90" i="1"/>
  <c r="AF84" i="1"/>
  <c r="AG84" i="1" s="1"/>
  <c r="AH84" i="1" s="1"/>
  <c r="AF85" i="1"/>
  <c r="AG85" i="1" s="1"/>
  <c r="AH85" i="1" s="1"/>
  <c r="AB86" i="1"/>
  <c r="AF86" i="1" s="1"/>
  <c r="AG86" i="1" s="1"/>
  <c r="AH86" i="1" s="1"/>
  <c r="AV85" i="1"/>
  <c r="I86" i="1"/>
  <c r="AT85" i="1"/>
  <c r="G86" i="1"/>
  <c r="J86" i="1" s="1"/>
  <c r="K86" i="1" s="1"/>
  <c r="L86" i="1" s="1"/>
  <c r="J85" i="1"/>
  <c r="K85" i="1" s="1"/>
  <c r="L85" i="1" s="1"/>
  <c r="I73" i="2"/>
  <c r="H71" i="2"/>
  <c r="AC76" i="1"/>
  <c r="AF76" i="1" s="1"/>
  <c r="AG76" i="1" s="1"/>
  <c r="AH76" i="1" s="1"/>
  <c r="AD80" i="1"/>
  <c r="AD81" i="1" s="1"/>
  <c r="AD82" i="1" s="1"/>
  <c r="AC77" i="1"/>
  <c r="AC78" i="1" s="1"/>
  <c r="AC79" i="1" s="1"/>
  <c r="AC80" i="1" s="1"/>
  <c r="AC81" i="1" s="1"/>
  <c r="AC82" i="1" s="1"/>
  <c r="AE77" i="1"/>
  <c r="AE78" i="1" s="1"/>
  <c r="AE79" i="1" s="1"/>
  <c r="AE80" i="1" s="1"/>
  <c r="AE81" i="1" s="1"/>
  <c r="AE82" i="1" s="1"/>
  <c r="Z78" i="1"/>
  <c r="AU78" i="1" s="1"/>
  <c r="AU77" i="1"/>
  <c r="E80" i="1"/>
  <c r="D81" i="1"/>
  <c r="J76" i="1"/>
  <c r="K76" i="1" s="1"/>
  <c r="L76" i="1" s="1"/>
  <c r="F77" i="1"/>
  <c r="AB79" i="1"/>
  <c r="AT76" i="1"/>
  <c r="AV76" i="1"/>
  <c r="I77" i="1"/>
  <c r="E79" i="1"/>
  <c r="AO68" i="1"/>
  <c r="Z68" i="1" s="1"/>
  <c r="AA68" i="1" s="1"/>
  <c r="AO71" i="1"/>
  <c r="AQ73" i="1"/>
  <c r="AO73" i="1"/>
  <c r="AB68" i="1"/>
  <c r="AD68" i="1"/>
  <c r="AD69" i="1" s="1"/>
  <c r="AD70" i="1" s="1"/>
  <c r="AD71" i="1" s="1"/>
  <c r="AD72" i="1" s="1"/>
  <c r="AD73" i="1" s="1"/>
  <c r="AD74" i="1" s="1"/>
  <c r="AD75" i="1" s="1"/>
  <c r="AC68" i="1"/>
  <c r="AC69" i="1" s="1"/>
  <c r="AC70" i="1" s="1"/>
  <c r="AC71" i="1" s="1"/>
  <c r="AC72" i="1" s="1"/>
  <c r="AE68" i="1"/>
  <c r="AE69" i="1" s="1"/>
  <c r="AE70" i="1" s="1"/>
  <c r="AE71" i="1" s="1"/>
  <c r="AE72" i="1" s="1"/>
  <c r="E69" i="1"/>
  <c r="F71" i="1"/>
  <c r="F70" i="1"/>
  <c r="E68" i="1"/>
  <c r="H69" i="1"/>
  <c r="H70" i="1" s="1"/>
  <c r="H71" i="1" s="1"/>
  <c r="H72" i="1" s="1"/>
  <c r="H73" i="1" s="1"/>
  <c r="H74" i="1" s="1"/>
  <c r="H75" i="1" s="1"/>
  <c r="D70" i="1"/>
  <c r="G69" i="1"/>
  <c r="G70" i="1" s="1"/>
  <c r="G71" i="1" s="1"/>
  <c r="G72" i="1" s="1"/>
  <c r="G73" i="1" s="1"/>
  <c r="G74" i="1" s="1"/>
  <c r="G75" i="1" s="1"/>
  <c r="I68" i="1"/>
  <c r="G68" i="1"/>
  <c r="J68" i="1" s="1"/>
  <c r="K68" i="1" s="1"/>
  <c r="L68" i="1" s="1"/>
  <c r="AB69" i="1"/>
  <c r="I76" i="2"/>
  <c r="I74" i="2"/>
  <c r="AM63" i="1"/>
  <c r="AN63" i="1" s="1"/>
  <c r="AQ63" i="1" s="1"/>
  <c r="AM62" i="1"/>
  <c r="AN62" i="1" s="1"/>
  <c r="AP62" i="1" s="1"/>
  <c r="AM61" i="1"/>
  <c r="AN61" i="1" s="1"/>
  <c r="AO61" i="1" s="1"/>
  <c r="H76" i="2"/>
  <c r="H72" i="2"/>
  <c r="H70" i="2"/>
  <c r="H75" i="2"/>
  <c r="I71" i="2"/>
  <c r="AM66" i="1"/>
  <c r="AN66" i="1" s="1"/>
  <c r="AQ66" i="1" s="1"/>
  <c r="AM64" i="1"/>
  <c r="AN64" i="1" s="1"/>
  <c r="AP64" i="1" s="1"/>
  <c r="H74" i="2"/>
  <c r="AM65" i="1"/>
  <c r="AN65" i="1" s="1"/>
  <c r="AO65" i="1" s="1"/>
  <c r="AM60" i="1"/>
  <c r="AN60" i="1" s="1"/>
  <c r="AO60" i="1" s="1"/>
  <c r="I75" i="2"/>
  <c r="T66" i="1"/>
  <c r="S66" i="1"/>
  <c r="U66" i="1"/>
  <c r="U65" i="1"/>
  <c r="T65" i="1"/>
  <c r="S65" i="1"/>
  <c r="AQ67" i="1"/>
  <c r="AP67" i="1"/>
  <c r="AO67" i="1"/>
  <c r="E61" i="1"/>
  <c r="U64" i="1"/>
  <c r="T64" i="1"/>
  <c r="S64" i="1"/>
  <c r="T60" i="1"/>
  <c r="U60" i="1"/>
  <c r="E60" i="1"/>
  <c r="E62" i="1"/>
  <c r="T67" i="1"/>
  <c r="S67" i="1"/>
  <c r="U67" i="1"/>
  <c r="S63" i="1"/>
  <c r="D63" i="1" s="1"/>
  <c r="H73" i="2"/>
  <c r="U63" i="1"/>
  <c r="U62" i="1"/>
  <c r="U61" i="1"/>
  <c r="H69" i="2"/>
  <c r="I70" i="2"/>
  <c r="I69" i="2"/>
  <c r="I72" i="2"/>
  <c r="A61" i="2"/>
  <c r="B61" i="2"/>
  <c r="C61" i="2"/>
  <c r="F61" i="2"/>
  <c r="G61" i="2"/>
  <c r="M61" i="2"/>
  <c r="A62" i="2"/>
  <c r="B62" i="2"/>
  <c r="C62" i="2"/>
  <c r="F62" i="2"/>
  <c r="G62" i="2"/>
  <c r="M62" i="2"/>
  <c r="A63" i="2"/>
  <c r="B63" i="2"/>
  <c r="C63" i="2"/>
  <c r="F63" i="2"/>
  <c r="G63" i="2"/>
  <c r="M63" i="2"/>
  <c r="A64" i="2"/>
  <c r="B64" i="2"/>
  <c r="C64" i="2"/>
  <c r="F64" i="2"/>
  <c r="G64" i="2"/>
  <c r="M64" i="2"/>
  <c r="A65" i="2"/>
  <c r="B65" i="2"/>
  <c r="C65" i="2"/>
  <c r="F65" i="2"/>
  <c r="G65" i="2"/>
  <c r="M65" i="2"/>
  <c r="A66" i="2"/>
  <c r="B66" i="2"/>
  <c r="C66" i="2"/>
  <c r="F66" i="2"/>
  <c r="G66" i="2"/>
  <c r="M66" i="2"/>
  <c r="A67" i="2"/>
  <c r="B67" i="2"/>
  <c r="C67" i="2"/>
  <c r="F67" i="2"/>
  <c r="G67" i="2"/>
  <c r="M67" i="2"/>
  <c r="A68" i="2"/>
  <c r="B68" i="2"/>
  <c r="C68" i="2"/>
  <c r="F68" i="2"/>
  <c r="G68" i="2"/>
  <c r="M68" i="2"/>
  <c r="N52" i="1"/>
  <c r="N53" i="1"/>
  <c r="S53" i="1" s="1"/>
  <c r="N54" i="1"/>
  <c r="S54" i="1" s="1"/>
  <c r="N55" i="1"/>
  <c r="N56" i="1"/>
  <c r="U56" i="1" s="1"/>
  <c r="N57" i="1"/>
  <c r="N58" i="1"/>
  <c r="N59" i="1"/>
  <c r="O52" i="1"/>
  <c r="O53" i="1"/>
  <c r="O54" i="1"/>
  <c r="O55" i="1"/>
  <c r="O56" i="1"/>
  <c r="O57" i="1"/>
  <c r="Q57" i="1" s="1"/>
  <c r="R57" i="1" s="1"/>
  <c r="O58" i="1"/>
  <c r="Q58" i="1" s="1"/>
  <c r="R58" i="1" s="1"/>
  <c r="O59" i="1"/>
  <c r="Q59" i="1" s="1"/>
  <c r="R59" i="1" s="1"/>
  <c r="P52" i="1"/>
  <c r="Q52" i="1" s="1"/>
  <c r="R52" i="1" s="1"/>
  <c r="P53" i="1"/>
  <c r="P54" i="1"/>
  <c r="P55" i="1"/>
  <c r="P56" i="1"/>
  <c r="P57" i="1"/>
  <c r="P58" i="1"/>
  <c r="P59" i="1"/>
  <c r="Q53" i="1"/>
  <c r="R53" i="1" s="1"/>
  <c r="T53" i="1" s="1"/>
  <c r="Q54" i="1"/>
  <c r="R54" i="1" s="1"/>
  <c r="T54" i="1" s="1"/>
  <c r="Q55" i="1"/>
  <c r="R55" i="1" s="1"/>
  <c r="T55" i="1" s="1"/>
  <c r="Q56" i="1"/>
  <c r="R56" i="1" s="1"/>
  <c r="T56" i="1" s="1"/>
  <c r="AJ52" i="1"/>
  <c r="AJ53" i="1"/>
  <c r="AJ54" i="1"/>
  <c r="AJ55" i="1"/>
  <c r="AJ56" i="1"/>
  <c r="AR56" i="1" s="1"/>
  <c r="AJ57" i="1"/>
  <c r="AR57" i="1" s="1"/>
  <c r="AJ58" i="1"/>
  <c r="AJ59" i="1"/>
  <c r="AR59" i="1" s="1"/>
  <c r="AK52" i="1"/>
  <c r="AK53" i="1"/>
  <c r="AK54" i="1"/>
  <c r="AM54" i="1" s="1"/>
  <c r="AN54" i="1" s="1"/>
  <c r="AK55" i="1"/>
  <c r="AM55" i="1" s="1"/>
  <c r="AN55" i="1" s="1"/>
  <c r="AK56" i="1"/>
  <c r="AM56" i="1" s="1"/>
  <c r="AN56" i="1" s="1"/>
  <c r="AK57" i="1"/>
  <c r="AK58" i="1"/>
  <c r="AK59" i="1"/>
  <c r="AL52" i="1"/>
  <c r="AL53" i="1"/>
  <c r="AL54" i="1"/>
  <c r="AL55" i="1"/>
  <c r="AL56" i="1"/>
  <c r="AL57" i="1"/>
  <c r="AM57" i="1" s="1"/>
  <c r="AN57" i="1" s="1"/>
  <c r="AL58" i="1"/>
  <c r="AL59" i="1"/>
  <c r="AM59" i="1" s="1"/>
  <c r="AN59" i="1" s="1"/>
  <c r="AR53" i="1"/>
  <c r="AR55" i="1"/>
  <c r="AR58" i="1"/>
  <c r="J810" i="10" l="1"/>
  <c r="K810" i="10" s="1"/>
  <c r="L810" i="10" s="1"/>
  <c r="F811" i="10"/>
  <c r="E810" i="10"/>
  <c r="D811" i="10"/>
  <c r="J711" i="10"/>
  <c r="K711" i="10" s="1"/>
  <c r="L711" i="10" s="1"/>
  <c r="F712" i="10"/>
  <c r="E711" i="10"/>
  <c r="D712" i="10"/>
  <c r="J591" i="10"/>
  <c r="K591" i="10" s="1"/>
  <c r="L591" i="10" s="1"/>
  <c r="F592" i="10"/>
  <c r="E592" i="10"/>
  <c r="D593" i="10"/>
  <c r="E488" i="10"/>
  <c r="D489" i="10"/>
  <c r="J488" i="10"/>
  <c r="K488" i="10" s="1"/>
  <c r="L488" i="10" s="1"/>
  <c r="F489" i="10"/>
  <c r="I68" i="2"/>
  <c r="I66" i="2"/>
  <c r="I67" i="2"/>
  <c r="AV102" i="1"/>
  <c r="I103" i="1"/>
  <c r="AT102" i="1"/>
  <c r="AF101" i="1"/>
  <c r="AG101" i="1" s="1"/>
  <c r="AH101" i="1" s="1"/>
  <c r="AB102" i="1"/>
  <c r="E103" i="1"/>
  <c r="AU103" i="1"/>
  <c r="AV86" i="1"/>
  <c r="AT86" i="1"/>
  <c r="H67" i="2"/>
  <c r="H68" i="2"/>
  <c r="I62" i="2"/>
  <c r="H62" i="2"/>
  <c r="H61" i="2"/>
  <c r="AF78" i="1"/>
  <c r="AG78" i="1" s="1"/>
  <c r="AH78" i="1" s="1"/>
  <c r="AF77" i="1"/>
  <c r="AG77" i="1" s="1"/>
  <c r="AH77" i="1" s="1"/>
  <c r="AA78" i="1"/>
  <c r="Z79" i="1"/>
  <c r="AT77" i="1"/>
  <c r="AV77" i="1"/>
  <c r="I78" i="1"/>
  <c r="AF79" i="1"/>
  <c r="AG79" i="1" s="1"/>
  <c r="AH79" i="1" s="1"/>
  <c r="AB80" i="1"/>
  <c r="J77" i="1"/>
  <c r="K77" i="1" s="1"/>
  <c r="L77" i="1" s="1"/>
  <c r="F78" i="1"/>
  <c r="E81" i="1"/>
  <c r="D82" i="1"/>
  <c r="Z69" i="1"/>
  <c r="AA69" i="1" s="1"/>
  <c r="AU68" i="1"/>
  <c r="AE73" i="1"/>
  <c r="AE74" i="1" s="1"/>
  <c r="AE75" i="1" s="1"/>
  <c r="AC73" i="1"/>
  <c r="AC74" i="1" s="1"/>
  <c r="AC75" i="1" s="1"/>
  <c r="J69" i="1"/>
  <c r="K69" i="1" s="1"/>
  <c r="L69" i="1" s="1"/>
  <c r="J70" i="1"/>
  <c r="K70" i="1" s="1"/>
  <c r="L70" i="1" s="1"/>
  <c r="E70" i="1"/>
  <c r="J71" i="1"/>
  <c r="K71" i="1" s="1"/>
  <c r="L71" i="1" s="1"/>
  <c r="AT68" i="1"/>
  <c r="I69" i="1"/>
  <c r="AV68" i="1"/>
  <c r="D71" i="1"/>
  <c r="F72" i="1"/>
  <c r="AU69" i="1"/>
  <c r="Z70" i="1"/>
  <c r="AF69" i="1"/>
  <c r="AG69" i="1" s="1"/>
  <c r="AH69" i="1" s="1"/>
  <c r="AB70" i="1"/>
  <c r="AF68" i="1"/>
  <c r="AG68" i="1" s="1"/>
  <c r="AH68" i="1" s="1"/>
  <c r="AQ65" i="1"/>
  <c r="AP61" i="1"/>
  <c r="AO62" i="1"/>
  <c r="AP65" i="1"/>
  <c r="AQ61" i="1"/>
  <c r="AQ62" i="1"/>
  <c r="AM53" i="1"/>
  <c r="AN53" i="1" s="1"/>
  <c r="AP53" i="1" s="1"/>
  <c r="AO63" i="1"/>
  <c r="AP63" i="1"/>
  <c r="I63" i="2"/>
  <c r="H63" i="2"/>
  <c r="I64" i="2"/>
  <c r="I61" i="2"/>
  <c r="AQ64" i="1"/>
  <c r="AP66" i="1"/>
  <c r="AO66" i="1"/>
  <c r="AO64" i="1"/>
  <c r="AP60" i="1"/>
  <c r="AQ60" i="1"/>
  <c r="E63" i="1"/>
  <c r="F60" i="1"/>
  <c r="H60" i="1"/>
  <c r="H61" i="1" s="1"/>
  <c r="H62" i="1" s="1"/>
  <c r="H63" i="1" s="1"/>
  <c r="H64" i="1" s="1"/>
  <c r="H65" i="1" s="1"/>
  <c r="H66" i="1" s="1"/>
  <c r="H67" i="1" s="1"/>
  <c r="D64" i="1"/>
  <c r="G60" i="1"/>
  <c r="G61" i="1" s="1"/>
  <c r="G62" i="1" s="1"/>
  <c r="G63" i="1" s="1"/>
  <c r="G64" i="1" s="1"/>
  <c r="G65" i="1" s="1"/>
  <c r="G66" i="1" s="1"/>
  <c r="G67" i="1" s="1"/>
  <c r="I60" i="1"/>
  <c r="D65" i="1"/>
  <c r="H64" i="2"/>
  <c r="H65" i="2"/>
  <c r="H66" i="2"/>
  <c r="I65" i="2"/>
  <c r="AM52" i="1"/>
  <c r="AN52" i="1" s="1"/>
  <c r="AP52" i="1" s="1"/>
  <c r="AM58" i="1"/>
  <c r="AN58" i="1" s="1"/>
  <c r="AQ58" i="1" s="1"/>
  <c r="AQ56" i="1"/>
  <c r="AP56" i="1"/>
  <c r="AO56" i="1"/>
  <c r="U58" i="1"/>
  <c r="T58" i="1"/>
  <c r="AP57" i="1"/>
  <c r="AO57" i="1"/>
  <c r="AQ59" i="1"/>
  <c r="AP54" i="1"/>
  <c r="AQ54" i="1"/>
  <c r="AQ57" i="1"/>
  <c r="U57" i="1"/>
  <c r="T57" i="1"/>
  <c r="S57" i="1"/>
  <c r="AO54" i="1"/>
  <c r="S58" i="1"/>
  <c r="T52" i="1"/>
  <c r="S52" i="1"/>
  <c r="D52" i="1" s="1"/>
  <c r="AO59" i="1"/>
  <c r="AP59" i="1"/>
  <c r="AQ55" i="1"/>
  <c r="AP55" i="1"/>
  <c r="AO55" i="1"/>
  <c r="T59" i="1"/>
  <c r="U59" i="1"/>
  <c r="S59" i="1"/>
  <c r="S55" i="1"/>
  <c r="AO53" i="1"/>
  <c r="AQ53" i="1"/>
  <c r="U52" i="1"/>
  <c r="U55" i="1"/>
  <c r="AR54" i="1"/>
  <c r="U54" i="1"/>
  <c r="AR52" i="1"/>
  <c r="S56" i="1"/>
  <c r="U53" i="1"/>
  <c r="A53" i="2"/>
  <c r="B53" i="2"/>
  <c r="C53" i="2"/>
  <c r="F53" i="2"/>
  <c r="G53" i="2"/>
  <c r="M53" i="2"/>
  <c r="A54" i="2"/>
  <c r="B54" i="2"/>
  <c r="C54" i="2"/>
  <c r="F54" i="2"/>
  <c r="G54" i="2"/>
  <c r="M54" i="2"/>
  <c r="A55" i="2"/>
  <c r="B55" i="2"/>
  <c r="C55" i="2"/>
  <c r="F55" i="2"/>
  <c r="G55" i="2"/>
  <c r="M55" i="2"/>
  <c r="A56" i="2"/>
  <c r="B56" i="2"/>
  <c r="C56" i="2"/>
  <c r="F56" i="2"/>
  <c r="G56" i="2"/>
  <c r="M56" i="2"/>
  <c r="A57" i="2"/>
  <c r="B57" i="2"/>
  <c r="C57" i="2"/>
  <c r="F57" i="2"/>
  <c r="G57" i="2"/>
  <c r="M57" i="2"/>
  <c r="A58" i="2"/>
  <c r="B58" i="2"/>
  <c r="C58" i="2"/>
  <c r="F58" i="2"/>
  <c r="G58" i="2"/>
  <c r="M58" i="2"/>
  <c r="A59" i="2"/>
  <c r="B59" i="2"/>
  <c r="C59" i="2"/>
  <c r="F59" i="2"/>
  <c r="G59" i="2"/>
  <c r="M59" i="2"/>
  <c r="A60" i="2"/>
  <c r="B60" i="2"/>
  <c r="C60" i="2"/>
  <c r="F60" i="2"/>
  <c r="G60" i="2"/>
  <c r="M60" i="2"/>
  <c r="N44" i="1"/>
  <c r="N45" i="1"/>
  <c r="N46" i="1"/>
  <c r="N47" i="1"/>
  <c r="N48" i="1"/>
  <c r="N49" i="1"/>
  <c r="N50" i="1"/>
  <c r="N51" i="1"/>
  <c r="O44" i="1"/>
  <c r="O45" i="1"/>
  <c r="Q45" i="1" s="1"/>
  <c r="R45" i="1" s="1"/>
  <c r="U45" i="1" s="1"/>
  <c r="O46" i="1"/>
  <c r="Q46" i="1" s="1"/>
  <c r="R46" i="1" s="1"/>
  <c r="O47" i="1"/>
  <c r="Q47" i="1" s="1"/>
  <c r="R47" i="1" s="1"/>
  <c r="O48" i="1"/>
  <c r="Q48" i="1" s="1"/>
  <c r="R48" i="1" s="1"/>
  <c r="O49" i="1"/>
  <c r="O50" i="1"/>
  <c r="O51" i="1"/>
  <c r="P44" i="1"/>
  <c r="P45" i="1"/>
  <c r="P46" i="1"/>
  <c r="P47" i="1"/>
  <c r="P48" i="1"/>
  <c r="P49" i="1"/>
  <c r="P50" i="1"/>
  <c r="P51" i="1"/>
  <c r="Q44" i="1"/>
  <c r="R44" i="1" s="1"/>
  <c r="U44" i="1" s="1"/>
  <c r="AJ44" i="1"/>
  <c r="AJ45" i="1"/>
  <c r="AJ46" i="1"/>
  <c r="AJ47" i="1"/>
  <c r="AR47" i="1" s="1"/>
  <c r="AJ48" i="1"/>
  <c r="AR48" i="1" s="1"/>
  <c r="AJ49" i="1"/>
  <c r="AR49" i="1" s="1"/>
  <c r="AJ50" i="1"/>
  <c r="AJ51" i="1"/>
  <c r="AK44" i="1"/>
  <c r="AK45" i="1"/>
  <c r="AK46" i="1"/>
  <c r="AK47" i="1"/>
  <c r="AK48" i="1"/>
  <c r="AK49" i="1"/>
  <c r="AK50" i="1"/>
  <c r="AK51" i="1"/>
  <c r="AL44" i="1"/>
  <c r="AL45" i="1"/>
  <c r="AL46" i="1"/>
  <c r="AL47" i="1"/>
  <c r="AM47" i="1" s="1"/>
  <c r="AN47" i="1" s="1"/>
  <c r="AQ47" i="1" s="1"/>
  <c r="AL48" i="1"/>
  <c r="AM48" i="1" s="1"/>
  <c r="AN48" i="1" s="1"/>
  <c r="AQ48" i="1" s="1"/>
  <c r="AL49" i="1"/>
  <c r="AL50" i="1"/>
  <c r="AL51" i="1"/>
  <c r="AR44" i="1"/>
  <c r="AR45" i="1"/>
  <c r="AR46" i="1"/>
  <c r="J811" i="10" l="1"/>
  <c r="K811" i="10" s="1"/>
  <c r="L811" i="10" s="1"/>
  <c r="F812" i="10"/>
  <c r="E811" i="10"/>
  <c r="D812" i="10"/>
  <c r="E712" i="10"/>
  <c r="D713" i="10"/>
  <c r="J712" i="10"/>
  <c r="K712" i="10" s="1"/>
  <c r="L712" i="10" s="1"/>
  <c r="F713" i="10"/>
  <c r="E593" i="10"/>
  <c r="D594" i="10"/>
  <c r="J592" i="10"/>
  <c r="K592" i="10" s="1"/>
  <c r="L592" i="10" s="1"/>
  <c r="F593" i="10"/>
  <c r="J489" i="10"/>
  <c r="K489" i="10" s="1"/>
  <c r="L489" i="10" s="1"/>
  <c r="F490" i="10"/>
  <c r="E489" i="10"/>
  <c r="D490" i="10"/>
  <c r="AF102" i="1"/>
  <c r="AG102" i="1" s="1"/>
  <c r="AH102" i="1" s="1"/>
  <c r="AB103" i="1"/>
  <c r="AF103" i="1" s="1"/>
  <c r="AG103" i="1" s="1"/>
  <c r="AH103" i="1" s="1"/>
  <c r="AV103" i="1"/>
  <c r="AT103" i="1"/>
  <c r="AA79" i="1"/>
  <c r="Z80" i="1"/>
  <c r="AU79" i="1"/>
  <c r="E82" i="1"/>
  <c r="AF80" i="1"/>
  <c r="AG80" i="1" s="1"/>
  <c r="AH80" i="1" s="1"/>
  <c r="AB81" i="1"/>
  <c r="J78" i="1"/>
  <c r="K78" i="1" s="1"/>
  <c r="L78" i="1" s="1"/>
  <c r="F79" i="1"/>
  <c r="AT78" i="1"/>
  <c r="AV78" i="1"/>
  <c r="I79" i="1"/>
  <c r="AV69" i="1"/>
  <c r="I70" i="1"/>
  <c r="AT69" i="1"/>
  <c r="AA70" i="1"/>
  <c r="Z71" i="1"/>
  <c r="AU71" i="1" s="1"/>
  <c r="E71" i="1"/>
  <c r="D72" i="1"/>
  <c r="J72" i="1"/>
  <c r="K72" i="1" s="1"/>
  <c r="L72" i="1" s="1"/>
  <c r="F73" i="1"/>
  <c r="AU70" i="1"/>
  <c r="AF70" i="1"/>
  <c r="AG70" i="1" s="1"/>
  <c r="AH70" i="1" s="1"/>
  <c r="AB71" i="1"/>
  <c r="AQ52" i="1"/>
  <c r="I58" i="2"/>
  <c r="H53" i="2"/>
  <c r="I54" i="2"/>
  <c r="H59" i="2"/>
  <c r="H60" i="2"/>
  <c r="H54" i="2"/>
  <c r="E65" i="1"/>
  <c r="D66" i="1"/>
  <c r="E64" i="1"/>
  <c r="J60" i="1"/>
  <c r="K60" i="1" s="1"/>
  <c r="L60" i="1" s="1"/>
  <c r="F61" i="1"/>
  <c r="I61" i="1"/>
  <c r="H55" i="2"/>
  <c r="H56" i="2"/>
  <c r="I55" i="2"/>
  <c r="H58" i="2"/>
  <c r="I59" i="2"/>
  <c r="AO52" i="1"/>
  <c r="AP58" i="1"/>
  <c r="AO58" i="1"/>
  <c r="G52" i="1"/>
  <c r="I52" i="1"/>
  <c r="F52" i="1"/>
  <c r="H52" i="1"/>
  <c r="H53" i="1" s="1"/>
  <c r="H54" i="1" s="1"/>
  <c r="H55" i="1" s="1"/>
  <c r="H56" i="1" s="1"/>
  <c r="H57" i="1" s="1"/>
  <c r="H58" i="1" s="1"/>
  <c r="H59" i="1" s="1"/>
  <c r="G53" i="1"/>
  <c r="G54" i="1" s="1"/>
  <c r="G55" i="1" s="1"/>
  <c r="G56" i="1" s="1"/>
  <c r="G57" i="1" s="1"/>
  <c r="G58" i="1" s="1"/>
  <c r="G59" i="1" s="1"/>
  <c r="E52" i="1"/>
  <c r="D53" i="1"/>
  <c r="H57" i="2"/>
  <c r="I60" i="2"/>
  <c r="I53" i="2"/>
  <c r="I57" i="2"/>
  <c r="I56" i="2"/>
  <c r="T44" i="1"/>
  <c r="Q51" i="1"/>
  <c r="R51" i="1" s="1"/>
  <c r="AM44" i="1"/>
  <c r="AN44" i="1" s="1"/>
  <c r="AQ44" i="1" s="1"/>
  <c r="Q50" i="1"/>
  <c r="R50" i="1" s="1"/>
  <c r="AM46" i="1"/>
  <c r="AN46" i="1" s="1"/>
  <c r="AQ46" i="1" s="1"/>
  <c r="AM45" i="1"/>
  <c r="AN45" i="1" s="1"/>
  <c r="AP45" i="1" s="1"/>
  <c r="Q49" i="1"/>
  <c r="R49" i="1" s="1"/>
  <c r="S49" i="1" s="1"/>
  <c r="AM51" i="1"/>
  <c r="AN51" i="1" s="1"/>
  <c r="AO51" i="1" s="1"/>
  <c r="AM50" i="1"/>
  <c r="AN50" i="1" s="1"/>
  <c r="AP50" i="1" s="1"/>
  <c r="AM49" i="1"/>
  <c r="AN49" i="1" s="1"/>
  <c r="AP49" i="1" s="1"/>
  <c r="AR50" i="1"/>
  <c r="AR51" i="1"/>
  <c r="AP48" i="1"/>
  <c r="U50" i="1"/>
  <c r="AP47" i="1"/>
  <c r="U51" i="1"/>
  <c r="T51" i="1"/>
  <c r="S51" i="1"/>
  <c r="U48" i="1"/>
  <c r="AO44" i="1"/>
  <c r="AP44" i="1"/>
  <c r="T50" i="1"/>
  <c r="S50" i="1"/>
  <c r="U47" i="1"/>
  <c r="U49" i="1"/>
  <c r="T49" i="1"/>
  <c r="U46" i="1"/>
  <c r="T45" i="1"/>
  <c r="S48" i="1"/>
  <c r="AO48" i="1"/>
  <c r="T48" i="1"/>
  <c r="S45" i="1"/>
  <c r="S47" i="1"/>
  <c r="S44" i="1"/>
  <c r="T46" i="1"/>
  <c r="S46" i="1"/>
  <c r="AO47" i="1"/>
  <c r="T47" i="1"/>
  <c r="A45" i="2"/>
  <c r="B45" i="2"/>
  <c r="C45" i="2"/>
  <c r="F45" i="2"/>
  <c r="G45" i="2"/>
  <c r="M45" i="2"/>
  <c r="A46" i="2"/>
  <c r="B46" i="2"/>
  <c r="C46" i="2"/>
  <c r="F46" i="2"/>
  <c r="G46" i="2"/>
  <c r="M46" i="2"/>
  <c r="A47" i="2"/>
  <c r="B47" i="2"/>
  <c r="C47" i="2"/>
  <c r="F47" i="2"/>
  <c r="G47" i="2"/>
  <c r="M47" i="2"/>
  <c r="A48" i="2"/>
  <c r="B48" i="2"/>
  <c r="C48" i="2"/>
  <c r="F48" i="2"/>
  <c r="G48" i="2"/>
  <c r="M48" i="2"/>
  <c r="A49" i="2"/>
  <c r="B49" i="2"/>
  <c r="C49" i="2"/>
  <c r="F49" i="2"/>
  <c r="G49" i="2"/>
  <c r="M49" i="2"/>
  <c r="A50" i="2"/>
  <c r="B50" i="2"/>
  <c r="C50" i="2"/>
  <c r="F50" i="2"/>
  <c r="G50" i="2"/>
  <c r="M50" i="2"/>
  <c r="A51" i="2"/>
  <c r="B51" i="2"/>
  <c r="C51" i="2"/>
  <c r="F51" i="2"/>
  <c r="G51" i="2"/>
  <c r="M51" i="2"/>
  <c r="A52" i="2"/>
  <c r="B52" i="2"/>
  <c r="C52" i="2"/>
  <c r="F52" i="2"/>
  <c r="G52" i="2"/>
  <c r="M52" i="2"/>
  <c r="N36" i="1"/>
  <c r="N37" i="1"/>
  <c r="N38" i="1"/>
  <c r="N39" i="1"/>
  <c r="N40" i="1"/>
  <c r="N41" i="1"/>
  <c r="N42" i="1"/>
  <c r="N43" i="1"/>
  <c r="O36" i="1"/>
  <c r="Q36" i="1" s="1"/>
  <c r="R36" i="1" s="1"/>
  <c r="O37" i="1"/>
  <c r="O38" i="1"/>
  <c r="Q38" i="1" s="1"/>
  <c r="R38" i="1" s="1"/>
  <c r="U38" i="1" s="1"/>
  <c r="O39" i="1"/>
  <c r="Q39" i="1" s="1"/>
  <c r="R39" i="1" s="1"/>
  <c r="O40" i="1"/>
  <c r="O41" i="1"/>
  <c r="O42" i="1"/>
  <c r="O43" i="1"/>
  <c r="P36" i="1"/>
  <c r="P37" i="1"/>
  <c r="P38" i="1"/>
  <c r="P39" i="1"/>
  <c r="P40" i="1"/>
  <c r="P41" i="1"/>
  <c r="P42" i="1"/>
  <c r="P43" i="1"/>
  <c r="AJ36" i="1"/>
  <c r="AR36" i="1" s="1"/>
  <c r="AJ37" i="1"/>
  <c r="AR37" i="1" s="1"/>
  <c r="AJ38" i="1"/>
  <c r="AJ39" i="1"/>
  <c r="AJ40" i="1"/>
  <c r="AR40" i="1" s="1"/>
  <c r="AJ41" i="1"/>
  <c r="AR41" i="1" s="1"/>
  <c r="AJ42" i="1"/>
  <c r="AR42" i="1" s="1"/>
  <c r="AJ43" i="1"/>
  <c r="AK36" i="1"/>
  <c r="AK37" i="1"/>
  <c r="AK38" i="1"/>
  <c r="AK39" i="1"/>
  <c r="AK40" i="1"/>
  <c r="AK41" i="1"/>
  <c r="AK42" i="1"/>
  <c r="AK43" i="1"/>
  <c r="AL36" i="1"/>
  <c r="AL37" i="1"/>
  <c r="AL38" i="1"/>
  <c r="AL39" i="1"/>
  <c r="AL40" i="1"/>
  <c r="AL41" i="1"/>
  <c r="AL42" i="1"/>
  <c r="AL43" i="1"/>
  <c r="AR38" i="1"/>
  <c r="AR39" i="1"/>
  <c r="E812" i="10" l="1"/>
  <c r="D813" i="10"/>
  <c r="J812" i="10"/>
  <c r="K812" i="10" s="1"/>
  <c r="L812" i="10" s="1"/>
  <c r="F813" i="10"/>
  <c r="J713" i="10"/>
  <c r="K713" i="10" s="1"/>
  <c r="L713" i="10" s="1"/>
  <c r="F714" i="10"/>
  <c r="E713" i="10"/>
  <c r="D714" i="10"/>
  <c r="J593" i="10"/>
  <c r="K593" i="10" s="1"/>
  <c r="L593" i="10" s="1"/>
  <c r="F594" i="10"/>
  <c r="E594" i="10"/>
  <c r="D595" i="10"/>
  <c r="E490" i="10"/>
  <c r="D491" i="10"/>
  <c r="J490" i="10"/>
  <c r="K490" i="10" s="1"/>
  <c r="L490" i="10" s="1"/>
  <c r="F491" i="10"/>
  <c r="I52" i="2"/>
  <c r="H46" i="2"/>
  <c r="I45" i="2"/>
  <c r="H50" i="2"/>
  <c r="H45" i="2"/>
  <c r="AU80" i="1"/>
  <c r="Z81" i="1"/>
  <c r="AA80" i="1"/>
  <c r="AT79" i="1"/>
  <c r="AV79" i="1"/>
  <c r="I80" i="1"/>
  <c r="J79" i="1"/>
  <c r="K79" i="1" s="1"/>
  <c r="L79" i="1" s="1"/>
  <c r="F80" i="1"/>
  <c r="AF81" i="1"/>
  <c r="AG81" i="1" s="1"/>
  <c r="AH81" i="1" s="1"/>
  <c r="AB82" i="1"/>
  <c r="AF82" i="1" s="1"/>
  <c r="AG82" i="1" s="1"/>
  <c r="AH82" i="1" s="1"/>
  <c r="AA71" i="1"/>
  <c r="Z72" i="1"/>
  <c r="AU72" i="1" s="1"/>
  <c r="J73" i="1"/>
  <c r="K73" i="1" s="1"/>
  <c r="L73" i="1" s="1"/>
  <c r="F74" i="1"/>
  <c r="E72" i="1"/>
  <c r="D73" i="1"/>
  <c r="AT70" i="1"/>
  <c r="I71" i="1"/>
  <c r="AV70" i="1"/>
  <c r="AF71" i="1"/>
  <c r="AG71" i="1" s="1"/>
  <c r="AH71" i="1" s="1"/>
  <c r="AB72" i="1"/>
  <c r="AQ45" i="1"/>
  <c r="AO46" i="1"/>
  <c r="AO45" i="1"/>
  <c r="AP46" i="1"/>
  <c r="I49" i="2"/>
  <c r="I62" i="1"/>
  <c r="J61" i="1"/>
  <c r="K61" i="1" s="1"/>
  <c r="L61" i="1" s="1"/>
  <c r="F62" i="1"/>
  <c r="E66" i="1"/>
  <c r="D67" i="1"/>
  <c r="E53" i="1"/>
  <c r="D54" i="1"/>
  <c r="I53" i="1"/>
  <c r="J52" i="1"/>
  <c r="K52" i="1" s="1"/>
  <c r="L52" i="1" s="1"/>
  <c r="F53" i="1"/>
  <c r="H51" i="2"/>
  <c r="I50" i="2"/>
  <c r="AQ50" i="1"/>
  <c r="AM41" i="1"/>
  <c r="AN41" i="1" s="1"/>
  <c r="AQ41" i="1" s="1"/>
  <c r="Q37" i="1"/>
  <c r="R37" i="1" s="1"/>
  <c r="AO50" i="1"/>
  <c r="U36" i="1"/>
  <c r="I47" i="2"/>
  <c r="I46" i="2"/>
  <c r="H47" i="2"/>
  <c r="AM38" i="1"/>
  <c r="AN38" i="1" s="1"/>
  <c r="AO38" i="1" s="1"/>
  <c r="H48" i="2"/>
  <c r="H49" i="2"/>
  <c r="AM40" i="1"/>
  <c r="AN40" i="1" s="1"/>
  <c r="AP40" i="1" s="1"/>
  <c r="AM42" i="1"/>
  <c r="AN42" i="1" s="1"/>
  <c r="H52" i="2"/>
  <c r="AO49" i="1"/>
  <c r="AQ51" i="1"/>
  <c r="AP51" i="1"/>
  <c r="AQ49" i="1"/>
  <c r="I51" i="2"/>
  <c r="I48" i="2"/>
  <c r="Q41" i="1"/>
  <c r="R41" i="1" s="1"/>
  <c r="U41" i="1" s="1"/>
  <c r="Q40" i="1"/>
  <c r="R40" i="1" s="1"/>
  <c r="U40" i="1" s="1"/>
  <c r="S37" i="1"/>
  <c r="T36" i="1"/>
  <c r="AM43" i="1"/>
  <c r="AN43" i="1" s="1"/>
  <c r="AQ43" i="1" s="1"/>
  <c r="Q43" i="1"/>
  <c r="R43" i="1" s="1"/>
  <c r="S43" i="1" s="1"/>
  <c r="Q42" i="1"/>
  <c r="R42" i="1" s="1"/>
  <c r="S42" i="1" s="1"/>
  <c r="AM37" i="1"/>
  <c r="AN37" i="1" s="1"/>
  <c r="AO37" i="1" s="1"/>
  <c r="AM39" i="1"/>
  <c r="AN39" i="1" s="1"/>
  <c r="AQ39" i="1" s="1"/>
  <c r="AR43" i="1"/>
  <c r="AM36" i="1"/>
  <c r="AN36" i="1" s="1"/>
  <c r="AQ36" i="1" s="1"/>
  <c r="T37" i="1"/>
  <c r="U37" i="1"/>
  <c r="T42" i="1"/>
  <c r="U39" i="1"/>
  <c r="AP41" i="1"/>
  <c r="AQ40" i="1"/>
  <c r="AQ42" i="1"/>
  <c r="T38" i="1"/>
  <c r="T40" i="1"/>
  <c r="AO42" i="1"/>
  <c r="AO41" i="1"/>
  <c r="S38" i="1"/>
  <c r="AP42" i="1"/>
  <c r="T39" i="1"/>
  <c r="S36" i="1"/>
  <c r="S39" i="1"/>
  <c r="A38" i="2"/>
  <c r="B38" i="2"/>
  <c r="C38" i="2"/>
  <c r="F38" i="2"/>
  <c r="G38" i="2"/>
  <c r="M38" i="2"/>
  <c r="A39" i="2"/>
  <c r="B39" i="2"/>
  <c r="C39" i="2"/>
  <c r="F39" i="2"/>
  <c r="G39" i="2"/>
  <c r="M39" i="2"/>
  <c r="A40" i="2"/>
  <c r="B40" i="2"/>
  <c r="C40" i="2"/>
  <c r="F40" i="2"/>
  <c r="G40" i="2"/>
  <c r="M40" i="2"/>
  <c r="A41" i="2"/>
  <c r="B41" i="2"/>
  <c r="C41" i="2"/>
  <c r="F41" i="2"/>
  <c r="G41" i="2"/>
  <c r="M41" i="2"/>
  <c r="A42" i="2"/>
  <c r="B42" i="2"/>
  <c r="C42" i="2"/>
  <c r="F42" i="2"/>
  <c r="G42" i="2"/>
  <c r="M42" i="2"/>
  <c r="A43" i="2"/>
  <c r="B43" i="2"/>
  <c r="C43" i="2"/>
  <c r="F43" i="2"/>
  <c r="G43" i="2"/>
  <c r="M43" i="2"/>
  <c r="A44" i="2"/>
  <c r="B44" i="2"/>
  <c r="C44" i="2"/>
  <c r="F44" i="2"/>
  <c r="G44" i="2"/>
  <c r="M44" i="2"/>
  <c r="N29" i="1"/>
  <c r="N30" i="1"/>
  <c r="N31" i="1"/>
  <c r="N32" i="1"/>
  <c r="N33" i="1"/>
  <c r="N34" i="1"/>
  <c r="N35" i="1"/>
  <c r="O29" i="1"/>
  <c r="O30" i="1"/>
  <c r="O31" i="1"/>
  <c r="O32" i="1"/>
  <c r="O33" i="1"/>
  <c r="O34" i="1"/>
  <c r="O35" i="1"/>
  <c r="P29" i="1"/>
  <c r="P30" i="1"/>
  <c r="P31" i="1"/>
  <c r="P32" i="1"/>
  <c r="Q32" i="1" s="1"/>
  <c r="R32" i="1" s="1"/>
  <c r="P33" i="1"/>
  <c r="P34" i="1"/>
  <c r="P35" i="1"/>
  <c r="AJ29" i="1"/>
  <c r="AR29" i="1" s="1"/>
  <c r="AJ30" i="1"/>
  <c r="AJ31" i="1"/>
  <c r="AR31" i="1" s="1"/>
  <c r="AJ32" i="1"/>
  <c r="AR32" i="1" s="1"/>
  <c r="AJ33" i="1"/>
  <c r="AR33" i="1" s="1"/>
  <c r="AJ34" i="1"/>
  <c r="AR34" i="1" s="1"/>
  <c r="AJ35" i="1"/>
  <c r="AK29" i="1"/>
  <c r="AK30" i="1"/>
  <c r="AK31" i="1"/>
  <c r="AK32" i="1"/>
  <c r="AK33" i="1"/>
  <c r="AK34" i="1"/>
  <c r="AK35" i="1"/>
  <c r="AL29" i="1"/>
  <c r="AL30" i="1"/>
  <c r="AL31" i="1"/>
  <c r="AL32" i="1"/>
  <c r="AL33" i="1"/>
  <c r="AL34" i="1"/>
  <c r="AL35" i="1"/>
  <c r="AR30" i="1"/>
  <c r="E813" i="10" l="1"/>
  <c r="D814" i="10"/>
  <c r="J813" i="10"/>
  <c r="K813" i="10" s="1"/>
  <c r="L813" i="10" s="1"/>
  <c r="F814" i="10"/>
  <c r="E714" i="10"/>
  <c r="D715" i="10"/>
  <c r="J714" i="10"/>
  <c r="K714" i="10" s="1"/>
  <c r="L714" i="10" s="1"/>
  <c r="F715" i="10"/>
  <c r="E595" i="10"/>
  <c r="D596" i="10"/>
  <c r="J594" i="10"/>
  <c r="K594" i="10" s="1"/>
  <c r="L594" i="10" s="1"/>
  <c r="F595" i="10"/>
  <c r="J491" i="10"/>
  <c r="K491" i="10" s="1"/>
  <c r="L491" i="10" s="1"/>
  <c r="F492" i="10"/>
  <c r="E491" i="10"/>
  <c r="D492" i="10"/>
  <c r="AU81" i="1"/>
  <c r="AA81" i="1"/>
  <c r="Z82" i="1"/>
  <c r="J80" i="1"/>
  <c r="K80" i="1" s="1"/>
  <c r="L80" i="1" s="1"/>
  <c r="F81" i="1"/>
  <c r="I81" i="1"/>
  <c r="AT80" i="1"/>
  <c r="AV80" i="1"/>
  <c r="AF72" i="1"/>
  <c r="AG72" i="1" s="1"/>
  <c r="AH72" i="1" s="1"/>
  <c r="AB73" i="1"/>
  <c r="E73" i="1"/>
  <c r="D74" i="1"/>
  <c r="J74" i="1"/>
  <c r="K74" i="1" s="1"/>
  <c r="L74" i="1" s="1"/>
  <c r="F75" i="1"/>
  <c r="J75" i="1" s="1"/>
  <c r="K75" i="1" s="1"/>
  <c r="L75" i="1" s="1"/>
  <c r="AT71" i="1"/>
  <c r="I72" i="1"/>
  <c r="AV71" i="1"/>
  <c r="AA72" i="1"/>
  <c r="Z73" i="1"/>
  <c r="E67" i="1"/>
  <c r="I63" i="1"/>
  <c r="J62" i="1"/>
  <c r="K62" i="1" s="1"/>
  <c r="L62" i="1" s="1"/>
  <c r="F63" i="1"/>
  <c r="I54" i="1"/>
  <c r="J53" i="1"/>
  <c r="K53" i="1" s="1"/>
  <c r="L53" i="1" s="1"/>
  <c r="F54" i="1"/>
  <c r="E54" i="1"/>
  <c r="D55" i="1"/>
  <c r="AQ38" i="1"/>
  <c r="T41" i="1"/>
  <c r="AP38" i="1"/>
  <c r="S41" i="1"/>
  <c r="AO40" i="1"/>
  <c r="U43" i="1"/>
  <c r="U42" i="1"/>
  <c r="AM34" i="1"/>
  <c r="AN34" i="1" s="1"/>
  <c r="AO34" i="1" s="1"/>
  <c r="Q31" i="1"/>
  <c r="R31" i="1" s="1"/>
  <c r="S31" i="1" s="1"/>
  <c r="Q35" i="1"/>
  <c r="R35" i="1" s="1"/>
  <c r="T35" i="1" s="1"/>
  <c r="AP43" i="1"/>
  <c r="S40" i="1"/>
  <c r="H38" i="2"/>
  <c r="AO43" i="1"/>
  <c r="T43" i="1"/>
  <c r="H40" i="2"/>
  <c r="Q29" i="1"/>
  <c r="R29" i="1" s="1"/>
  <c r="T29" i="1" s="1"/>
  <c r="H41" i="2"/>
  <c r="H39" i="2"/>
  <c r="Q33" i="1"/>
  <c r="R33" i="1" s="1"/>
  <c r="T33" i="1" s="1"/>
  <c r="AM35" i="1"/>
  <c r="AN35" i="1" s="1"/>
  <c r="AP35" i="1" s="1"/>
  <c r="I42" i="2"/>
  <c r="AQ37" i="1"/>
  <c r="AP37" i="1"/>
  <c r="AO39" i="1"/>
  <c r="AP39" i="1"/>
  <c r="AP36" i="1"/>
  <c r="AO36" i="1"/>
  <c r="AM33" i="1"/>
  <c r="AN33" i="1" s="1"/>
  <c r="AP33" i="1" s="1"/>
  <c r="Q30" i="1"/>
  <c r="R30" i="1" s="1"/>
  <c r="T30" i="1" s="1"/>
  <c r="H43" i="2"/>
  <c r="AM30" i="1"/>
  <c r="AN30" i="1" s="1"/>
  <c r="AO30" i="1" s="1"/>
  <c r="H42" i="2"/>
  <c r="I39" i="2"/>
  <c r="AM29" i="1"/>
  <c r="AN29" i="1" s="1"/>
  <c r="AO29" i="1" s="1"/>
  <c r="Q34" i="1"/>
  <c r="R34" i="1" s="1"/>
  <c r="U34" i="1" s="1"/>
  <c r="I38" i="2"/>
  <c r="I41" i="2"/>
  <c r="I40" i="2"/>
  <c r="I44" i="2"/>
  <c r="I43" i="2"/>
  <c r="H44" i="2"/>
  <c r="AM32" i="1"/>
  <c r="AN32" i="1" s="1"/>
  <c r="AQ32" i="1" s="1"/>
  <c r="AM31" i="1"/>
  <c r="AN31" i="1" s="1"/>
  <c r="AQ31" i="1" s="1"/>
  <c r="S35" i="1"/>
  <c r="S32" i="1"/>
  <c r="T32" i="1"/>
  <c r="U32" i="1"/>
  <c r="AP34" i="1"/>
  <c r="U35" i="1"/>
  <c r="AR35" i="1"/>
  <c r="A27" i="2"/>
  <c r="B27" i="2"/>
  <c r="C27" i="2"/>
  <c r="F27" i="2"/>
  <c r="G27" i="2"/>
  <c r="M27" i="2"/>
  <c r="A28" i="2"/>
  <c r="B28" i="2"/>
  <c r="C28" i="2"/>
  <c r="F28" i="2"/>
  <c r="G28" i="2"/>
  <c r="M28" i="2"/>
  <c r="A29" i="2"/>
  <c r="B29" i="2"/>
  <c r="C29" i="2"/>
  <c r="F29" i="2"/>
  <c r="G29" i="2"/>
  <c r="M29" i="2"/>
  <c r="A30" i="2"/>
  <c r="B30" i="2"/>
  <c r="C30" i="2"/>
  <c r="F30" i="2"/>
  <c r="G30" i="2"/>
  <c r="M30" i="2"/>
  <c r="A31" i="2"/>
  <c r="B31" i="2"/>
  <c r="C31" i="2"/>
  <c r="F31" i="2"/>
  <c r="G31" i="2"/>
  <c r="M31" i="2"/>
  <c r="A32" i="2"/>
  <c r="B32" i="2"/>
  <c r="C32" i="2"/>
  <c r="F32" i="2"/>
  <c r="G32" i="2"/>
  <c r="M32" i="2"/>
  <c r="A33" i="2"/>
  <c r="B33" i="2"/>
  <c r="C33" i="2"/>
  <c r="F33" i="2"/>
  <c r="G33" i="2"/>
  <c r="M33" i="2"/>
  <c r="A34" i="2"/>
  <c r="B34" i="2"/>
  <c r="C34" i="2"/>
  <c r="F34" i="2"/>
  <c r="G34" i="2"/>
  <c r="M34" i="2"/>
  <c r="A35" i="2"/>
  <c r="B35" i="2"/>
  <c r="C35" i="2"/>
  <c r="F35" i="2"/>
  <c r="G35" i="2"/>
  <c r="M35" i="2"/>
  <c r="A36" i="2"/>
  <c r="B36" i="2"/>
  <c r="C36" i="2"/>
  <c r="F36" i="2"/>
  <c r="G36" i="2"/>
  <c r="M36" i="2"/>
  <c r="A37" i="2"/>
  <c r="B37" i="2"/>
  <c r="C37" i="2"/>
  <c r="F37" i="2"/>
  <c r="G37" i="2"/>
  <c r="M37" i="2"/>
  <c r="N18" i="1"/>
  <c r="N19" i="1"/>
  <c r="N20" i="1"/>
  <c r="N21" i="1"/>
  <c r="N22" i="1"/>
  <c r="N23" i="1"/>
  <c r="N24" i="1"/>
  <c r="N25" i="1"/>
  <c r="N26" i="1"/>
  <c r="N27" i="1"/>
  <c r="N28" i="1"/>
  <c r="O18" i="1"/>
  <c r="O19" i="1"/>
  <c r="O20" i="1"/>
  <c r="O21" i="1"/>
  <c r="O22" i="1"/>
  <c r="O23" i="1"/>
  <c r="O24" i="1"/>
  <c r="O25" i="1"/>
  <c r="O26" i="1"/>
  <c r="O27" i="1"/>
  <c r="O28" i="1"/>
  <c r="P18" i="1"/>
  <c r="P19" i="1"/>
  <c r="P20" i="1"/>
  <c r="P21" i="1"/>
  <c r="P22" i="1"/>
  <c r="P23" i="1"/>
  <c r="P24" i="1"/>
  <c r="P25" i="1"/>
  <c r="P26" i="1"/>
  <c r="P27" i="1"/>
  <c r="P28" i="1"/>
  <c r="AJ18" i="1"/>
  <c r="AR18" i="1" s="1"/>
  <c r="AJ19" i="1"/>
  <c r="AR19" i="1" s="1"/>
  <c r="AJ20" i="1"/>
  <c r="AR20" i="1" s="1"/>
  <c r="AJ21" i="1"/>
  <c r="AR21" i="1" s="1"/>
  <c r="AJ22" i="1"/>
  <c r="AR22" i="1" s="1"/>
  <c r="AJ23" i="1"/>
  <c r="AR23" i="1" s="1"/>
  <c r="AJ24" i="1"/>
  <c r="AJ25" i="1"/>
  <c r="AJ26" i="1"/>
  <c r="AR26" i="1" s="1"/>
  <c r="AJ27" i="1"/>
  <c r="AJ28" i="1"/>
  <c r="AR28" i="1" s="1"/>
  <c r="AK18" i="1"/>
  <c r="AK19" i="1"/>
  <c r="AK20" i="1"/>
  <c r="AK21" i="1"/>
  <c r="AK22" i="1"/>
  <c r="AK23" i="1"/>
  <c r="AK24" i="1"/>
  <c r="AK25" i="1"/>
  <c r="AK26" i="1"/>
  <c r="AK27" i="1"/>
  <c r="AK28" i="1"/>
  <c r="AL18" i="1"/>
  <c r="AL19" i="1"/>
  <c r="AL20" i="1"/>
  <c r="AL21" i="1"/>
  <c r="AL22" i="1"/>
  <c r="AL23" i="1"/>
  <c r="AL24" i="1"/>
  <c r="AL25" i="1"/>
  <c r="AL26" i="1"/>
  <c r="AL27" i="1"/>
  <c r="AL28" i="1"/>
  <c r="E814" i="10" l="1"/>
  <c r="D815" i="10"/>
  <c r="E815" i="10" s="1"/>
  <c r="J814" i="10"/>
  <c r="K814" i="10" s="1"/>
  <c r="L814" i="10" s="1"/>
  <c r="F815" i="10"/>
  <c r="J815" i="10" s="1"/>
  <c r="K815" i="10" s="1"/>
  <c r="L815" i="10" s="1"/>
  <c r="E715" i="10"/>
  <c r="D716" i="10"/>
  <c r="J715" i="10"/>
  <c r="K715" i="10" s="1"/>
  <c r="L715" i="10" s="1"/>
  <c r="F716" i="10"/>
  <c r="J595" i="10"/>
  <c r="K595" i="10" s="1"/>
  <c r="L595" i="10" s="1"/>
  <c r="F596" i="10"/>
  <c r="E596" i="10"/>
  <c r="D597" i="10"/>
  <c r="E492" i="10"/>
  <c r="D493" i="10"/>
  <c r="J492" i="10"/>
  <c r="K492" i="10" s="1"/>
  <c r="L492" i="10" s="1"/>
  <c r="F493" i="10"/>
  <c r="AA82" i="1"/>
  <c r="AU82" i="1"/>
  <c r="I82" i="1"/>
  <c r="AT81" i="1"/>
  <c r="AV81" i="1"/>
  <c r="J81" i="1"/>
  <c r="K81" i="1" s="1"/>
  <c r="L81" i="1" s="1"/>
  <c r="F82" i="1"/>
  <c r="J82" i="1" s="1"/>
  <c r="K82" i="1" s="1"/>
  <c r="L82" i="1" s="1"/>
  <c r="AT72" i="1"/>
  <c r="I73" i="1"/>
  <c r="AV72" i="1"/>
  <c r="AA73" i="1"/>
  <c r="Z74" i="1"/>
  <c r="E74" i="1"/>
  <c r="AU74" i="1"/>
  <c r="D75" i="1"/>
  <c r="AU73" i="1"/>
  <c r="AF73" i="1"/>
  <c r="AG73" i="1" s="1"/>
  <c r="AH73" i="1" s="1"/>
  <c r="AB74" i="1"/>
  <c r="J63" i="1"/>
  <c r="K63" i="1" s="1"/>
  <c r="L63" i="1" s="1"/>
  <c r="F64" i="1"/>
  <c r="I64" i="1"/>
  <c r="E55" i="1"/>
  <c r="D56" i="1"/>
  <c r="J54" i="1"/>
  <c r="K54" i="1" s="1"/>
  <c r="L54" i="1" s="1"/>
  <c r="F55" i="1"/>
  <c r="I55" i="1"/>
  <c r="H34" i="2"/>
  <c r="I34" i="2"/>
  <c r="AP30" i="1"/>
  <c r="AM20" i="1"/>
  <c r="AN20" i="1" s="1"/>
  <c r="AQ34" i="1"/>
  <c r="AO33" i="1"/>
  <c r="AQ30" i="1"/>
  <c r="U31" i="1"/>
  <c r="AP31" i="1"/>
  <c r="AO31" i="1"/>
  <c r="U33" i="1"/>
  <c r="T31" i="1"/>
  <c r="S33" i="1"/>
  <c r="Q18" i="1"/>
  <c r="R18" i="1" s="1"/>
  <c r="U18" i="1" s="1"/>
  <c r="Q27" i="1"/>
  <c r="R27" i="1" s="1"/>
  <c r="U27" i="1" s="1"/>
  <c r="T34" i="1"/>
  <c r="Q25" i="1"/>
  <c r="R25" i="1" s="1"/>
  <c r="U25" i="1" s="1"/>
  <c r="U29" i="1"/>
  <c r="S34" i="1"/>
  <c r="U30" i="1"/>
  <c r="Q23" i="1"/>
  <c r="R23" i="1" s="1"/>
  <c r="T23" i="1" s="1"/>
  <c r="Q20" i="1"/>
  <c r="R20" i="1" s="1"/>
  <c r="T20" i="1" s="1"/>
  <c r="AO35" i="1"/>
  <c r="S30" i="1"/>
  <c r="AQ33" i="1"/>
  <c r="Q19" i="1"/>
  <c r="R19" i="1" s="1"/>
  <c r="T19" i="1" s="1"/>
  <c r="AQ35" i="1"/>
  <c r="Q28" i="1"/>
  <c r="R28" i="1" s="1"/>
  <c r="U28" i="1" s="1"/>
  <c r="AM28" i="1"/>
  <c r="AN28" i="1" s="1"/>
  <c r="AP28" i="1" s="1"/>
  <c r="Q26" i="1"/>
  <c r="R26" i="1" s="1"/>
  <c r="T26" i="1" s="1"/>
  <c r="S29" i="1"/>
  <c r="AM27" i="1"/>
  <c r="AN27" i="1" s="1"/>
  <c r="AQ27" i="1" s="1"/>
  <c r="Q22" i="1"/>
  <c r="R22" i="1" s="1"/>
  <c r="U22" i="1" s="1"/>
  <c r="AQ29" i="1"/>
  <c r="Q24" i="1"/>
  <c r="R24" i="1" s="1"/>
  <c r="U24" i="1" s="1"/>
  <c r="AP29" i="1"/>
  <c r="H36" i="2"/>
  <c r="AM18" i="1"/>
  <c r="AN18" i="1" s="1"/>
  <c r="AQ18" i="1" s="1"/>
  <c r="Q21" i="1"/>
  <c r="R21" i="1" s="1"/>
  <c r="U21" i="1" s="1"/>
  <c r="I33" i="2"/>
  <c r="H32" i="2"/>
  <c r="H28" i="2"/>
  <c r="I31" i="2"/>
  <c r="H33" i="2"/>
  <c r="H29" i="2"/>
  <c r="AP32" i="1"/>
  <c r="AO32" i="1"/>
  <c r="I35" i="2"/>
  <c r="I36" i="2"/>
  <c r="H35" i="2"/>
  <c r="H30" i="2"/>
  <c r="H37" i="2"/>
  <c r="H31" i="2"/>
  <c r="I37" i="2"/>
  <c r="H27" i="2"/>
  <c r="I32" i="2"/>
  <c r="I28" i="2"/>
  <c r="I30" i="2"/>
  <c r="I29" i="2"/>
  <c r="I27" i="2"/>
  <c r="AM25" i="1"/>
  <c r="AN25" i="1" s="1"/>
  <c r="AP25" i="1" s="1"/>
  <c r="AM23" i="1"/>
  <c r="AN23" i="1" s="1"/>
  <c r="AQ23" i="1" s="1"/>
  <c r="AM24" i="1"/>
  <c r="AN24" i="1" s="1"/>
  <c r="AO24" i="1" s="1"/>
  <c r="AM22" i="1"/>
  <c r="AN22" i="1" s="1"/>
  <c r="AQ22" i="1" s="1"/>
  <c r="AM21" i="1"/>
  <c r="AN21" i="1" s="1"/>
  <c r="AQ21" i="1" s="1"/>
  <c r="AM19" i="1"/>
  <c r="AN19" i="1" s="1"/>
  <c r="AP19" i="1" s="1"/>
  <c r="AO20" i="1"/>
  <c r="U20" i="1"/>
  <c r="AM26" i="1"/>
  <c r="AN26" i="1" s="1"/>
  <c r="AO26" i="1" s="1"/>
  <c r="AR25" i="1"/>
  <c r="S25" i="1"/>
  <c r="AR24" i="1"/>
  <c r="AQ20" i="1"/>
  <c r="S28" i="1"/>
  <c r="AP20" i="1"/>
  <c r="S18" i="1"/>
  <c r="T18" i="1"/>
  <c r="AR27" i="1"/>
  <c r="S27" i="1"/>
  <c r="A21" i="2"/>
  <c r="B21" i="2"/>
  <c r="C21" i="2"/>
  <c r="F21" i="2"/>
  <c r="G21" i="2"/>
  <c r="M21" i="2"/>
  <c r="A22" i="2"/>
  <c r="B22" i="2"/>
  <c r="C22" i="2"/>
  <c r="F22" i="2"/>
  <c r="G22" i="2"/>
  <c r="M22" i="2"/>
  <c r="A23" i="2"/>
  <c r="B23" i="2"/>
  <c r="C23" i="2"/>
  <c r="F23" i="2"/>
  <c r="G23" i="2"/>
  <c r="M23" i="2"/>
  <c r="A24" i="2"/>
  <c r="B24" i="2"/>
  <c r="C24" i="2"/>
  <c r="F24" i="2"/>
  <c r="G24" i="2"/>
  <c r="M24" i="2"/>
  <c r="A25" i="2"/>
  <c r="B25" i="2"/>
  <c r="C25" i="2"/>
  <c r="F25" i="2"/>
  <c r="G25" i="2"/>
  <c r="M25" i="2"/>
  <c r="A26" i="2"/>
  <c r="B26" i="2"/>
  <c r="C26" i="2"/>
  <c r="F26" i="2"/>
  <c r="G26" i="2"/>
  <c r="M26" i="2"/>
  <c r="N12" i="1"/>
  <c r="N13" i="1"/>
  <c r="N14" i="1"/>
  <c r="N15" i="1"/>
  <c r="N16" i="1"/>
  <c r="N17" i="1"/>
  <c r="O12" i="1"/>
  <c r="O13" i="1"/>
  <c r="O14" i="1"/>
  <c r="O15" i="1"/>
  <c r="O16" i="1"/>
  <c r="O17" i="1"/>
  <c r="P12" i="1"/>
  <c r="P13" i="1"/>
  <c r="P14" i="1"/>
  <c r="P15" i="1"/>
  <c r="P16" i="1"/>
  <c r="Q16" i="1" s="1"/>
  <c r="R16" i="1" s="1"/>
  <c r="T16" i="1" s="1"/>
  <c r="P17" i="1"/>
  <c r="AJ12" i="1"/>
  <c r="AR12" i="1" s="1"/>
  <c r="AJ13" i="1"/>
  <c r="AR13" i="1" s="1"/>
  <c r="AJ14" i="1"/>
  <c r="AR14" i="1" s="1"/>
  <c r="AJ15" i="1"/>
  <c r="AR15" i="1" s="1"/>
  <c r="AJ16" i="1"/>
  <c r="AR16" i="1" s="1"/>
  <c r="AJ17" i="1"/>
  <c r="AR17" i="1" s="1"/>
  <c r="AK12" i="1"/>
  <c r="AK13" i="1"/>
  <c r="AK14" i="1"/>
  <c r="AK15" i="1"/>
  <c r="AK16" i="1"/>
  <c r="AK17" i="1"/>
  <c r="AL12" i="1"/>
  <c r="AL13" i="1"/>
  <c r="AL14" i="1"/>
  <c r="AL15" i="1"/>
  <c r="AL16" i="1"/>
  <c r="AL17" i="1"/>
  <c r="J716" i="10" l="1"/>
  <c r="K716" i="10" s="1"/>
  <c r="L716" i="10" s="1"/>
  <c r="F717" i="10"/>
  <c r="E716" i="10"/>
  <c r="D717" i="10"/>
  <c r="E597" i="10"/>
  <c r="D598" i="10"/>
  <c r="J596" i="10"/>
  <c r="K596" i="10" s="1"/>
  <c r="L596" i="10" s="1"/>
  <c r="F597" i="10"/>
  <c r="J493" i="10"/>
  <c r="K493" i="10" s="1"/>
  <c r="L493" i="10" s="1"/>
  <c r="F494" i="10"/>
  <c r="E493" i="10"/>
  <c r="D494" i="10"/>
  <c r="AV82" i="1"/>
  <c r="AT82" i="1"/>
  <c r="AF74" i="1"/>
  <c r="AG74" i="1" s="1"/>
  <c r="AH74" i="1" s="1"/>
  <c r="AB75" i="1"/>
  <c r="AF75" i="1" s="1"/>
  <c r="AG75" i="1" s="1"/>
  <c r="AH75" i="1" s="1"/>
  <c r="E75" i="1"/>
  <c r="AA74" i="1"/>
  <c r="Z75" i="1"/>
  <c r="AA75" i="1" s="1"/>
  <c r="AV73" i="1"/>
  <c r="AT73" i="1"/>
  <c r="I74" i="1"/>
  <c r="I65" i="1"/>
  <c r="J64" i="1"/>
  <c r="K64" i="1" s="1"/>
  <c r="L64" i="1" s="1"/>
  <c r="F65" i="1"/>
  <c r="I56" i="1"/>
  <c r="E56" i="1"/>
  <c r="D57" i="1"/>
  <c r="J55" i="1"/>
  <c r="K55" i="1" s="1"/>
  <c r="L55" i="1" s="1"/>
  <c r="F56" i="1"/>
  <c r="T24" i="1"/>
  <c r="S20" i="1"/>
  <c r="S26" i="1"/>
  <c r="U23" i="1"/>
  <c r="S23" i="1"/>
  <c r="AO18" i="1"/>
  <c r="S24" i="1"/>
  <c r="T27" i="1"/>
  <c r="AM13" i="1"/>
  <c r="AN13" i="1" s="1"/>
  <c r="AP13" i="1" s="1"/>
  <c r="U26" i="1"/>
  <c r="U19" i="1"/>
  <c r="H21" i="2"/>
  <c r="T28" i="1"/>
  <c r="T25" i="1"/>
  <c r="AM12" i="1"/>
  <c r="AN12" i="1" s="1"/>
  <c r="AP12" i="1" s="1"/>
  <c r="S22" i="1"/>
  <c r="I22" i="2"/>
  <c r="AQ28" i="1"/>
  <c r="AO28" i="1"/>
  <c r="S19" i="1"/>
  <c r="Q17" i="1"/>
  <c r="R17" i="1" s="1"/>
  <c r="T17" i="1" s="1"/>
  <c r="T21" i="1"/>
  <c r="Q15" i="1"/>
  <c r="R15" i="1" s="1"/>
  <c r="T15" i="1" s="1"/>
  <c r="Q14" i="1"/>
  <c r="R14" i="1" s="1"/>
  <c r="T14" i="1" s="1"/>
  <c r="AP18" i="1"/>
  <c r="S21" i="1"/>
  <c r="Q13" i="1"/>
  <c r="R13" i="1" s="1"/>
  <c r="T13" i="1" s="1"/>
  <c r="AO27" i="1"/>
  <c r="T22" i="1"/>
  <c r="AM15" i="1"/>
  <c r="AN15" i="1" s="1"/>
  <c r="AQ15" i="1" s="1"/>
  <c r="AM14" i="1"/>
  <c r="AN14" i="1" s="1"/>
  <c r="AQ14" i="1" s="1"/>
  <c r="AP27" i="1"/>
  <c r="H25" i="2"/>
  <c r="H22" i="2"/>
  <c r="I24" i="2"/>
  <c r="I26" i="2"/>
  <c r="AO25" i="1"/>
  <c r="AQ25" i="1"/>
  <c r="AO19" i="1"/>
  <c r="AO23" i="1"/>
  <c r="AP23" i="1"/>
  <c r="AO21" i="1"/>
  <c r="AP21" i="1"/>
  <c r="AP24" i="1"/>
  <c r="AP22" i="1"/>
  <c r="AQ24" i="1"/>
  <c r="AO22" i="1"/>
  <c r="AQ19" i="1"/>
  <c r="AQ26" i="1"/>
  <c r="AP26" i="1"/>
  <c r="I23" i="2"/>
  <c r="H23" i="2"/>
  <c r="I25" i="2"/>
  <c r="H26" i="2"/>
  <c r="H24" i="2"/>
  <c r="I21" i="2"/>
  <c r="Q12" i="1"/>
  <c r="R12" i="1" s="1"/>
  <c r="T12" i="1" s="1"/>
  <c r="AM17" i="1"/>
  <c r="AN17" i="1" s="1"/>
  <c r="AQ17" i="1" s="1"/>
  <c r="AM16" i="1"/>
  <c r="AN16" i="1" s="1"/>
  <c r="AO16" i="1" s="1"/>
  <c r="AQ12" i="1"/>
  <c r="S16" i="1"/>
  <c r="S13" i="1"/>
  <c r="AO12" i="1"/>
  <c r="U16" i="1"/>
  <c r="U13" i="1"/>
  <c r="N416" i="8"/>
  <c r="O416" i="8"/>
  <c r="P416" i="8"/>
  <c r="Q416" i="8"/>
  <c r="R416" i="8" s="1"/>
  <c r="U416" i="8" s="1"/>
  <c r="W416" i="8"/>
  <c r="X416" i="8"/>
  <c r="N417" i="8"/>
  <c r="O417" i="8"/>
  <c r="P417" i="8"/>
  <c r="W417" i="8"/>
  <c r="X417" i="8"/>
  <c r="N418" i="8"/>
  <c r="O418" i="8"/>
  <c r="P418" i="8"/>
  <c r="W418" i="8"/>
  <c r="X418" i="8"/>
  <c r="N419" i="8"/>
  <c r="O419" i="8"/>
  <c r="P419" i="8"/>
  <c r="W419" i="8"/>
  <c r="X419" i="8"/>
  <c r="N420" i="8"/>
  <c r="O420" i="8"/>
  <c r="P420" i="8"/>
  <c r="W420" i="8"/>
  <c r="X420" i="8"/>
  <c r="N5" i="8"/>
  <c r="O5" i="8"/>
  <c r="P5" i="8"/>
  <c r="W5" i="8"/>
  <c r="X5" i="8"/>
  <c r="J717" i="10" l="1"/>
  <c r="K717" i="10" s="1"/>
  <c r="L717" i="10" s="1"/>
  <c r="F718" i="10"/>
  <c r="E717" i="10"/>
  <c r="D718" i="10"/>
  <c r="J597" i="10"/>
  <c r="K597" i="10" s="1"/>
  <c r="L597" i="10" s="1"/>
  <c r="F598" i="10"/>
  <c r="E598" i="10"/>
  <c r="D599" i="10"/>
  <c r="E494" i="10"/>
  <c r="D495" i="10"/>
  <c r="J494" i="10"/>
  <c r="K494" i="10" s="1"/>
  <c r="L494" i="10" s="1"/>
  <c r="F495" i="10"/>
  <c r="AV74" i="1"/>
  <c r="AT74" i="1"/>
  <c r="I75" i="1"/>
  <c r="AU75" i="1"/>
  <c r="J65" i="1"/>
  <c r="K65" i="1" s="1"/>
  <c r="L65" i="1" s="1"/>
  <c r="F66" i="1"/>
  <c r="I66" i="1"/>
  <c r="J56" i="1"/>
  <c r="K56" i="1" s="1"/>
  <c r="L56" i="1" s="1"/>
  <c r="F57" i="1"/>
  <c r="E57" i="1"/>
  <c r="D58" i="1"/>
  <c r="I57" i="1"/>
  <c r="AQ13" i="1"/>
  <c r="AO13" i="1"/>
  <c r="AO14" i="1"/>
  <c r="AP14" i="1"/>
  <c r="S15" i="1"/>
  <c r="U15" i="1"/>
  <c r="AO15" i="1"/>
  <c r="AP15" i="1"/>
  <c r="U17" i="1"/>
  <c r="S17" i="1"/>
  <c r="U14" i="1"/>
  <c r="S14" i="1"/>
  <c r="U12" i="1"/>
  <c r="S12" i="1"/>
  <c r="AQ16" i="1"/>
  <c r="AP16" i="1"/>
  <c r="AO17" i="1"/>
  <c r="AP17" i="1"/>
  <c r="Q419" i="8"/>
  <c r="R419" i="8" s="1"/>
  <c r="U419" i="8" s="1"/>
  <c r="Q420" i="8"/>
  <c r="R420" i="8" s="1"/>
  <c r="S420" i="8" s="1"/>
  <c r="Q418" i="8"/>
  <c r="R418" i="8" s="1"/>
  <c r="T418" i="8" s="1"/>
  <c r="Q417" i="8"/>
  <c r="R417" i="8" s="1"/>
  <c r="U417" i="8" s="1"/>
  <c r="S416" i="8"/>
  <c r="T416" i="8"/>
  <c r="Q5" i="8"/>
  <c r="R5" i="8" s="1"/>
  <c r="S5" i="8" s="1"/>
  <c r="D5" i="8" s="1"/>
  <c r="N110" i="8"/>
  <c r="O110" i="8"/>
  <c r="P110" i="8"/>
  <c r="W110" i="8"/>
  <c r="X110" i="8"/>
  <c r="N111" i="8"/>
  <c r="O111" i="8"/>
  <c r="P111" i="8"/>
  <c r="W111" i="8"/>
  <c r="X111" i="8"/>
  <c r="N112" i="8"/>
  <c r="O112" i="8"/>
  <c r="P112" i="8"/>
  <c r="W112" i="8"/>
  <c r="X112" i="8"/>
  <c r="N113" i="8"/>
  <c r="O113" i="8"/>
  <c r="P113" i="8"/>
  <c r="W113" i="8"/>
  <c r="X113" i="8"/>
  <c r="N114" i="8"/>
  <c r="O114" i="8"/>
  <c r="P114" i="8"/>
  <c r="W114" i="8"/>
  <c r="X114" i="8"/>
  <c r="N115" i="8"/>
  <c r="O115" i="8"/>
  <c r="P115" i="8"/>
  <c r="W115" i="8"/>
  <c r="X115" i="8"/>
  <c r="N116" i="8"/>
  <c r="O116" i="8"/>
  <c r="P116" i="8"/>
  <c r="W116" i="8"/>
  <c r="X116" i="8"/>
  <c r="N117" i="8"/>
  <c r="O117" i="8"/>
  <c r="P117" i="8"/>
  <c r="W117" i="8"/>
  <c r="X117" i="8"/>
  <c r="N118" i="8"/>
  <c r="O118" i="8"/>
  <c r="P118" i="8"/>
  <c r="W118" i="8"/>
  <c r="X118" i="8"/>
  <c r="N119" i="8"/>
  <c r="O119" i="8"/>
  <c r="P119" i="8"/>
  <c r="W119" i="8"/>
  <c r="X119" i="8"/>
  <c r="N120" i="8"/>
  <c r="O120" i="8"/>
  <c r="P120" i="8"/>
  <c r="W120" i="8"/>
  <c r="X120" i="8"/>
  <c r="N121" i="8"/>
  <c r="O121" i="8"/>
  <c r="P121" i="8"/>
  <c r="W121" i="8"/>
  <c r="X121" i="8"/>
  <c r="N122" i="8"/>
  <c r="O122" i="8"/>
  <c r="P122" i="8"/>
  <c r="W122" i="8"/>
  <c r="X122" i="8"/>
  <c r="N123" i="8"/>
  <c r="O123" i="8"/>
  <c r="P123" i="8"/>
  <c r="W123" i="8"/>
  <c r="X123" i="8"/>
  <c r="N124" i="8"/>
  <c r="O124" i="8"/>
  <c r="P124" i="8"/>
  <c r="W124" i="8"/>
  <c r="X124" i="8"/>
  <c r="N125" i="8"/>
  <c r="O125" i="8"/>
  <c r="P125" i="8"/>
  <c r="W125" i="8"/>
  <c r="X125" i="8"/>
  <c r="N126" i="8"/>
  <c r="O126" i="8"/>
  <c r="P126" i="8"/>
  <c r="W126" i="8"/>
  <c r="X126" i="8"/>
  <c r="N127" i="8"/>
  <c r="O127" i="8"/>
  <c r="P127" i="8"/>
  <c r="W127" i="8"/>
  <c r="X127" i="8"/>
  <c r="N128" i="8"/>
  <c r="O128" i="8"/>
  <c r="P128" i="8"/>
  <c r="W128" i="8"/>
  <c r="X128" i="8"/>
  <c r="N129" i="8"/>
  <c r="O129" i="8"/>
  <c r="P129" i="8"/>
  <c r="W129" i="8"/>
  <c r="X129" i="8"/>
  <c r="N130" i="8"/>
  <c r="O130" i="8"/>
  <c r="P130" i="8"/>
  <c r="W130" i="8"/>
  <c r="X130" i="8"/>
  <c r="N131" i="8"/>
  <c r="O131" i="8"/>
  <c r="P131" i="8"/>
  <c r="W131" i="8"/>
  <c r="X131" i="8"/>
  <c r="N132" i="8"/>
  <c r="O132" i="8"/>
  <c r="P132" i="8"/>
  <c r="W132" i="8"/>
  <c r="X132" i="8"/>
  <c r="N133" i="8"/>
  <c r="O133" i="8"/>
  <c r="P133" i="8"/>
  <c r="W133" i="8"/>
  <c r="X133" i="8"/>
  <c r="N134" i="8"/>
  <c r="O134" i="8"/>
  <c r="P134" i="8"/>
  <c r="W134" i="8"/>
  <c r="X134" i="8"/>
  <c r="N135" i="8"/>
  <c r="O135" i="8"/>
  <c r="P135" i="8"/>
  <c r="W135" i="8"/>
  <c r="X135" i="8"/>
  <c r="N136" i="8"/>
  <c r="O136" i="8"/>
  <c r="P136" i="8"/>
  <c r="W136" i="8"/>
  <c r="X136" i="8"/>
  <c r="N137" i="8"/>
  <c r="O137" i="8"/>
  <c r="P137" i="8"/>
  <c r="W137" i="8"/>
  <c r="X137" i="8"/>
  <c r="N138" i="8"/>
  <c r="O138" i="8"/>
  <c r="P138" i="8"/>
  <c r="W138" i="8"/>
  <c r="X138" i="8"/>
  <c r="N139" i="8"/>
  <c r="O139" i="8"/>
  <c r="P139" i="8"/>
  <c r="W139" i="8"/>
  <c r="X139" i="8"/>
  <c r="N140" i="8"/>
  <c r="O140" i="8"/>
  <c r="P140" i="8"/>
  <c r="W140" i="8"/>
  <c r="X140" i="8"/>
  <c r="N141" i="8"/>
  <c r="O141" i="8"/>
  <c r="P141" i="8"/>
  <c r="W141" i="8"/>
  <c r="X141" i="8"/>
  <c r="N142" i="8"/>
  <c r="O142" i="8"/>
  <c r="P142" i="8"/>
  <c r="W142" i="8"/>
  <c r="X142" i="8"/>
  <c r="N143" i="8"/>
  <c r="O143" i="8"/>
  <c r="P143" i="8"/>
  <c r="W143" i="8"/>
  <c r="X143" i="8"/>
  <c r="N144" i="8"/>
  <c r="O144" i="8"/>
  <c r="P144" i="8"/>
  <c r="W144" i="8"/>
  <c r="X144" i="8"/>
  <c r="N145" i="8"/>
  <c r="O145" i="8"/>
  <c r="P145" i="8"/>
  <c r="W145" i="8"/>
  <c r="X145" i="8"/>
  <c r="N146" i="8"/>
  <c r="O146" i="8"/>
  <c r="P146" i="8"/>
  <c r="W146" i="8"/>
  <c r="X146" i="8"/>
  <c r="N147" i="8"/>
  <c r="O147" i="8"/>
  <c r="P147" i="8"/>
  <c r="W147" i="8"/>
  <c r="X147" i="8"/>
  <c r="N148" i="8"/>
  <c r="O148" i="8"/>
  <c r="P148" i="8"/>
  <c r="W148" i="8"/>
  <c r="X148" i="8"/>
  <c r="N149" i="8"/>
  <c r="O149" i="8"/>
  <c r="P149" i="8"/>
  <c r="W149" i="8"/>
  <c r="X149" i="8"/>
  <c r="N150" i="8"/>
  <c r="O150" i="8"/>
  <c r="P150" i="8"/>
  <c r="W150" i="8"/>
  <c r="X150" i="8"/>
  <c r="N151" i="8"/>
  <c r="O151" i="8"/>
  <c r="P151" i="8"/>
  <c r="W151" i="8"/>
  <c r="X151" i="8"/>
  <c r="N152" i="8"/>
  <c r="O152" i="8"/>
  <c r="P152" i="8"/>
  <c r="W152" i="8"/>
  <c r="X152" i="8"/>
  <c r="N153" i="8"/>
  <c r="O153" i="8"/>
  <c r="P153" i="8"/>
  <c r="W153" i="8"/>
  <c r="X153" i="8"/>
  <c r="N154" i="8"/>
  <c r="O154" i="8"/>
  <c r="P154" i="8"/>
  <c r="W154" i="8"/>
  <c r="X154" i="8"/>
  <c r="N155" i="8"/>
  <c r="O155" i="8"/>
  <c r="P155" i="8"/>
  <c r="W155" i="8"/>
  <c r="X155" i="8"/>
  <c r="N156" i="8"/>
  <c r="O156" i="8"/>
  <c r="P156" i="8"/>
  <c r="W156" i="8"/>
  <c r="X156" i="8"/>
  <c r="N157" i="8"/>
  <c r="O157" i="8"/>
  <c r="P157" i="8"/>
  <c r="W157" i="8"/>
  <c r="X157" i="8"/>
  <c r="N158" i="8"/>
  <c r="O158" i="8"/>
  <c r="P158" i="8"/>
  <c r="W158" i="8"/>
  <c r="X158" i="8"/>
  <c r="N159" i="8"/>
  <c r="O159" i="8"/>
  <c r="P159" i="8"/>
  <c r="W159" i="8"/>
  <c r="X159" i="8"/>
  <c r="N160" i="8"/>
  <c r="O160" i="8"/>
  <c r="P160" i="8"/>
  <c r="W160" i="8"/>
  <c r="X160" i="8"/>
  <c r="N161" i="8"/>
  <c r="O161" i="8"/>
  <c r="P161" i="8"/>
  <c r="W161" i="8"/>
  <c r="X161" i="8"/>
  <c r="N162" i="8"/>
  <c r="O162" i="8"/>
  <c r="P162" i="8"/>
  <c r="W162" i="8"/>
  <c r="X162" i="8"/>
  <c r="N163" i="8"/>
  <c r="O163" i="8"/>
  <c r="P163" i="8"/>
  <c r="W163" i="8"/>
  <c r="X163" i="8"/>
  <c r="N164" i="8"/>
  <c r="O164" i="8"/>
  <c r="P164" i="8"/>
  <c r="W164" i="8"/>
  <c r="X164" i="8"/>
  <c r="N165" i="8"/>
  <c r="O165" i="8"/>
  <c r="P165" i="8"/>
  <c r="W165" i="8"/>
  <c r="X165" i="8"/>
  <c r="N166" i="8"/>
  <c r="O166" i="8"/>
  <c r="P166" i="8"/>
  <c r="W166" i="8"/>
  <c r="X166" i="8"/>
  <c r="N167" i="8"/>
  <c r="O167" i="8"/>
  <c r="P167" i="8"/>
  <c r="W167" i="8"/>
  <c r="X167" i="8"/>
  <c r="N168" i="8"/>
  <c r="O168" i="8"/>
  <c r="P168" i="8"/>
  <c r="W168" i="8"/>
  <c r="X168" i="8"/>
  <c r="N169" i="8"/>
  <c r="O169" i="8"/>
  <c r="P169" i="8"/>
  <c r="W169" i="8"/>
  <c r="X169" i="8"/>
  <c r="N170" i="8"/>
  <c r="O170" i="8"/>
  <c r="P170" i="8"/>
  <c r="W170" i="8"/>
  <c r="X170" i="8"/>
  <c r="N171" i="8"/>
  <c r="O171" i="8"/>
  <c r="P171" i="8"/>
  <c r="W171" i="8"/>
  <c r="X171" i="8"/>
  <c r="N172" i="8"/>
  <c r="O172" i="8"/>
  <c r="P172" i="8"/>
  <c r="W172" i="8"/>
  <c r="X172" i="8"/>
  <c r="N173" i="8"/>
  <c r="O173" i="8"/>
  <c r="P173" i="8"/>
  <c r="W173" i="8"/>
  <c r="X173" i="8"/>
  <c r="N174" i="8"/>
  <c r="O174" i="8"/>
  <c r="P174" i="8"/>
  <c r="W174" i="8"/>
  <c r="X174" i="8"/>
  <c r="N175" i="8"/>
  <c r="O175" i="8"/>
  <c r="P175" i="8"/>
  <c r="W175" i="8"/>
  <c r="X175" i="8"/>
  <c r="N176" i="8"/>
  <c r="O176" i="8"/>
  <c r="P176" i="8"/>
  <c r="W176" i="8"/>
  <c r="X176" i="8"/>
  <c r="N177" i="8"/>
  <c r="O177" i="8"/>
  <c r="P177" i="8"/>
  <c r="W177" i="8"/>
  <c r="X177" i="8"/>
  <c r="N178" i="8"/>
  <c r="O178" i="8"/>
  <c r="P178" i="8"/>
  <c r="W178" i="8"/>
  <c r="X178" i="8"/>
  <c r="N179" i="8"/>
  <c r="O179" i="8"/>
  <c r="P179" i="8"/>
  <c r="W179" i="8"/>
  <c r="X179" i="8"/>
  <c r="N180" i="8"/>
  <c r="O180" i="8"/>
  <c r="P180" i="8"/>
  <c r="W180" i="8"/>
  <c r="X180" i="8"/>
  <c r="N181" i="8"/>
  <c r="O181" i="8"/>
  <c r="P181" i="8"/>
  <c r="W181" i="8"/>
  <c r="X181" i="8"/>
  <c r="N182" i="8"/>
  <c r="O182" i="8"/>
  <c r="P182" i="8"/>
  <c r="W182" i="8"/>
  <c r="X182" i="8"/>
  <c r="N183" i="8"/>
  <c r="O183" i="8"/>
  <c r="P183" i="8"/>
  <c r="W183" i="8"/>
  <c r="X183" i="8"/>
  <c r="N184" i="8"/>
  <c r="O184" i="8"/>
  <c r="P184" i="8"/>
  <c r="W184" i="8"/>
  <c r="X184" i="8"/>
  <c r="N185" i="8"/>
  <c r="O185" i="8"/>
  <c r="P185" i="8"/>
  <c r="W185" i="8"/>
  <c r="X185" i="8"/>
  <c r="N186" i="8"/>
  <c r="O186" i="8"/>
  <c r="P186" i="8"/>
  <c r="W186" i="8"/>
  <c r="X186" i="8"/>
  <c r="N187" i="8"/>
  <c r="O187" i="8"/>
  <c r="P187" i="8"/>
  <c r="W187" i="8"/>
  <c r="X187" i="8"/>
  <c r="N188" i="8"/>
  <c r="O188" i="8"/>
  <c r="P188" i="8"/>
  <c r="W188" i="8"/>
  <c r="X188" i="8"/>
  <c r="N189" i="8"/>
  <c r="O189" i="8"/>
  <c r="P189" i="8"/>
  <c r="W189" i="8"/>
  <c r="X189" i="8"/>
  <c r="N190" i="8"/>
  <c r="O190" i="8"/>
  <c r="P190" i="8"/>
  <c r="W190" i="8"/>
  <c r="X190" i="8"/>
  <c r="N191" i="8"/>
  <c r="O191" i="8"/>
  <c r="P191" i="8"/>
  <c r="W191" i="8"/>
  <c r="X191" i="8"/>
  <c r="N192" i="8"/>
  <c r="O192" i="8"/>
  <c r="P192" i="8"/>
  <c r="W192" i="8"/>
  <c r="X192" i="8"/>
  <c r="N193" i="8"/>
  <c r="O193" i="8"/>
  <c r="P193" i="8"/>
  <c r="W193" i="8"/>
  <c r="X193" i="8"/>
  <c r="N194" i="8"/>
  <c r="O194" i="8"/>
  <c r="P194" i="8"/>
  <c r="W194" i="8"/>
  <c r="X194" i="8"/>
  <c r="N195" i="8"/>
  <c r="O195" i="8"/>
  <c r="P195" i="8"/>
  <c r="W195" i="8"/>
  <c r="X195" i="8"/>
  <c r="N196" i="8"/>
  <c r="O196" i="8"/>
  <c r="P196" i="8"/>
  <c r="W196" i="8"/>
  <c r="X196" i="8"/>
  <c r="N197" i="8"/>
  <c r="O197" i="8"/>
  <c r="P197" i="8"/>
  <c r="W197" i="8"/>
  <c r="X197" i="8"/>
  <c r="N198" i="8"/>
  <c r="O198" i="8"/>
  <c r="P198" i="8"/>
  <c r="W198" i="8"/>
  <c r="X198" i="8"/>
  <c r="N199" i="8"/>
  <c r="O199" i="8"/>
  <c r="P199" i="8"/>
  <c r="W199" i="8"/>
  <c r="X199" i="8"/>
  <c r="N200" i="8"/>
  <c r="O200" i="8"/>
  <c r="P200" i="8"/>
  <c r="W200" i="8"/>
  <c r="X200" i="8"/>
  <c r="N201" i="8"/>
  <c r="O201" i="8"/>
  <c r="P201" i="8"/>
  <c r="W201" i="8"/>
  <c r="X201" i="8"/>
  <c r="N202" i="8"/>
  <c r="O202" i="8"/>
  <c r="P202" i="8"/>
  <c r="W202" i="8"/>
  <c r="X202" i="8"/>
  <c r="N203" i="8"/>
  <c r="O203" i="8"/>
  <c r="P203" i="8"/>
  <c r="W203" i="8"/>
  <c r="X203" i="8"/>
  <c r="N204" i="8"/>
  <c r="O204" i="8"/>
  <c r="P204" i="8"/>
  <c r="W204" i="8"/>
  <c r="X204" i="8"/>
  <c r="N205" i="8"/>
  <c r="O205" i="8"/>
  <c r="P205" i="8"/>
  <c r="W205" i="8"/>
  <c r="X205" i="8"/>
  <c r="N206" i="8"/>
  <c r="O206" i="8"/>
  <c r="P206" i="8"/>
  <c r="W206" i="8"/>
  <c r="X206" i="8"/>
  <c r="N207" i="8"/>
  <c r="O207" i="8"/>
  <c r="P207" i="8"/>
  <c r="W207" i="8"/>
  <c r="X207" i="8"/>
  <c r="N208" i="8"/>
  <c r="O208" i="8"/>
  <c r="P208" i="8"/>
  <c r="W208" i="8"/>
  <c r="X208" i="8"/>
  <c r="N209" i="8"/>
  <c r="O209" i="8"/>
  <c r="P209" i="8"/>
  <c r="W209" i="8"/>
  <c r="X209" i="8"/>
  <c r="N210" i="8"/>
  <c r="O210" i="8"/>
  <c r="P210" i="8"/>
  <c r="W210" i="8"/>
  <c r="X210" i="8"/>
  <c r="N211" i="8"/>
  <c r="O211" i="8"/>
  <c r="P211" i="8"/>
  <c r="W211" i="8"/>
  <c r="X211" i="8"/>
  <c r="N212" i="8"/>
  <c r="O212" i="8"/>
  <c r="P212" i="8"/>
  <c r="W212" i="8"/>
  <c r="X212" i="8"/>
  <c r="N213" i="8"/>
  <c r="O213" i="8"/>
  <c r="P213" i="8"/>
  <c r="W213" i="8"/>
  <c r="X213" i="8"/>
  <c r="N214" i="8"/>
  <c r="O214" i="8"/>
  <c r="P214" i="8"/>
  <c r="W214" i="8"/>
  <c r="X214" i="8"/>
  <c r="N215" i="8"/>
  <c r="O215" i="8"/>
  <c r="P215" i="8"/>
  <c r="W215" i="8"/>
  <c r="X215" i="8"/>
  <c r="N216" i="8"/>
  <c r="O216" i="8"/>
  <c r="P216" i="8"/>
  <c r="W216" i="8"/>
  <c r="X216" i="8"/>
  <c r="N217" i="8"/>
  <c r="O217" i="8"/>
  <c r="P217" i="8"/>
  <c r="W217" i="8"/>
  <c r="X217" i="8"/>
  <c r="N218" i="8"/>
  <c r="O218" i="8"/>
  <c r="P218" i="8"/>
  <c r="W218" i="8"/>
  <c r="X218" i="8"/>
  <c r="N219" i="8"/>
  <c r="O219" i="8"/>
  <c r="P219" i="8"/>
  <c r="W219" i="8"/>
  <c r="X219" i="8"/>
  <c r="N220" i="8"/>
  <c r="O220" i="8"/>
  <c r="P220" i="8"/>
  <c r="W220" i="8"/>
  <c r="X220" i="8"/>
  <c r="N221" i="8"/>
  <c r="O221" i="8"/>
  <c r="P221" i="8"/>
  <c r="W221" i="8"/>
  <c r="X221" i="8"/>
  <c r="N222" i="8"/>
  <c r="O222" i="8"/>
  <c r="P222" i="8"/>
  <c r="W222" i="8"/>
  <c r="X222" i="8"/>
  <c r="N223" i="8"/>
  <c r="O223" i="8"/>
  <c r="P223" i="8"/>
  <c r="W223" i="8"/>
  <c r="X223" i="8"/>
  <c r="N224" i="8"/>
  <c r="O224" i="8"/>
  <c r="P224" i="8"/>
  <c r="W224" i="8"/>
  <c r="X224" i="8"/>
  <c r="N225" i="8"/>
  <c r="O225" i="8"/>
  <c r="P225" i="8"/>
  <c r="W225" i="8"/>
  <c r="X225" i="8"/>
  <c r="N226" i="8"/>
  <c r="O226" i="8"/>
  <c r="P226" i="8"/>
  <c r="W226" i="8"/>
  <c r="X226" i="8"/>
  <c r="N227" i="8"/>
  <c r="O227" i="8"/>
  <c r="P227" i="8"/>
  <c r="W227" i="8"/>
  <c r="X227" i="8"/>
  <c r="N228" i="8"/>
  <c r="O228" i="8"/>
  <c r="P228" i="8"/>
  <c r="W228" i="8"/>
  <c r="X228" i="8"/>
  <c r="N229" i="8"/>
  <c r="O229" i="8"/>
  <c r="P229" i="8"/>
  <c r="W229" i="8"/>
  <c r="X229" i="8"/>
  <c r="N230" i="8"/>
  <c r="O230" i="8"/>
  <c r="P230" i="8"/>
  <c r="W230" i="8"/>
  <c r="X230" i="8"/>
  <c r="N231" i="8"/>
  <c r="O231" i="8"/>
  <c r="P231" i="8"/>
  <c r="W231" i="8"/>
  <c r="X231" i="8"/>
  <c r="N232" i="8"/>
  <c r="O232" i="8"/>
  <c r="P232" i="8"/>
  <c r="W232" i="8"/>
  <c r="X232" i="8"/>
  <c r="N233" i="8"/>
  <c r="O233" i="8"/>
  <c r="P233" i="8"/>
  <c r="W233" i="8"/>
  <c r="X233" i="8"/>
  <c r="N234" i="8"/>
  <c r="O234" i="8"/>
  <c r="P234" i="8"/>
  <c r="W234" i="8"/>
  <c r="X234" i="8"/>
  <c r="N235" i="8"/>
  <c r="O235" i="8"/>
  <c r="P235" i="8"/>
  <c r="W235" i="8"/>
  <c r="X235" i="8"/>
  <c r="N236" i="8"/>
  <c r="O236" i="8"/>
  <c r="P236" i="8"/>
  <c r="W236" i="8"/>
  <c r="X236" i="8"/>
  <c r="N237" i="8"/>
  <c r="O237" i="8"/>
  <c r="P237" i="8"/>
  <c r="W237" i="8"/>
  <c r="X237" i="8"/>
  <c r="N238" i="8"/>
  <c r="O238" i="8"/>
  <c r="P238" i="8"/>
  <c r="W238" i="8"/>
  <c r="X238" i="8"/>
  <c r="N239" i="8"/>
  <c r="O239" i="8"/>
  <c r="P239" i="8"/>
  <c r="W239" i="8"/>
  <c r="X239" i="8"/>
  <c r="N240" i="8"/>
  <c r="O240" i="8"/>
  <c r="P240" i="8"/>
  <c r="W240" i="8"/>
  <c r="X240" i="8"/>
  <c r="N241" i="8"/>
  <c r="O241" i="8"/>
  <c r="P241" i="8"/>
  <c r="W241" i="8"/>
  <c r="X241" i="8"/>
  <c r="N242" i="8"/>
  <c r="O242" i="8"/>
  <c r="P242" i="8"/>
  <c r="W242" i="8"/>
  <c r="X242" i="8"/>
  <c r="N243" i="8"/>
  <c r="O243" i="8"/>
  <c r="P243" i="8"/>
  <c r="W243" i="8"/>
  <c r="X243" i="8"/>
  <c r="N244" i="8"/>
  <c r="O244" i="8"/>
  <c r="P244" i="8"/>
  <c r="W244" i="8"/>
  <c r="X244" i="8"/>
  <c r="N245" i="8"/>
  <c r="O245" i="8"/>
  <c r="P245" i="8"/>
  <c r="W245" i="8"/>
  <c r="X245" i="8"/>
  <c r="N246" i="8"/>
  <c r="O246" i="8"/>
  <c r="P246" i="8"/>
  <c r="W246" i="8"/>
  <c r="X246" i="8"/>
  <c r="N247" i="8"/>
  <c r="O247" i="8"/>
  <c r="P247" i="8"/>
  <c r="W247" i="8"/>
  <c r="X247" i="8"/>
  <c r="N248" i="8"/>
  <c r="O248" i="8"/>
  <c r="P248" i="8"/>
  <c r="W248" i="8"/>
  <c r="X248" i="8"/>
  <c r="N249" i="8"/>
  <c r="O249" i="8"/>
  <c r="P249" i="8"/>
  <c r="W249" i="8"/>
  <c r="X249" i="8"/>
  <c r="N250" i="8"/>
  <c r="O250" i="8"/>
  <c r="P250" i="8"/>
  <c r="W250" i="8"/>
  <c r="X250" i="8"/>
  <c r="N251" i="8"/>
  <c r="O251" i="8"/>
  <c r="P251" i="8"/>
  <c r="W251" i="8"/>
  <c r="X251" i="8"/>
  <c r="N252" i="8"/>
  <c r="O252" i="8"/>
  <c r="P252" i="8"/>
  <c r="W252" i="8"/>
  <c r="X252" i="8"/>
  <c r="N253" i="8"/>
  <c r="O253" i="8"/>
  <c r="P253" i="8"/>
  <c r="W253" i="8"/>
  <c r="X253" i="8"/>
  <c r="N254" i="8"/>
  <c r="O254" i="8"/>
  <c r="P254" i="8"/>
  <c r="W254" i="8"/>
  <c r="X254" i="8"/>
  <c r="N255" i="8"/>
  <c r="O255" i="8"/>
  <c r="P255" i="8"/>
  <c r="W255" i="8"/>
  <c r="X255" i="8"/>
  <c r="N256" i="8"/>
  <c r="O256" i="8"/>
  <c r="P256" i="8"/>
  <c r="W256" i="8"/>
  <c r="X256" i="8"/>
  <c r="N257" i="8"/>
  <c r="O257" i="8"/>
  <c r="P257" i="8"/>
  <c r="W257" i="8"/>
  <c r="X257" i="8"/>
  <c r="N258" i="8"/>
  <c r="O258" i="8"/>
  <c r="P258" i="8"/>
  <c r="W258" i="8"/>
  <c r="X258" i="8"/>
  <c r="N259" i="8"/>
  <c r="O259" i="8"/>
  <c r="P259" i="8"/>
  <c r="W259" i="8"/>
  <c r="X259" i="8"/>
  <c r="N260" i="8"/>
  <c r="O260" i="8"/>
  <c r="P260" i="8"/>
  <c r="W260" i="8"/>
  <c r="X260" i="8"/>
  <c r="N261" i="8"/>
  <c r="O261" i="8"/>
  <c r="P261" i="8"/>
  <c r="W261" i="8"/>
  <c r="X261" i="8"/>
  <c r="N262" i="8"/>
  <c r="O262" i="8"/>
  <c r="P262" i="8"/>
  <c r="W262" i="8"/>
  <c r="X262" i="8"/>
  <c r="N263" i="8"/>
  <c r="O263" i="8"/>
  <c r="P263" i="8"/>
  <c r="W263" i="8"/>
  <c r="X263" i="8"/>
  <c r="N264" i="8"/>
  <c r="O264" i="8"/>
  <c r="P264" i="8"/>
  <c r="W264" i="8"/>
  <c r="X264" i="8"/>
  <c r="N265" i="8"/>
  <c r="O265" i="8"/>
  <c r="P265" i="8"/>
  <c r="W265" i="8"/>
  <c r="X265" i="8"/>
  <c r="N266" i="8"/>
  <c r="O266" i="8"/>
  <c r="P266" i="8"/>
  <c r="W266" i="8"/>
  <c r="X266" i="8"/>
  <c r="N267" i="8"/>
  <c r="O267" i="8"/>
  <c r="P267" i="8"/>
  <c r="W267" i="8"/>
  <c r="X267" i="8"/>
  <c r="N268" i="8"/>
  <c r="O268" i="8"/>
  <c r="P268" i="8"/>
  <c r="W268" i="8"/>
  <c r="X268" i="8"/>
  <c r="N269" i="8"/>
  <c r="O269" i="8"/>
  <c r="P269" i="8"/>
  <c r="W269" i="8"/>
  <c r="X269" i="8"/>
  <c r="N270" i="8"/>
  <c r="O270" i="8"/>
  <c r="P270" i="8"/>
  <c r="W270" i="8"/>
  <c r="X270" i="8"/>
  <c r="N271" i="8"/>
  <c r="O271" i="8"/>
  <c r="P271" i="8"/>
  <c r="W271" i="8"/>
  <c r="X271" i="8"/>
  <c r="N272" i="8"/>
  <c r="O272" i="8"/>
  <c r="P272" i="8"/>
  <c r="W272" i="8"/>
  <c r="X272" i="8"/>
  <c r="N273" i="8"/>
  <c r="O273" i="8"/>
  <c r="P273" i="8"/>
  <c r="W273" i="8"/>
  <c r="X273" i="8"/>
  <c r="N274" i="8"/>
  <c r="O274" i="8"/>
  <c r="P274" i="8"/>
  <c r="W274" i="8"/>
  <c r="X274" i="8"/>
  <c r="N275" i="8"/>
  <c r="O275" i="8"/>
  <c r="P275" i="8"/>
  <c r="W275" i="8"/>
  <c r="X275" i="8"/>
  <c r="N276" i="8"/>
  <c r="O276" i="8"/>
  <c r="P276" i="8"/>
  <c r="W276" i="8"/>
  <c r="X276" i="8"/>
  <c r="N277" i="8"/>
  <c r="O277" i="8"/>
  <c r="P277" i="8"/>
  <c r="W277" i="8"/>
  <c r="X277" i="8"/>
  <c r="N278" i="8"/>
  <c r="O278" i="8"/>
  <c r="P278" i="8"/>
  <c r="W278" i="8"/>
  <c r="X278" i="8"/>
  <c r="N279" i="8"/>
  <c r="O279" i="8"/>
  <c r="P279" i="8"/>
  <c r="W279" i="8"/>
  <c r="X279" i="8"/>
  <c r="N280" i="8"/>
  <c r="O280" i="8"/>
  <c r="P280" i="8"/>
  <c r="W280" i="8"/>
  <c r="X280" i="8"/>
  <c r="N281" i="8"/>
  <c r="O281" i="8"/>
  <c r="P281" i="8"/>
  <c r="W281" i="8"/>
  <c r="X281" i="8"/>
  <c r="N282" i="8"/>
  <c r="O282" i="8"/>
  <c r="P282" i="8"/>
  <c r="W282" i="8"/>
  <c r="X282" i="8"/>
  <c r="N283" i="8"/>
  <c r="O283" i="8"/>
  <c r="P283" i="8"/>
  <c r="W283" i="8"/>
  <c r="X283" i="8"/>
  <c r="N284" i="8"/>
  <c r="O284" i="8"/>
  <c r="P284" i="8"/>
  <c r="W284" i="8"/>
  <c r="X284" i="8"/>
  <c r="N285" i="8"/>
  <c r="O285" i="8"/>
  <c r="P285" i="8"/>
  <c r="W285" i="8"/>
  <c r="X285" i="8"/>
  <c r="N286" i="8"/>
  <c r="O286" i="8"/>
  <c r="P286" i="8"/>
  <c r="W286" i="8"/>
  <c r="X286" i="8"/>
  <c r="N287" i="8"/>
  <c r="O287" i="8"/>
  <c r="P287" i="8"/>
  <c r="W287" i="8"/>
  <c r="X287" i="8"/>
  <c r="N288" i="8"/>
  <c r="O288" i="8"/>
  <c r="P288" i="8"/>
  <c r="W288" i="8"/>
  <c r="X288" i="8"/>
  <c r="N289" i="8"/>
  <c r="O289" i="8"/>
  <c r="P289" i="8"/>
  <c r="W289" i="8"/>
  <c r="X289" i="8"/>
  <c r="N290" i="8"/>
  <c r="O290" i="8"/>
  <c r="P290" i="8"/>
  <c r="W290" i="8"/>
  <c r="X290" i="8"/>
  <c r="N291" i="8"/>
  <c r="O291" i="8"/>
  <c r="P291" i="8"/>
  <c r="W291" i="8"/>
  <c r="X291" i="8"/>
  <c r="N292" i="8"/>
  <c r="O292" i="8"/>
  <c r="P292" i="8"/>
  <c r="W292" i="8"/>
  <c r="X292" i="8"/>
  <c r="N293" i="8"/>
  <c r="O293" i="8"/>
  <c r="P293" i="8"/>
  <c r="W293" i="8"/>
  <c r="X293" i="8"/>
  <c r="N294" i="8"/>
  <c r="O294" i="8"/>
  <c r="P294" i="8"/>
  <c r="W294" i="8"/>
  <c r="X294" i="8"/>
  <c r="N295" i="8"/>
  <c r="O295" i="8"/>
  <c r="P295" i="8"/>
  <c r="W295" i="8"/>
  <c r="X295" i="8"/>
  <c r="N296" i="8"/>
  <c r="O296" i="8"/>
  <c r="P296" i="8"/>
  <c r="W296" i="8"/>
  <c r="X296" i="8"/>
  <c r="N297" i="8"/>
  <c r="O297" i="8"/>
  <c r="P297" i="8"/>
  <c r="W297" i="8"/>
  <c r="X297" i="8"/>
  <c r="N298" i="8"/>
  <c r="O298" i="8"/>
  <c r="P298" i="8"/>
  <c r="W298" i="8"/>
  <c r="X298" i="8"/>
  <c r="N299" i="8"/>
  <c r="O299" i="8"/>
  <c r="P299" i="8"/>
  <c r="W299" i="8"/>
  <c r="X299" i="8"/>
  <c r="N300" i="8"/>
  <c r="O300" i="8"/>
  <c r="P300" i="8"/>
  <c r="W300" i="8"/>
  <c r="X300" i="8"/>
  <c r="N301" i="8"/>
  <c r="O301" i="8"/>
  <c r="P301" i="8"/>
  <c r="W301" i="8"/>
  <c r="X301" i="8"/>
  <c r="N302" i="8"/>
  <c r="O302" i="8"/>
  <c r="P302" i="8"/>
  <c r="W302" i="8"/>
  <c r="X302" i="8"/>
  <c r="N303" i="8"/>
  <c r="O303" i="8"/>
  <c r="P303" i="8"/>
  <c r="W303" i="8"/>
  <c r="X303" i="8"/>
  <c r="N304" i="8"/>
  <c r="O304" i="8"/>
  <c r="P304" i="8"/>
  <c r="W304" i="8"/>
  <c r="X304" i="8"/>
  <c r="N305" i="8"/>
  <c r="O305" i="8"/>
  <c r="P305" i="8"/>
  <c r="W305" i="8"/>
  <c r="X305" i="8"/>
  <c r="N306" i="8"/>
  <c r="O306" i="8"/>
  <c r="P306" i="8"/>
  <c r="W306" i="8"/>
  <c r="X306" i="8"/>
  <c r="N307" i="8"/>
  <c r="O307" i="8"/>
  <c r="P307" i="8"/>
  <c r="W307" i="8"/>
  <c r="X307" i="8"/>
  <c r="N308" i="8"/>
  <c r="O308" i="8"/>
  <c r="P308" i="8"/>
  <c r="W308" i="8"/>
  <c r="X308" i="8"/>
  <c r="N309" i="8"/>
  <c r="O309" i="8"/>
  <c r="P309" i="8"/>
  <c r="W309" i="8"/>
  <c r="X309" i="8"/>
  <c r="N310" i="8"/>
  <c r="O310" i="8"/>
  <c r="P310" i="8"/>
  <c r="W310" i="8"/>
  <c r="X310" i="8"/>
  <c r="N311" i="8"/>
  <c r="O311" i="8"/>
  <c r="P311" i="8"/>
  <c r="W311" i="8"/>
  <c r="X311" i="8"/>
  <c r="N312" i="8"/>
  <c r="O312" i="8"/>
  <c r="P312" i="8"/>
  <c r="W312" i="8"/>
  <c r="X312" i="8"/>
  <c r="N313" i="8"/>
  <c r="O313" i="8"/>
  <c r="P313" i="8"/>
  <c r="W313" i="8"/>
  <c r="X313" i="8"/>
  <c r="N314" i="8"/>
  <c r="O314" i="8"/>
  <c r="P314" i="8"/>
  <c r="W314" i="8"/>
  <c r="X314" i="8"/>
  <c r="N315" i="8"/>
  <c r="O315" i="8"/>
  <c r="P315" i="8"/>
  <c r="W315" i="8"/>
  <c r="X315" i="8"/>
  <c r="N316" i="8"/>
  <c r="O316" i="8"/>
  <c r="P316" i="8"/>
  <c r="W316" i="8"/>
  <c r="X316" i="8"/>
  <c r="N317" i="8"/>
  <c r="O317" i="8"/>
  <c r="P317" i="8"/>
  <c r="W317" i="8"/>
  <c r="X317" i="8"/>
  <c r="N318" i="8"/>
  <c r="O318" i="8"/>
  <c r="P318" i="8"/>
  <c r="W318" i="8"/>
  <c r="X318" i="8"/>
  <c r="N319" i="8"/>
  <c r="O319" i="8"/>
  <c r="P319" i="8"/>
  <c r="W319" i="8"/>
  <c r="X319" i="8"/>
  <c r="N320" i="8"/>
  <c r="O320" i="8"/>
  <c r="P320" i="8"/>
  <c r="W320" i="8"/>
  <c r="X320" i="8"/>
  <c r="N321" i="8"/>
  <c r="O321" i="8"/>
  <c r="P321" i="8"/>
  <c r="W321" i="8"/>
  <c r="X321" i="8"/>
  <c r="N322" i="8"/>
  <c r="O322" i="8"/>
  <c r="P322" i="8"/>
  <c r="W322" i="8"/>
  <c r="X322" i="8"/>
  <c r="N323" i="8"/>
  <c r="O323" i="8"/>
  <c r="P323" i="8"/>
  <c r="W323" i="8"/>
  <c r="X323" i="8"/>
  <c r="N324" i="8"/>
  <c r="O324" i="8"/>
  <c r="P324" i="8"/>
  <c r="W324" i="8"/>
  <c r="X324" i="8"/>
  <c r="N325" i="8"/>
  <c r="O325" i="8"/>
  <c r="P325" i="8"/>
  <c r="W325" i="8"/>
  <c r="X325" i="8"/>
  <c r="N326" i="8"/>
  <c r="O326" i="8"/>
  <c r="P326" i="8"/>
  <c r="W326" i="8"/>
  <c r="X326" i="8"/>
  <c r="N327" i="8"/>
  <c r="O327" i="8"/>
  <c r="P327" i="8"/>
  <c r="W327" i="8"/>
  <c r="X327" i="8"/>
  <c r="N328" i="8"/>
  <c r="O328" i="8"/>
  <c r="P328" i="8"/>
  <c r="W328" i="8"/>
  <c r="X328" i="8"/>
  <c r="N329" i="8"/>
  <c r="O329" i="8"/>
  <c r="P329" i="8"/>
  <c r="W329" i="8"/>
  <c r="X329" i="8"/>
  <c r="N330" i="8"/>
  <c r="O330" i="8"/>
  <c r="P330" i="8"/>
  <c r="W330" i="8"/>
  <c r="X330" i="8"/>
  <c r="N331" i="8"/>
  <c r="O331" i="8"/>
  <c r="P331" i="8"/>
  <c r="W331" i="8"/>
  <c r="X331" i="8"/>
  <c r="N332" i="8"/>
  <c r="O332" i="8"/>
  <c r="P332" i="8"/>
  <c r="W332" i="8"/>
  <c r="X332" i="8"/>
  <c r="N333" i="8"/>
  <c r="O333" i="8"/>
  <c r="P333" i="8"/>
  <c r="W333" i="8"/>
  <c r="X333" i="8"/>
  <c r="N334" i="8"/>
  <c r="O334" i="8"/>
  <c r="P334" i="8"/>
  <c r="W334" i="8"/>
  <c r="X334" i="8"/>
  <c r="N335" i="8"/>
  <c r="O335" i="8"/>
  <c r="P335" i="8"/>
  <c r="W335" i="8"/>
  <c r="X335" i="8"/>
  <c r="N336" i="8"/>
  <c r="O336" i="8"/>
  <c r="P336" i="8"/>
  <c r="W336" i="8"/>
  <c r="X336" i="8"/>
  <c r="N337" i="8"/>
  <c r="O337" i="8"/>
  <c r="P337" i="8"/>
  <c r="W337" i="8"/>
  <c r="X337" i="8"/>
  <c r="N338" i="8"/>
  <c r="O338" i="8"/>
  <c r="P338" i="8"/>
  <c r="W338" i="8"/>
  <c r="X338" i="8"/>
  <c r="N339" i="8"/>
  <c r="O339" i="8"/>
  <c r="P339" i="8"/>
  <c r="W339" i="8"/>
  <c r="X339" i="8"/>
  <c r="N340" i="8"/>
  <c r="O340" i="8"/>
  <c r="P340" i="8"/>
  <c r="W340" i="8"/>
  <c r="X340" i="8"/>
  <c r="N341" i="8"/>
  <c r="O341" i="8"/>
  <c r="P341" i="8"/>
  <c r="W341" i="8"/>
  <c r="X341" i="8"/>
  <c r="N342" i="8"/>
  <c r="O342" i="8"/>
  <c r="P342" i="8"/>
  <c r="W342" i="8"/>
  <c r="X342" i="8"/>
  <c r="N343" i="8"/>
  <c r="O343" i="8"/>
  <c r="P343" i="8"/>
  <c r="W343" i="8"/>
  <c r="X343" i="8"/>
  <c r="N344" i="8"/>
  <c r="O344" i="8"/>
  <c r="P344" i="8"/>
  <c r="W344" i="8"/>
  <c r="X344" i="8"/>
  <c r="N345" i="8"/>
  <c r="O345" i="8"/>
  <c r="P345" i="8"/>
  <c r="W345" i="8"/>
  <c r="X345" i="8"/>
  <c r="N346" i="8"/>
  <c r="O346" i="8"/>
  <c r="P346" i="8"/>
  <c r="W346" i="8"/>
  <c r="X346" i="8"/>
  <c r="N347" i="8"/>
  <c r="O347" i="8"/>
  <c r="P347" i="8"/>
  <c r="W347" i="8"/>
  <c r="X347" i="8"/>
  <c r="N348" i="8"/>
  <c r="O348" i="8"/>
  <c r="P348" i="8"/>
  <c r="W348" i="8"/>
  <c r="X348" i="8"/>
  <c r="N349" i="8"/>
  <c r="O349" i="8"/>
  <c r="P349" i="8"/>
  <c r="W349" i="8"/>
  <c r="X349" i="8"/>
  <c r="N350" i="8"/>
  <c r="O350" i="8"/>
  <c r="P350" i="8"/>
  <c r="W350" i="8"/>
  <c r="X350" i="8"/>
  <c r="N351" i="8"/>
  <c r="O351" i="8"/>
  <c r="P351" i="8"/>
  <c r="W351" i="8"/>
  <c r="X351" i="8"/>
  <c r="N352" i="8"/>
  <c r="O352" i="8"/>
  <c r="P352" i="8"/>
  <c r="W352" i="8"/>
  <c r="X352" i="8"/>
  <c r="N353" i="8"/>
  <c r="O353" i="8"/>
  <c r="P353" i="8"/>
  <c r="W353" i="8"/>
  <c r="X353" i="8"/>
  <c r="N354" i="8"/>
  <c r="O354" i="8"/>
  <c r="P354" i="8"/>
  <c r="W354" i="8"/>
  <c r="X354" i="8"/>
  <c r="N355" i="8"/>
  <c r="O355" i="8"/>
  <c r="P355" i="8"/>
  <c r="W355" i="8"/>
  <c r="X355" i="8"/>
  <c r="N356" i="8"/>
  <c r="O356" i="8"/>
  <c r="P356" i="8"/>
  <c r="W356" i="8"/>
  <c r="X356" i="8"/>
  <c r="N357" i="8"/>
  <c r="O357" i="8"/>
  <c r="P357" i="8"/>
  <c r="W357" i="8"/>
  <c r="X357" i="8"/>
  <c r="N358" i="8"/>
  <c r="O358" i="8"/>
  <c r="P358" i="8"/>
  <c r="W358" i="8"/>
  <c r="X358" i="8"/>
  <c r="N359" i="8"/>
  <c r="O359" i="8"/>
  <c r="P359" i="8"/>
  <c r="W359" i="8"/>
  <c r="X359" i="8"/>
  <c r="N360" i="8"/>
  <c r="O360" i="8"/>
  <c r="P360" i="8"/>
  <c r="W360" i="8"/>
  <c r="X360" i="8"/>
  <c r="N361" i="8"/>
  <c r="O361" i="8"/>
  <c r="P361" i="8"/>
  <c r="W361" i="8"/>
  <c r="X361" i="8"/>
  <c r="N362" i="8"/>
  <c r="O362" i="8"/>
  <c r="P362" i="8"/>
  <c r="W362" i="8"/>
  <c r="X362" i="8"/>
  <c r="N363" i="8"/>
  <c r="O363" i="8"/>
  <c r="P363" i="8"/>
  <c r="W363" i="8"/>
  <c r="X363" i="8"/>
  <c r="N364" i="8"/>
  <c r="O364" i="8"/>
  <c r="P364" i="8"/>
  <c r="W364" i="8"/>
  <c r="X364" i="8"/>
  <c r="N365" i="8"/>
  <c r="O365" i="8"/>
  <c r="P365" i="8"/>
  <c r="W365" i="8"/>
  <c r="X365" i="8"/>
  <c r="N366" i="8"/>
  <c r="O366" i="8"/>
  <c r="P366" i="8"/>
  <c r="W366" i="8"/>
  <c r="X366" i="8"/>
  <c r="N367" i="8"/>
  <c r="O367" i="8"/>
  <c r="P367" i="8"/>
  <c r="W367" i="8"/>
  <c r="X367" i="8"/>
  <c r="N368" i="8"/>
  <c r="O368" i="8"/>
  <c r="P368" i="8"/>
  <c r="W368" i="8"/>
  <c r="X368" i="8"/>
  <c r="N369" i="8"/>
  <c r="O369" i="8"/>
  <c r="P369" i="8"/>
  <c r="W369" i="8"/>
  <c r="X369" i="8"/>
  <c r="N370" i="8"/>
  <c r="O370" i="8"/>
  <c r="P370" i="8"/>
  <c r="W370" i="8"/>
  <c r="X370" i="8"/>
  <c r="N371" i="8"/>
  <c r="O371" i="8"/>
  <c r="P371" i="8"/>
  <c r="W371" i="8"/>
  <c r="X371" i="8"/>
  <c r="N372" i="8"/>
  <c r="O372" i="8"/>
  <c r="P372" i="8"/>
  <c r="W372" i="8"/>
  <c r="X372" i="8"/>
  <c r="N373" i="8"/>
  <c r="O373" i="8"/>
  <c r="P373" i="8"/>
  <c r="W373" i="8"/>
  <c r="X373" i="8"/>
  <c r="N374" i="8"/>
  <c r="O374" i="8"/>
  <c r="P374" i="8"/>
  <c r="W374" i="8"/>
  <c r="X374" i="8"/>
  <c r="N375" i="8"/>
  <c r="O375" i="8"/>
  <c r="P375" i="8"/>
  <c r="W375" i="8"/>
  <c r="X375" i="8"/>
  <c r="N376" i="8"/>
  <c r="O376" i="8"/>
  <c r="P376" i="8"/>
  <c r="W376" i="8"/>
  <c r="X376" i="8"/>
  <c r="N377" i="8"/>
  <c r="O377" i="8"/>
  <c r="P377" i="8"/>
  <c r="W377" i="8"/>
  <c r="X377" i="8"/>
  <c r="N378" i="8"/>
  <c r="O378" i="8"/>
  <c r="P378" i="8"/>
  <c r="W378" i="8"/>
  <c r="X378" i="8"/>
  <c r="N379" i="8"/>
  <c r="O379" i="8"/>
  <c r="P379" i="8"/>
  <c r="W379" i="8"/>
  <c r="X379" i="8"/>
  <c r="N380" i="8"/>
  <c r="O380" i="8"/>
  <c r="P380" i="8"/>
  <c r="W380" i="8"/>
  <c r="X380" i="8"/>
  <c r="N381" i="8"/>
  <c r="O381" i="8"/>
  <c r="P381" i="8"/>
  <c r="W381" i="8"/>
  <c r="X381" i="8"/>
  <c r="N382" i="8"/>
  <c r="O382" i="8"/>
  <c r="P382" i="8"/>
  <c r="W382" i="8"/>
  <c r="X382" i="8"/>
  <c r="N383" i="8"/>
  <c r="O383" i="8"/>
  <c r="P383" i="8"/>
  <c r="W383" i="8"/>
  <c r="X383" i="8"/>
  <c r="N384" i="8"/>
  <c r="O384" i="8"/>
  <c r="P384" i="8"/>
  <c r="W384" i="8"/>
  <c r="X384" i="8"/>
  <c r="N385" i="8"/>
  <c r="O385" i="8"/>
  <c r="P385" i="8"/>
  <c r="W385" i="8"/>
  <c r="X385" i="8"/>
  <c r="N386" i="8"/>
  <c r="O386" i="8"/>
  <c r="P386" i="8"/>
  <c r="W386" i="8"/>
  <c r="X386" i="8"/>
  <c r="N387" i="8"/>
  <c r="O387" i="8"/>
  <c r="P387" i="8"/>
  <c r="W387" i="8"/>
  <c r="X387" i="8"/>
  <c r="N388" i="8"/>
  <c r="O388" i="8"/>
  <c r="P388" i="8"/>
  <c r="W388" i="8"/>
  <c r="X388" i="8"/>
  <c r="N389" i="8"/>
  <c r="O389" i="8"/>
  <c r="P389" i="8"/>
  <c r="W389" i="8"/>
  <c r="X389" i="8"/>
  <c r="N390" i="8"/>
  <c r="O390" i="8"/>
  <c r="P390" i="8"/>
  <c r="W390" i="8"/>
  <c r="X390" i="8"/>
  <c r="N391" i="8"/>
  <c r="O391" i="8"/>
  <c r="P391" i="8"/>
  <c r="W391" i="8"/>
  <c r="X391" i="8"/>
  <c r="N392" i="8"/>
  <c r="O392" i="8"/>
  <c r="P392" i="8"/>
  <c r="W392" i="8"/>
  <c r="X392" i="8"/>
  <c r="N393" i="8"/>
  <c r="O393" i="8"/>
  <c r="P393" i="8"/>
  <c r="W393" i="8"/>
  <c r="X393" i="8"/>
  <c r="N394" i="8"/>
  <c r="O394" i="8"/>
  <c r="P394" i="8"/>
  <c r="W394" i="8"/>
  <c r="X394" i="8"/>
  <c r="N395" i="8"/>
  <c r="O395" i="8"/>
  <c r="P395" i="8"/>
  <c r="W395" i="8"/>
  <c r="X395" i="8"/>
  <c r="N396" i="8"/>
  <c r="O396" i="8"/>
  <c r="P396" i="8"/>
  <c r="W396" i="8"/>
  <c r="X396" i="8"/>
  <c r="N397" i="8"/>
  <c r="O397" i="8"/>
  <c r="P397" i="8"/>
  <c r="W397" i="8"/>
  <c r="X397" i="8"/>
  <c r="N398" i="8"/>
  <c r="O398" i="8"/>
  <c r="P398" i="8"/>
  <c r="W398" i="8"/>
  <c r="X398" i="8"/>
  <c r="N399" i="8"/>
  <c r="O399" i="8"/>
  <c r="P399" i="8"/>
  <c r="W399" i="8"/>
  <c r="X399" i="8"/>
  <c r="N400" i="8"/>
  <c r="O400" i="8"/>
  <c r="P400" i="8"/>
  <c r="W400" i="8"/>
  <c r="X400" i="8"/>
  <c r="N401" i="8"/>
  <c r="O401" i="8"/>
  <c r="P401" i="8"/>
  <c r="W401" i="8"/>
  <c r="X401" i="8"/>
  <c r="N402" i="8"/>
  <c r="O402" i="8"/>
  <c r="P402" i="8"/>
  <c r="W402" i="8"/>
  <c r="X402" i="8"/>
  <c r="N403" i="8"/>
  <c r="O403" i="8"/>
  <c r="P403" i="8"/>
  <c r="W403" i="8"/>
  <c r="X403" i="8"/>
  <c r="N404" i="8"/>
  <c r="O404" i="8"/>
  <c r="P404" i="8"/>
  <c r="W404" i="8"/>
  <c r="X404" i="8"/>
  <c r="N405" i="8"/>
  <c r="O405" i="8"/>
  <c r="P405" i="8"/>
  <c r="W405" i="8"/>
  <c r="X405" i="8"/>
  <c r="N406" i="8"/>
  <c r="O406" i="8"/>
  <c r="P406" i="8"/>
  <c r="W406" i="8"/>
  <c r="X406" i="8"/>
  <c r="N407" i="8"/>
  <c r="O407" i="8"/>
  <c r="P407" i="8"/>
  <c r="W407" i="8"/>
  <c r="X407" i="8"/>
  <c r="N408" i="8"/>
  <c r="O408" i="8"/>
  <c r="P408" i="8"/>
  <c r="W408" i="8"/>
  <c r="X408" i="8"/>
  <c r="N409" i="8"/>
  <c r="O409" i="8"/>
  <c r="P409" i="8"/>
  <c r="W409" i="8"/>
  <c r="X409" i="8"/>
  <c r="N410" i="8"/>
  <c r="O410" i="8"/>
  <c r="P410" i="8"/>
  <c r="W410" i="8"/>
  <c r="X410" i="8"/>
  <c r="N411" i="8"/>
  <c r="O411" i="8"/>
  <c r="P411" i="8"/>
  <c r="W411" i="8"/>
  <c r="X411" i="8"/>
  <c r="N412" i="8"/>
  <c r="O412" i="8"/>
  <c r="P412" i="8"/>
  <c r="W412" i="8"/>
  <c r="X412" i="8"/>
  <c r="N413" i="8"/>
  <c r="O413" i="8"/>
  <c r="P413" i="8"/>
  <c r="W413" i="8"/>
  <c r="X413" i="8"/>
  <c r="N414" i="8"/>
  <c r="O414" i="8"/>
  <c r="P414" i="8"/>
  <c r="W414" i="8"/>
  <c r="X414" i="8"/>
  <c r="N415" i="8"/>
  <c r="O415" i="8"/>
  <c r="P415" i="8"/>
  <c r="W415" i="8"/>
  <c r="X415" i="8"/>
  <c r="E718" i="10" l="1"/>
  <c r="D719" i="10"/>
  <c r="J718" i="10"/>
  <c r="K718" i="10" s="1"/>
  <c r="L718" i="10" s="1"/>
  <c r="F719" i="10"/>
  <c r="E599" i="10"/>
  <c r="D600" i="10"/>
  <c r="J598" i="10"/>
  <c r="K598" i="10" s="1"/>
  <c r="L598" i="10" s="1"/>
  <c r="F599" i="10"/>
  <c r="J495" i="10"/>
  <c r="K495" i="10" s="1"/>
  <c r="L495" i="10" s="1"/>
  <c r="F496" i="10"/>
  <c r="E495" i="10"/>
  <c r="D496" i="10"/>
  <c r="AV75" i="1"/>
  <c r="AT75" i="1"/>
  <c r="I67" i="1"/>
  <c r="J66" i="1"/>
  <c r="K66" i="1" s="1"/>
  <c r="L66" i="1" s="1"/>
  <c r="F67" i="1"/>
  <c r="J67" i="1" s="1"/>
  <c r="K67" i="1" s="1"/>
  <c r="L67" i="1" s="1"/>
  <c r="I58" i="1"/>
  <c r="E58" i="1"/>
  <c r="D59" i="1"/>
  <c r="J57" i="1"/>
  <c r="K57" i="1" s="1"/>
  <c r="L57" i="1" s="1"/>
  <c r="F58" i="1"/>
  <c r="T419" i="8"/>
  <c r="S419" i="8"/>
  <c r="Q134" i="8"/>
  <c r="R134" i="8" s="1"/>
  <c r="U134" i="8" s="1"/>
  <c r="T420" i="8"/>
  <c r="U420" i="8"/>
  <c r="Q110" i="8"/>
  <c r="R110" i="8" s="1"/>
  <c r="T110" i="8" s="1"/>
  <c r="Q239" i="8"/>
  <c r="R239" i="8" s="1"/>
  <c r="T239" i="8" s="1"/>
  <c r="Q203" i="8"/>
  <c r="R203" i="8" s="1"/>
  <c r="T417" i="8"/>
  <c r="S417" i="8"/>
  <c r="Q409" i="8"/>
  <c r="R409" i="8" s="1"/>
  <c r="Q133" i="8"/>
  <c r="R133" i="8" s="1"/>
  <c r="T133" i="8" s="1"/>
  <c r="U5" i="8"/>
  <c r="I5" i="8" s="1"/>
  <c r="T5" i="8"/>
  <c r="F5" i="8" s="1"/>
  <c r="Q168" i="8"/>
  <c r="R168" i="8" s="1"/>
  <c r="U168" i="8" s="1"/>
  <c r="Q415" i="8"/>
  <c r="R415" i="8" s="1"/>
  <c r="U415" i="8" s="1"/>
  <c r="Q391" i="8"/>
  <c r="R391" i="8" s="1"/>
  <c r="U391" i="8" s="1"/>
  <c r="Q139" i="8"/>
  <c r="R139" i="8" s="1"/>
  <c r="S139" i="8" s="1"/>
  <c r="S418" i="8"/>
  <c r="U418" i="8"/>
  <c r="Q126" i="8"/>
  <c r="R126" i="8" s="1"/>
  <c r="Q321" i="8"/>
  <c r="R321" i="8" s="1"/>
  <c r="S321" i="8" s="1"/>
  <c r="Q309" i="8"/>
  <c r="R309" i="8" s="1"/>
  <c r="U309" i="8" s="1"/>
  <c r="Q249" i="8"/>
  <c r="R249" i="8" s="1"/>
  <c r="S249" i="8" s="1"/>
  <c r="Q189" i="8"/>
  <c r="R189" i="8" s="1"/>
  <c r="S189" i="8" s="1"/>
  <c r="Q342" i="8"/>
  <c r="R342" i="8" s="1"/>
  <c r="S342" i="8" s="1"/>
  <c r="Q313" i="8"/>
  <c r="R313" i="8" s="1"/>
  <c r="T313" i="8" s="1"/>
  <c r="Q306" i="8"/>
  <c r="R306" i="8" s="1"/>
  <c r="T306" i="8" s="1"/>
  <c r="Q270" i="8"/>
  <c r="R270" i="8" s="1"/>
  <c r="T270" i="8" s="1"/>
  <c r="Q258" i="8"/>
  <c r="R258" i="8" s="1"/>
  <c r="T258" i="8" s="1"/>
  <c r="Q248" i="8"/>
  <c r="R248" i="8" s="1"/>
  <c r="U248" i="8" s="1"/>
  <c r="Q224" i="8"/>
  <c r="R224" i="8" s="1"/>
  <c r="Q135" i="8"/>
  <c r="R135" i="8" s="1"/>
  <c r="S135" i="8" s="1"/>
  <c r="Q413" i="8"/>
  <c r="R413" i="8" s="1"/>
  <c r="S413" i="8" s="1"/>
  <c r="Q190" i="8"/>
  <c r="R190" i="8" s="1"/>
  <c r="Q142" i="8"/>
  <c r="R142" i="8" s="1"/>
  <c r="S142" i="8" s="1"/>
  <c r="Q137" i="8"/>
  <c r="R137" i="8" s="1"/>
  <c r="S137" i="8" s="1"/>
  <c r="Q113" i="8"/>
  <c r="R113" i="8" s="1"/>
  <c r="U113" i="8" s="1"/>
  <c r="Q305" i="8"/>
  <c r="R305" i="8" s="1"/>
  <c r="T305" i="8" s="1"/>
  <c r="Q257" i="8"/>
  <c r="R257" i="8" s="1"/>
  <c r="S257" i="8" s="1"/>
  <c r="Q173" i="8"/>
  <c r="R173" i="8" s="1"/>
  <c r="T173" i="8" s="1"/>
  <c r="Q338" i="8"/>
  <c r="R338" i="8" s="1"/>
  <c r="U338" i="8" s="1"/>
  <c r="Q290" i="8"/>
  <c r="R290" i="8" s="1"/>
  <c r="S290" i="8" s="1"/>
  <c r="Q254" i="8"/>
  <c r="R254" i="8" s="1"/>
  <c r="T254" i="8" s="1"/>
  <c r="Q170" i="8"/>
  <c r="R170" i="8" s="1"/>
  <c r="Q388" i="8"/>
  <c r="R388" i="8" s="1"/>
  <c r="S388" i="8" s="1"/>
  <c r="Q359" i="8"/>
  <c r="R359" i="8" s="1"/>
  <c r="S359" i="8" s="1"/>
  <c r="Q280" i="8"/>
  <c r="R280" i="8" s="1"/>
  <c r="T280" i="8" s="1"/>
  <c r="Q256" i="8"/>
  <c r="R256" i="8" s="1"/>
  <c r="U256" i="8" s="1"/>
  <c r="Q241" i="8"/>
  <c r="R241" i="8" s="1"/>
  <c r="T241" i="8" s="1"/>
  <c r="Q217" i="8"/>
  <c r="R217" i="8" s="1"/>
  <c r="S217" i="8" s="1"/>
  <c r="Q205" i="8"/>
  <c r="R205" i="8" s="1"/>
  <c r="Q150" i="8"/>
  <c r="R150" i="8" s="1"/>
  <c r="T150" i="8" s="1"/>
  <c r="Q138" i="8"/>
  <c r="R138" i="8" s="1"/>
  <c r="Q272" i="8"/>
  <c r="R272" i="8" s="1"/>
  <c r="T272" i="8" s="1"/>
  <c r="Q212" i="8"/>
  <c r="R212" i="8" s="1"/>
  <c r="S212" i="8" s="1"/>
  <c r="Q140" i="8"/>
  <c r="R140" i="8" s="1"/>
  <c r="S140" i="8" s="1"/>
  <c r="Q111" i="8"/>
  <c r="R111" i="8" s="1"/>
  <c r="T111" i="8" s="1"/>
  <c r="Q401" i="8"/>
  <c r="R401" i="8" s="1"/>
  <c r="T401" i="8" s="1"/>
  <c r="Q389" i="8"/>
  <c r="R389" i="8" s="1"/>
  <c r="U389" i="8" s="1"/>
  <c r="Q286" i="8"/>
  <c r="R286" i="8" s="1"/>
  <c r="T286" i="8" s="1"/>
  <c r="Q410" i="8"/>
  <c r="R410" i="8" s="1"/>
  <c r="U410" i="8" s="1"/>
  <c r="Q398" i="8"/>
  <c r="R398" i="8" s="1"/>
  <c r="S398" i="8" s="1"/>
  <c r="Q331" i="8"/>
  <c r="R331" i="8" s="1"/>
  <c r="S331" i="8" s="1"/>
  <c r="Q252" i="8"/>
  <c r="R252" i="8" s="1"/>
  <c r="U252" i="8" s="1"/>
  <c r="Q247" i="8"/>
  <c r="R247" i="8" s="1"/>
  <c r="T247" i="8" s="1"/>
  <c r="Q240" i="8"/>
  <c r="R240" i="8" s="1"/>
  <c r="S240" i="8" s="1"/>
  <c r="Q216" i="8"/>
  <c r="R216" i="8" s="1"/>
  <c r="T216" i="8" s="1"/>
  <c r="Q204" i="8"/>
  <c r="R204" i="8" s="1"/>
  <c r="Q175" i="8"/>
  <c r="R175" i="8" s="1"/>
  <c r="S175" i="8" s="1"/>
  <c r="Q381" i="8"/>
  <c r="R381" i="8" s="1"/>
  <c r="T381" i="8" s="1"/>
  <c r="Q414" i="8"/>
  <c r="R414" i="8" s="1"/>
  <c r="T414" i="8" s="1"/>
  <c r="Q364" i="8"/>
  <c r="R364" i="8" s="1"/>
  <c r="S364" i="8" s="1"/>
  <c r="Q165" i="8"/>
  <c r="R165" i="8" s="1"/>
  <c r="T165" i="8" s="1"/>
  <c r="Q311" i="8"/>
  <c r="R311" i="8" s="1"/>
  <c r="S311" i="8" s="1"/>
  <c r="Q184" i="8"/>
  <c r="R184" i="8" s="1"/>
  <c r="S184" i="8" s="1"/>
  <c r="Q160" i="8"/>
  <c r="R160" i="8" s="1"/>
  <c r="U160" i="8" s="1"/>
  <c r="Q361" i="8"/>
  <c r="R361" i="8" s="1"/>
  <c r="T361" i="8" s="1"/>
  <c r="Q411" i="8"/>
  <c r="R411" i="8" s="1"/>
  <c r="S411" i="8" s="1"/>
  <c r="Q399" i="8"/>
  <c r="R399" i="8" s="1"/>
  <c r="S399" i="8" s="1"/>
  <c r="Q380" i="8"/>
  <c r="R380" i="8" s="1"/>
  <c r="U380" i="8" s="1"/>
  <c r="Q303" i="8"/>
  <c r="R303" i="8" s="1"/>
  <c r="S303" i="8" s="1"/>
  <c r="Q296" i="8"/>
  <c r="R296" i="8" s="1"/>
  <c r="U296" i="8" s="1"/>
  <c r="Q176" i="8"/>
  <c r="R176" i="8" s="1"/>
  <c r="U176" i="8" s="1"/>
  <c r="Q157" i="8"/>
  <c r="R157" i="8" s="1"/>
  <c r="U157" i="8" s="1"/>
  <c r="Q397" i="8"/>
  <c r="R397" i="8" s="1"/>
  <c r="T397" i="8" s="1"/>
  <c r="Q357" i="8"/>
  <c r="R357" i="8" s="1"/>
  <c r="S357" i="8" s="1"/>
  <c r="Q333" i="8"/>
  <c r="R333" i="8" s="1"/>
  <c r="U333" i="8" s="1"/>
  <c r="Q326" i="8"/>
  <c r="R326" i="8" s="1"/>
  <c r="U326" i="8" s="1"/>
  <c r="Q314" i="8"/>
  <c r="R314" i="8" s="1"/>
  <c r="U314" i="8" s="1"/>
  <c r="Q295" i="8"/>
  <c r="R295" i="8" s="1"/>
  <c r="T295" i="8" s="1"/>
  <c r="Q228" i="8"/>
  <c r="R228" i="8" s="1"/>
  <c r="U228" i="8" s="1"/>
  <c r="Q197" i="8"/>
  <c r="R197" i="8" s="1"/>
  <c r="T197" i="8" s="1"/>
  <c r="Q347" i="8"/>
  <c r="R347" i="8" s="1"/>
  <c r="S347" i="8" s="1"/>
  <c r="Q297" i="8"/>
  <c r="R297" i="8" s="1"/>
  <c r="S297" i="8" s="1"/>
  <c r="Q285" i="8"/>
  <c r="R285" i="8" s="1"/>
  <c r="T285" i="8" s="1"/>
  <c r="Q278" i="8"/>
  <c r="R278" i="8" s="1"/>
  <c r="T278" i="8" s="1"/>
  <c r="Q273" i="8"/>
  <c r="R273" i="8" s="1"/>
  <c r="S273" i="8" s="1"/>
  <c r="Q235" i="8"/>
  <c r="R235" i="8" s="1"/>
  <c r="U235" i="8" s="1"/>
  <c r="Q180" i="8"/>
  <c r="R180" i="8" s="1"/>
  <c r="S180" i="8" s="1"/>
  <c r="Q118" i="8"/>
  <c r="R118" i="8" s="1"/>
  <c r="T118" i="8" s="1"/>
  <c r="Q349" i="8"/>
  <c r="R349" i="8" s="1"/>
  <c r="S349" i="8" s="1"/>
  <c r="Q187" i="8"/>
  <c r="R187" i="8" s="1"/>
  <c r="T187" i="8" s="1"/>
  <c r="Q125" i="8"/>
  <c r="R125" i="8" s="1"/>
  <c r="T125" i="8" s="1"/>
  <c r="Q375" i="8"/>
  <c r="R375" i="8" s="1"/>
  <c r="S375" i="8" s="1"/>
  <c r="Q363" i="8"/>
  <c r="R363" i="8" s="1"/>
  <c r="S363" i="8" s="1"/>
  <c r="Q351" i="8"/>
  <c r="R351" i="8" s="1"/>
  <c r="S351" i="8" s="1"/>
  <c r="Q344" i="8"/>
  <c r="R344" i="8" s="1"/>
  <c r="T344" i="8" s="1"/>
  <c r="Q325" i="8"/>
  <c r="R325" i="8" s="1"/>
  <c r="T325" i="8" s="1"/>
  <c r="Q232" i="8"/>
  <c r="R232" i="8" s="1"/>
  <c r="T232" i="8" s="1"/>
  <c r="Q196" i="8"/>
  <c r="R196" i="8" s="1"/>
  <c r="U196" i="8" s="1"/>
  <c r="Q191" i="8"/>
  <c r="R191" i="8" s="1"/>
  <c r="T191" i="8" s="1"/>
  <c r="Q177" i="8"/>
  <c r="R177" i="8" s="1"/>
  <c r="U177" i="8" s="1"/>
  <c r="Q172" i="8"/>
  <c r="R172" i="8" s="1"/>
  <c r="U172" i="8" s="1"/>
  <c r="Q127" i="8"/>
  <c r="R127" i="8" s="1"/>
  <c r="S127" i="8" s="1"/>
  <c r="Q115" i="8"/>
  <c r="R115" i="8" s="1"/>
  <c r="S115" i="8" s="1"/>
  <c r="Q284" i="8"/>
  <c r="R284" i="8" s="1"/>
  <c r="S284" i="8" s="1"/>
  <c r="Q265" i="8"/>
  <c r="R265" i="8" s="1"/>
  <c r="S265" i="8" s="1"/>
  <c r="Q148" i="8"/>
  <c r="R148" i="8" s="1"/>
  <c r="U148" i="8" s="1"/>
  <c r="Q129" i="8"/>
  <c r="R129" i="8" s="1"/>
  <c r="S129" i="8" s="1"/>
  <c r="Q117" i="8"/>
  <c r="R117" i="8" s="1"/>
  <c r="T117" i="8" s="1"/>
  <c r="Q400" i="8"/>
  <c r="R400" i="8" s="1"/>
  <c r="U400" i="8" s="1"/>
  <c r="Q372" i="8"/>
  <c r="R372" i="8" s="1"/>
  <c r="T372" i="8" s="1"/>
  <c r="Q322" i="8"/>
  <c r="R322" i="8" s="1"/>
  <c r="S322" i="8" s="1"/>
  <c r="Q310" i="8"/>
  <c r="R310" i="8" s="1"/>
  <c r="T310" i="8" s="1"/>
  <c r="Q298" i="8"/>
  <c r="R298" i="8" s="1"/>
  <c r="S298" i="8" s="1"/>
  <c r="Q279" i="8"/>
  <c r="R279" i="8" s="1"/>
  <c r="S279" i="8" s="1"/>
  <c r="Q200" i="8"/>
  <c r="R200" i="8" s="1"/>
  <c r="S200" i="8" s="1"/>
  <c r="Q119" i="8"/>
  <c r="R119" i="8" s="1"/>
  <c r="S119" i="8" s="1"/>
  <c r="Q402" i="8"/>
  <c r="R402" i="8" s="1"/>
  <c r="T402" i="8" s="1"/>
  <c r="Q395" i="8"/>
  <c r="R395" i="8" s="1"/>
  <c r="U395" i="8" s="1"/>
  <c r="Q343" i="8"/>
  <c r="R343" i="8" s="1"/>
  <c r="S343" i="8" s="1"/>
  <c r="Q231" i="8"/>
  <c r="R231" i="8" s="1"/>
  <c r="U231" i="8" s="1"/>
  <c r="Q164" i="8"/>
  <c r="R164" i="8" s="1"/>
  <c r="U164" i="8" s="1"/>
  <c r="Q145" i="8"/>
  <c r="R145" i="8" s="1"/>
  <c r="S145" i="8" s="1"/>
  <c r="Q376" i="8"/>
  <c r="R376" i="8" s="1"/>
  <c r="S376" i="8" s="1"/>
  <c r="Q348" i="8"/>
  <c r="R348" i="8" s="1"/>
  <c r="U348" i="8" s="1"/>
  <c r="Q334" i="8"/>
  <c r="R334" i="8" s="1"/>
  <c r="T334" i="8" s="1"/>
  <c r="Q327" i="8"/>
  <c r="R327" i="8" s="1"/>
  <c r="S327" i="8" s="1"/>
  <c r="Q318" i="8"/>
  <c r="R318" i="8" s="1"/>
  <c r="T318" i="8" s="1"/>
  <c r="Q263" i="8"/>
  <c r="R263" i="8" s="1"/>
  <c r="U263" i="8" s="1"/>
  <c r="Q244" i="8"/>
  <c r="R244" i="8" s="1"/>
  <c r="U244" i="8" s="1"/>
  <c r="Q226" i="8"/>
  <c r="R226" i="8" s="1"/>
  <c r="T226" i="8" s="1"/>
  <c r="U203" i="8"/>
  <c r="Q194" i="8"/>
  <c r="R194" i="8" s="1"/>
  <c r="U194" i="8" s="1"/>
  <c r="Q171" i="8"/>
  <c r="R171" i="8" s="1"/>
  <c r="S171" i="8" s="1"/>
  <c r="Q162" i="8"/>
  <c r="R162" i="8" s="1"/>
  <c r="T162" i="8" s="1"/>
  <c r="Q153" i="8"/>
  <c r="R153" i="8" s="1"/>
  <c r="S153" i="8" s="1"/>
  <c r="Q123" i="8"/>
  <c r="R123" i="8" s="1"/>
  <c r="T123" i="8" s="1"/>
  <c r="Q329" i="8"/>
  <c r="R329" i="8" s="1"/>
  <c r="S329" i="8" s="1"/>
  <c r="Q207" i="8"/>
  <c r="R207" i="8" s="1"/>
  <c r="S207" i="8" s="1"/>
  <c r="Q406" i="8"/>
  <c r="R406" i="8" s="1"/>
  <c r="U406" i="8" s="1"/>
  <c r="Q387" i="8"/>
  <c r="R387" i="8" s="1"/>
  <c r="S387" i="8" s="1"/>
  <c r="Q352" i="8"/>
  <c r="R352" i="8" s="1"/>
  <c r="U352" i="8" s="1"/>
  <c r="Q315" i="8"/>
  <c r="R315" i="8" s="1"/>
  <c r="U315" i="8" s="1"/>
  <c r="Q302" i="8"/>
  <c r="R302" i="8" s="1"/>
  <c r="S302" i="8" s="1"/>
  <c r="Q288" i="8"/>
  <c r="R288" i="8" s="1"/>
  <c r="S288" i="8" s="1"/>
  <c r="Q281" i="8"/>
  <c r="R281" i="8" s="1"/>
  <c r="S281" i="8" s="1"/>
  <c r="Q253" i="8"/>
  <c r="R253" i="8" s="1"/>
  <c r="T253" i="8" s="1"/>
  <c r="Q237" i="8"/>
  <c r="R237" i="8" s="1"/>
  <c r="T237" i="8" s="1"/>
  <c r="Q202" i="8"/>
  <c r="R202" i="8" s="1"/>
  <c r="T202" i="8" s="1"/>
  <c r="Q182" i="8"/>
  <c r="R182" i="8" s="1"/>
  <c r="S182" i="8" s="1"/>
  <c r="Q143" i="8"/>
  <c r="R143" i="8" s="1"/>
  <c r="S143" i="8" s="1"/>
  <c r="Q159" i="8"/>
  <c r="R159" i="8" s="1"/>
  <c r="S159" i="8" s="1"/>
  <c r="Q365" i="8"/>
  <c r="R365" i="8" s="1"/>
  <c r="T365" i="8" s="1"/>
  <c r="Q356" i="8"/>
  <c r="R356" i="8" s="1"/>
  <c r="U356" i="8" s="1"/>
  <c r="Q319" i="8"/>
  <c r="R319" i="8" s="1"/>
  <c r="S319" i="8" s="1"/>
  <c r="Q301" i="8"/>
  <c r="R301" i="8" s="1"/>
  <c r="U301" i="8" s="1"/>
  <c r="Q264" i="8"/>
  <c r="R264" i="8" s="1"/>
  <c r="T264" i="8" s="1"/>
  <c r="Q245" i="8"/>
  <c r="R245" i="8" s="1"/>
  <c r="T245" i="8" s="1"/>
  <c r="Q234" i="8"/>
  <c r="R234" i="8" s="1"/>
  <c r="S234" i="8" s="1"/>
  <c r="Q220" i="8"/>
  <c r="R220" i="8" s="1"/>
  <c r="U220" i="8" s="1"/>
  <c r="Q206" i="8"/>
  <c r="R206" i="8" s="1"/>
  <c r="S206" i="8" s="1"/>
  <c r="Q195" i="8"/>
  <c r="R195" i="8" s="1"/>
  <c r="S195" i="8" s="1"/>
  <c r="Q163" i="8"/>
  <c r="R163" i="8" s="1"/>
  <c r="T163" i="8" s="1"/>
  <c r="Q154" i="8"/>
  <c r="R154" i="8" s="1"/>
  <c r="Q112" i="8"/>
  <c r="R112" i="8" s="1"/>
  <c r="S112" i="8" s="1"/>
  <c r="Q229" i="8"/>
  <c r="R229" i="8" s="1"/>
  <c r="T229" i="8" s="1"/>
  <c r="Q188" i="8"/>
  <c r="R188" i="8" s="1"/>
  <c r="U188" i="8" s="1"/>
  <c r="Q149" i="8"/>
  <c r="R149" i="8" s="1"/>
  <c r="S149" i="8" s="1"/>
  <c r="Q405" i="8"/>
  <c r="R405" i="8" s="1"/>
  <c r="U405" i="8" s="1"/>
  <c r="Q323" i="8"/>
  <c r="R323" i="8" s="1"/>
  <c r="S323" i="8" s="1"/>
  <c r="Q383" i="8"/>
  <c r="R383" i="8" s="1"/>
  <c r="U383" i="8" s="1"/>
  <c r="Q346" i="8"/>
  <c r="R346" i="8" s="1"/>
  <c r="S346" i="8" s="1"/>
  <c r="Q289" i="8"/>
  <c r="R289" i="8" s="1"/>
  <c r="S289" i="8" s="1"/>
  <c r="Q261" i="8"/>
  <c r="R261" i="8" s="1"/>
  <c r="U261" i="8" s="1"/>
  <c r="Q169" i="8"/>
  <c r="R169" i="8" s="1"/>
  <c r="T169" i="8" s="1"/>
  <c r="Q144" i="8"/>
  <c r="R144" i="8" s="1"/>
  <c r="S144" i="8" s="1"/>
  <c r="Q130" i="8"/>
  <c r="R130" i="8" s="1"/>
  <c r="S130" i="8" s="1"/>
  <c r="Q121" i="8"/>
  <c r="R121" i="8" s="1"/>
  <c r="T121" i="8" s="1"/>
  <c r="S270" i="8"/>
  <c r="U139" i="8"/>
  <c r="Q136" i="8"/>
  <c r="R136" i="8" s="1"/>
  <c r="T136" i="8" s="1"/>
  <c r="Q317" i="8"/>
  <c r="R317" i="8" s="1"/>
  <c r="U317" i="8" s="1"/>
  <c r="Q287" i="8"/>
  <c r="R287" i="8" s="1"/>
  <c r="T287" i="8" s="1"/>
  <c r="Q262" i="8"/>
  <c r="R262" i="8" s="1"/>
  <c r="S262" i="8" s="1"/>
  <c r="Q193" i="8"/>
  <c r="R193" i="8" s="1"/>
  <c r="U193" i="8" s="1"/>
  <c r="Q181" i="8"/>
  <c r="R181" i="8" s="1"/>
  <c r="T181" i="8" s="1"/>
  <c r="Q155" i="8"/>
  <c r="R155" i="8" s="1"/>
  <c r="T155" i="8" s="1"/>
  <c r="Q151" i="8"/>
  <c r="R151" i="8" s="1"/>
  <c r="S151" i="8" s="1"/>
  <c r="Q147" i="8"/>
  <c r="R147" i="8" s="1"/>
  <c r="S147" i="8" s="1"/>
  <c r="Q141" i="8"/>
  <c r="R141" i="8" s="1"/>
  <c r="S141" i="8" s="1"/>
  <c r="Q120" i="8"/>
  <c r="R120" i="8" s="1"/>
  <c r="S120" i="8" s="1"/>
  <c r="Q221" i="8"/>
  <c r="R221" i="8" s="1"/>
  <c r="T221" i="8" s="1"/>
  <c r="Q345" i="8"/>
  <c r="R345" i="8" s="1"/>
  <c r="U345" i="8" s="1"/>
  <c r="Q382" i="8"/>
  <c r="R382" i="8" s="1"/>
  <c r="S382" i="8" s="1"/>
  <c r="Q377" i="8"/>
  <c r="R377" i="8" s="1"/>
  <c r="U377" i="8" s="1"/>
  <c r="Q369" i="8"/>
  <c r="R369" i="8" s="1"/>
  <c r="S369" i="8" s="1"/>
  <c r="Q362" i="8"/>
  <c r="R362" i="8" s="1"/>
  <c r="U362" i="8" s="1"/>
  <c r="Q358" i="8"/>
  <c r="R358" i="8" s="1"/>
  <c r="U358" i="8" s="1"/>
  <c r="Q339" i="8"/>
  <c r="R339" i="8" s="1"/>
  <c r="T339" i="8" s="1"/>
  <c r="Q276" i="8"/>
  <c r="R276" i="8" s="1"/>
  <c r="S276" i="8" s="1"/>
  <c r="Q246" i="8"/>
  <c r="R246" i="8" s="1"/>
  <c r="T246" i="8" s="1"/>
  <c r="Q222" i="8"/>
  <c r="R222" i="8" s="1"/>
  <c r="T222" i="8" s="1"/>
  <c r="Q213" i="8"/>
  <c r="R213" i="8" s="1"/>
  <c r="T213" i="8" s="1"/>
  <c r="Q210" i="8"/>
  <c r="R210" i="8" s="1"/>
  <c r="T210" i="8" s="1"/>
  <c r="U204" i="8"/>
  <c r="Q116" i="8"/>
  <c r="R116" i="8" s="1"/>
  <c r="U116" i="8" s="1"/>
  <c r="Q300" i="8"/>
  <c r="R300" i="8" s="1"/>
  <c r="T300" i="8" s="1"/>
  <c r="Q403" i="8"/>
  <c r="R403" i="8" s="1"/>
  <c r="S403" i="8" s="1"/>
  <c r="Q407" i="8"/>
  <c r="R407" i="8" s="1"/>
  <c r="S407" i="8" s="1"/>
  <c r="Q394" i="8"/>
  <c r="R394" i="8" s="1"/>
  <c r="T394" i="8" s="1"/>
  <c r="Q390" i="8"/>
  <c r="R390" i="8" s="1"/>
  <c r="S390" i="8" s="1"/>
  <c r="Q378" i="8"/>
  <c r="R378" i="8" s="1"/>
  <c r="S378" i="8" s="1"/>
  <c r="Q374" i="8"/>
  <c r="R374" i="8" s="1"/>
  <c r="T374" i="8" s="1"/>
  <c r="Q370" i="8"/>
  <c r="R370" i="8" s="1"/>
  <c r="S370" i="8" s="1"/>
  <c r="Q367" i="8"/>
  <c r="R367" i="8" s="1"/>
  <c r="U367" i="8" s="1"/>
  <c r="Q360" i="8"/>
  <c r="R360" i="8" s="1"/>
  <c r="S360" i="8" s="1"/>
  <c r="Q355" i="8"/>
  <c r="R355" i="8" s="1"/>
  <c r="T355" i="8" s="1"/>
  <c r="Q307" i="8"/>
  <c r="R307" i="8" s="1"/>
  <c r="T307" i="8" s="1"/>
  <c r="Q294" i="8"/>
  <c r="R294" i="8" s="1"/>
  <c r="S294" i="8" s="1"/>
  <c r="Q269" i="8"/>
  <c r="R269" i="8" s="1"/>
  <c r="U269" i="8" s="1"/>
  <c r="Q236" i="8"/>
  <c r="R236" i="8" s="1"/>
  <c r="U236" i="8" s="1"/>
  <c r="Q233" i="8"/>
  <c r="R233" i="8" s="1"/>
  <c r="U233" i="8" s="1"/>
  <c r="Q211" i="8"/>
  <c r="R211" i="8" s="1"/>
  <c r="S211" i="8" s="1"/>
  <c r="Q201" i="8"/>
  <c r="R201" i="8" s="1"/>
  <c r="S201" i="8" s="1"/>
  <c r="Q198" i="8"/>
  <c r="R198" i="8" s="1"/>
  <c r="S198" i="8" s="1"/>
  <c r="Q122" i="8"/>
  <c r="R122" i="8" s="1"/>
  <c r="T122" i="8" s="1"/>
  <c r="Q114" i="8"/>
  <c r="R114" i="8" s="1"/>
  <c r="S114" i="8" s="1"/>
  <c r="Q328" i="8"/>
  <c r="R328" i="8" s="1"/>
  <c r="T328" i="8" s="1"/>
  <c r="Q293" i="8"/>
  <c r="R293" i="8" s="1"/>
  <c r="U293" i="8" s="1"/>
  <c r="Q268" i="8"/>
  <c r="R268" i="8" s="1"/>
  <c r="T268" i="8" s="1"/>
  <c r="Q385" i="8"/>
  <c r="R385" i="8" s="1"/>
  <c r="S385" i="8" s="1"/>
  <c r="S160" i="8"/>
  <c r="Q341" i="8"/>
  <c r="R341" i="8" s="1"/>
  <c r="U341" i="8" s="1"/>
  <c r="Q393" i="8"/>
  <c r="R393" i="8" s="1"/>
  <c r="S393" i="8" s="1"/>
  <c r="Q373" i="8"/>
  <c r="R373" i="8" s="1"/>
  <c r="S373" i="8" s="1"/>
  <c r="Q384" i="8"/>
  <c r="R384" i="8" s="1"/>
  <c r="U384" i="8" s="1"/>
  <c r="Q379" i="8"/>
  <c r="R379" i="8" s="1"/>
  <c r="T379" i="8" s="1"/>
  <c r="Q371" i="8"/>
  <c r="R371" i="8" s="1"/>
  <c r="U371" i="8" s="1"/>
  <c r="Q353" i="8"/>
  <c r="R353" i="8" s="1"/>
  <c r="U353" i="8" s="1"/>
  <c r="Q350" i="8"/>
  <c r="R350" i="8" s="1"/>
  <c r="S350" i="8" s="1"/>
  <c r="Q337" i="8"/>
  <c r="R337" i="8" s="1"/>
  <c r="T337" i="8" s="1"/>
  <c r="Q330" i="8"/>
  <c r="R330" i="8" s="1"/>
  <c r="T330" i="8" s="1"/>
  <c r="Q292" i="8"/>
  <c r="R292" i="8" s="1"/>
  <c r="U292" i="8" s="1"/>
  <c r="Q277" i="8"/>
  <c r="R277" i="8" s="1"/>
  <c r="Q274" i="8"/>
  <c r="R274" i="8" s="1"/>
  <c r="U274" i="8" s="1"/>
  <c r="Q260" i="8"/>
  <c r="R260" i="8" s="1"/>
  <c r="U260" i="8" s="1"/>
  <c r="Q238" i="8"/>
  <c r="R238" i="8" s="1"/>
  <c r="U238" i="8" s="1"/>
  <c r="Q230" i="8"/>
  <c r="R230" i="8" s="1"/>
  <c r="S230" i="8" s="1"/>
  <c r="Q218" i="8"/>
  <c r="R218" i="8" s="1"/>
  <c r="T218" i="8" s="1"/>
  <c r="Q214" i="8"/>
  <c r="R214" i="8" s="1"/>
  <c r="S214" i="8" s="1"/>
  <c r="Q199" i="8"/>
  <c r="R199" i="8" s="1"/>
  <c r="T199" i="8" s="1"/>
  <c r="Q192" i="8"/>
  <c r="R192" i="8" s="1"/>
  <c r="S192" i="8" s="1"/>
  <c r="Q186" i="8"/>
  <c r="R186" i="8" s="1"/>
  <c r="Q183" i="8"/>
  <c r="R183" i="8" s="1"/>
  <c r="T183" i="8" s="1"/>
  <c r="Q179" i="8"/>
  <c r="R179" i="8" s="1"/>
  <c r="T179" i="8" s="1"/>
  <c r="Q167" i="8"/>
  <c r="R167" i="8" s="1"/>
  <c r="S167" i="8" s="1"/>
  <c r="Q166" i="8"/>
  <c r="R166" i="8" s="1"/>
  <c r="T166" i="8" s="1"/>
  <c r="Q161" i="8"/>
  <c r="R161" i="8" s="1"/>
  <c r="U161" i="8" s="1"/>
  <c r="T134" i="8"/>
  <c r="Q131" i="8"/>
  <c r="R131" i="8" s="1"/>
  <c r="U131" i="8" s="1"/>
  <c r="Q335" i="8"/>
  <c r="R335" i="8" s="1"/>
  <c r="S335" i="8" s="1"/>
  <c r="Q250" i="8"/>
  <c r="R250" i="8" s="1"/>
  <c r="S250" i="8" s="1"/>
  <c r="Q158" i="8"/>
  <c r="R158" i="8" s="1"/>
  <c r="U158" i="8" s="1"/>
  <c r="Q128" i="8"/>
  <c r="R128" i="8" s="1"/>
  <c r="T128" i="8" s="1"/>
  <c r="U401" i="8"/>
  <c r="Q392" i="8"/>
  <c r="R392" i="8" s="1"/>
  <c r="T392" i="8" s="1"/>
  <c r="Q368" i="8"/>
  <c r="R368" i="8" s="1"/>
  <c r="U368" i="8" s="1"/>
  <c r="Q219" i="8"/>
  <c r="R219" i="8" s="1"/>
  <c r="U219" i="8" s="1"/>
  <c r="Q215" i="8"/>
  <c r="R215" i="8" s="1"/>
  <c r="T215" i="8" s="1"/>
  <c r="Q146" i="8"/>
  <c r="R146" i="8" s="1"/>
  <c r="U146" i="8" s="1"/>
  <c r="U110" i="8"/>
  <c r="U409" i="8"/>
  <c r="T409" i="8"/>
  <c r="Q396" i="8"/>
  <c r="R396" i="8" s="1"/>
  <c r="T411" i="8"/>
  <c r="U411" i="8"/>
  <c r="T410" i="8"/>
  <c r="Q408" i="8"/>
  <c r="R408" i="8" s="1"/>
  <c r="S381" i="8"/>
  <c r="U374" i="8"/>
  <c r="S305" i="8"/>
  <c r="Q404" i="8"/>
  <c r="R404" i="8" s="1"/>
  <c r="T404" i="8" s="1"/>
  <c r="S395" i="8"/>
  <c r="T415" i="8"/>
  <c r="U414" i="8"/>
  <c r="Q412" i="8"/>
  <c r="R412" i="8" s="1"/>
  <c r="S401" i="8"/>
  <c r="T399" i="8"/>
  <c r="S391" i="8"/>
  <c r="T338" i="8"/>
  <c r="S409" i="8"/>
  <c r="Q386" i="8"/>
  <c r="R386" i="8" s="1"/>
  <c r="U386" i="8" s="1"/>
  <c r="Q354" i="8"/>
  <c r="R354" i="8" s="1"/>
  <c r="U354" i="8" s="1"/>
  <c r="Q336" i="8"/>
  <c r="R336" i="8" s="1"/>
  <c r="T336" i="8" s="1"/>
  <c r="U322" i="8"/>
  <c r="S235" i="8"/>
  <c r="S309" i="8"/>
  <c r="T284" i="8"/>
  <c r="U247" i="8"/>
  <c r="Q366" i="8"/>
  <c r="R366" i="8" s="1"/>
  <c r="U366" i="8" s="1"/>
  <c r="U342" i="8"/>
  <c r="U306" i="8"/>
  <c r="U381" i="8"/>
  <c r="T290" i="8"/>
  <c r="U290" i="8"/>
  <c r="U297" i="8"/>
  <c r="Q340" i="8"/>
  <c r="R340" i="8" s="1"/>
  <c r="S340" i="8" s="1"/>
  <c r="S338" i="8"/>
  <c r="Q324" i="8"/>
  <c r="R324" i="8" s="1"/>
  <c r="Q308" i="8"/>
  <c r="R308" i="8" s="1"/>
  <c r="S308" i="8" s="1"/>
  <c r="Q283" i="8"/>
  <c r="R283" i="8" s="1"/>
  <c r="U258" i="8"/>
  <c r="S326" i="8"/>
  <c r="Q312" i="8"/>
  <c r="R312" i="8" s="1"/>
  <c r="U312" i="8" s="1"/>
  <c r="T303" i="8"/>
  <c r="Q282" i="8"/>
  <c r="R282" i="8" s="1"/>
  <c r="S282" i="8" s="1"/>
  <c r="S254" i="8"/>
  <c r="U232" i="8"/>
  <c r="Q299" i="8"/>
  <c r="R299" i="8" s="1"/>
  <c r="S299" i="8" s="1"/>
  <c r="U295" i="8"/>
  <c r="U279" i="8"/>
  <c r="Q271" i="8"/>
  <c r="R271" i="8" s="1"/>
  <c r="U241" i="8"/>
  <c r="Q332" i="8"/>
  <c r="R332" i="8" s="1"/>
  <c r="U332" i="8" s="1"/>
  <c r="U327" i="8"/>
  <c r="Q316" i="8"/>
  <c r="R316" i="8" s="1"/>
  <c r="S316" i="8" s="1"/>
  <c r="Q304" i="8"/>
  <c r="R304" i="8" s="1"/>
  <c r="T304" i="8" s="1"/>
  <c r="Q255" i="8"/>
  <c r="R255" i="8" s="1"/>
  <c r="T255" i="8" s="1"/>
  <c r="S239" i="8"/>
  <c r="U239" i="8"/>
  <c r="Q320" i="8"/>
  <c r="R320" i="8" s="1"/>
  <c r="U320" i="8" s="1"/>
  <c r="T319" i="8"/>
  <c r="S258" i="8"/>
  <c r="T297" i="8"/>
  <c r="Q275" i="8"/>
  <c r="R275" i="8" s="1"/>
  <c r="T257" i="8"/>
  <c r="S233" i="8"/>
  <c r="T170" i="8"/>
  <c r="S170" i="8"/>
  <c r="Q251" i="8"/>
  <c r="R251" i="8" s="1"/>
  <c r="Q242" i="8"/>
  <c r="R242" i="8" s="1"/>
  <c r="T242" i="8" s="1"/>
  <c r="T190" i="8"/>
  <c r="U190" i="8"/>
  <c r="S190" i="8"/>
  <c r="Q266" i="8"/>
  <c r="R266" i="8" s="1"/>
  <c r="T266" i="8" s="1"/>
  <c r="T228" i="8"/>
  <c r="S205" i="8"/>
  <c r="T205" i="8"/>
  <c r="Q291" i="8"/>
  <c r="R291" i="8" s="1"/>
  <c r="Q259" i="8"/>
  <c r="R259" i="8" s="1"/>
  <c r="S228" i="8"/>
  <c r="T281" i="8"/>
  <c r="Q267" i="8"/>
  <c r="R267" i="8" s="1"/>
  <c r="Q243" i="8"/>
  <c r="R243" i="8" s="1"/>
  <c r="S224" i="8"/>
  <c r="T224" i="8"/>
  <c r="U224" i="8"/>
  <c r="Q227" i="8"/>
  <c r="R227" i="8" s="1"/>
  <c r="Q225" i="8"/>
  <c r="R225" i="8" s="1"/>
  <c r="T204" i="8"/>
  <c r="S204" i="8"/>
  <c r="U187" i="8"/>
  <c r="Q223" i="8"/>
  <c r="R223" i="8" s="1"/>
  <c r="T223" i="8" s="1"/>
  <c r="Q209" i="8"/>
  <c r="R209" i="8" s="1"/>
  <c r="T209" i="8" s="1"/>
  <c r="Q208" i="8"/>
  <c r="R208" i="8" s="1"/>
  <c r="U208" i="8" s="1"/>
  <c r="U197" i="8"/>
  <c r="S188" i="8"/>
  <c r="T177" i="8"/>
  <c r="Q185" i="8"/>
  <c r="R185" i="8" s="1"/>
  <c r="S203" i="8"/>
  <c r="T203" i="8"/>
  <c r="T212" i="8"/>
  <c r="S138" i="8"/>
  <c r="T138" i="8"/>
  <c r="U138" i="8"/>
  <c r="U159" i="8"/>
  <c r="T116" i="8"/>
  <c r="T193" i="8"/>
  <c r="S154" i="8"/>
  <c r="T154" i="8"/>
  <c r="U154" i="8"/>
  <c r="U205" i="8"/>
  <c r="T200" i="8"/>
  <c r="Q178" i="8"/>
  <c r="R178" i="8" s="1"/>
  <c r="U178" i="8" s="1"/>
  <c r="T113" i="8"/>
  <c r="S113" i="8"/>
  <c r="U170" i="8"/>
  <c r="U163" i="8"/>
  <c r="Q174" i="8"/>
  <c r="R174" i="8" s="1"/>
  <c r="T174" i="8" s="1"/>
  <c r="Q156" i="8"/>
  <c r="R156" i="8" s="1"/>
  <c r="T156" i="8" s="1"/>
  <c r="U126" i="8"/>
  <c r="S126" i="8"/>
  <c r="T126" i="8"/>
  <c r="Q152" i="8"/>
  <c r="R152" i="8" s="1"/>
  <c r="U152" i="8" s="1"/>
  <c r="T135" i="8"/>
  <c r="U118" i="8"/>
  <c r="S118" i="8"/>
  <c r="T139" i="8"/>
  <c r="Q132" i="8"/>
  <c r="R132" i="8" s="1"/>
  <c r="Q124" i="8"/>
  <c r="R124" i="8" s="1"/>
  <c r="U124" i="8" s="1"/>
  <c r="U112" i="8"/>
  <c r="T115" i="8"/>
  <c r="S110" i="8"/>
  <c r="U127" i="8"/>
  <c r="J719" i="10" l="1"/>
  <c r="K719" i="10" s="1"/>
  <c r="L719" i="10" s="1"/>
  <c r="F720" i="10"/>
  <c r="E719" i="10"/>
  <c r="D720" i="10"/>
  <c r="J599" i="10"/>
  <c r="K599" i="10" s="1"/>
  <c r="L599" i="10" s="1"/>
  <c r="F600" i="10"/>
  <c r="E600" i="10"/>
  <c r="D601" i="10"/>
  <c r="E496" i="10"/>
  <c r="D497" i="10"/>
  <c r="J496" i="10"/>
  <c r="K496" i="10" s="1"/>
  <c r="L496" i="10" s="1"/>
  <c r="F497" i="10"/>
  <c r="E59" i="1"/>
  <c r="I59" i="1"/>
  <c r="J58" i="1"/>
  <c r="K58" i="1" s="1"/>
  <c r="L58" i="1" s="1"/>
  <c r="F59" i="1"/>
  <c r="J59" i="1" s="1"/>
  <c r="K59" i="1" s="1"/>
  <c r="L59" i="1" s="1"/>
  <c r="T327" i="8"/>
  <c r="T347" i="8"/>
  <c r="T244" i="8"/>
  <c r="S402" i="8"/>
  <c r="S163" i="8"/>
  <c r="S176" i="8"/>
  <c r="U413" i="8"/>
  <c r="U303" i="8"/>
  <c r="T363" i="8"/>
  <c r="S414" i="8"/>
  <c r="U370" i="8"/>
  <c r="S328" i="8"/>
  <c r="U207" i="8"/>
  <c r="S187" i="8"/>
  <c r="S295" i="8"/>
  <c r="S306" i="8"/>
  <c r="T382" i="8"/>
  <c r="S415" i="8"/>
  <c r="T207" i="8"/>
  <c r="S191" i="8"/>
  <c r="U310" i="8"/>
  <c r="U398" i="8"/>
  <c r="S231" i="8"/>
  <c r="T157" i="8"/>
  <c r="S313" i="8"/>
  <c r="S168" i="8"/>
  <c r="S194" i="8"/>
  <c r="T353" i="8"/>
  <c r="U402" i="8"/>
  <c r="U335" i="8"/>
  <c r="U137" i="8"/>
  <c r="U217" i="8"/>
  <c r="T194" i="8"/>
  <c r="S286" i="8"/>
  <c r="S157" i="8"/>
  <c r="T137" i="8"/>
  <c r="T217" i="8"/>
  <c r="T231" i="8"/>
  <c r="U364" i="8"/>
  <c r="T364" i="8"/>
  <c r="T189" i="8"/>
  <c r="S134" i="8"/>
  <c r="U195" i="8"/>
  <c r="U221" i="8"/>
  <c r="U347" i="8"/>
  <c r="U210" i="8"/>
  <c r="S221" i="8"/>
  <c r="U286" i="8"/>
  <c r="T235" i="8"/>
  <c r="U305" i="8"/>
  <c r="T168" i="8"/>
  <c r="U189" i="8"/>
  <c r="S374" i="8"/>
  <c r="U280" i="8"/>
  <c r="S241" i="8"/>
  <c r="T342" i="8"/>
  <c r="T296" i="8"/>
  <c r="T389" i="8"/>
  <c r="H5" i="8"/>
  <c r="U142" i="8"/>
  <c r="T142" i="8"/>
  <c r="S116" i="8"/>
  <c r="U375" i="8"/>
  <c r="T375" i="8"/>
  <c r="U133" i="8"/>
  <c r="S380" i="8"/>
  <c r="S133" i="8"/>
  <c r="T249" i="8"/>
  <c r="S296" i="8"/>
  <c r="U351" i="8"/>
  <c r="U111" i="8"/>
  <c r="T351" i="8"/>
  <c r="S148" i="8"/>
  <c r="S213" i="8"/>
  <c r="S202" i="8"/>
  <c r="U281" i="8"/>
  <c r="S247" i="8"/>
  <c r="T309" i="8"/>
  <c r="U284" i="8"/>
  <c r="U191" i="8"/>
  <c r="T322" i="8"/>
  <c r="S248" i="8"/>
  <c r="U215" i="8"/>
  <c r="T398" i="8"/>
  <c r="S394" i="8"/>
  <c r="S215" i="8"/>
  <c r="U171" i="8"/>
  <c r="S165" i="8"/>
  <c r="U141" i="8"/>
  <c r="U165" i="8"/>
  <c r="U270" i="8"/>
  <c r="S150" i="8"/>
  <c r="T391" i="8"/>
  <c r="S173" i="8"/>
  <c r="S272" i="8"/>
  <c r="S384" i="8"/>
  <c r="T141" i="8"/>
  <c r="U173" i="8"/>
  <c r="U150" i="8"/>
  <c r="U361" i="8"/>
  <c r="T329" i="8"/>
  <c r="U388" i="8"/>
  <c r="T298" i="8"/>
  <c r="S237" i="8"/>
  <c r="S292" i="8"/>
  <c r="U321" i="8"/>
  <c r="U334" i="8"/>
  <c r="S280" i="8"/>
  <c r="U175" i="8"/>
  <c r="T321" i="8"/>
  <c r="U329" i="8"/>
  <c r="U346" i="8"/>
  <c r="S334" i="8"/>
  <c r="U262" i="8"/>
  <c r="U285" i="8"/>
  <c r="S314" i="8"/>
  <c r="U298" i="8"/>
  <c r="T196" i="8"/>
  <c r="U257" i="8"/>
  <c r="U302" i="8"/>
  <c r="S348" i="8"/>
  <c r="T314" i="8"/>
  <c r="U357" i="8"/>
  <c r="S179" i="8"/>
  <c r="U349" i="8"/>
  <c r="U216" i="8"/>
  <c r="T172" i="8"/>
  <c r="S111" i="8"/>
  <c r="S361" i="8"/>
  <c r="S172" i="8"/>
  <c r="S125" i="8"/>
  <c r="U237" i="8"/>
  <c r="T289" i="8"/>
  <c r="U272" i="8"/>
  <c r="S285" i="8"/>
  <c r="T413" i="8"/>
  <c r="U399" i="8"/>
  <c r="S123" i="8"/>
  <c r="S177" i="8"/>
  <c r="S253" i="8"/>
  <c r="U253" i="8"/>
  <c r="T388" i="8"/>
  <c r="T274" i="8"/>
  <c r="T301" i="8"/>
  <c r="U114" i="8"/>
  <c r="U162" i="8"/>
  <c r="G5" i="8"/>
  <c r="J5" i="8" s="1"/>
  <c r="K5" i="8" s="1"/>
  <c r="U202" i="8"/>
  <c r="U393" i="8"/>
  <c r="U229" i="8"/>
  <c r="U130" i="8"/>
  <c r="U294" i="8"/>
  <c r="U372" i="8"/>
  <c r="S278" i="8"/>
  <c r="U145" i="8"/>
  <c r="T130" i="8"/>
  <c r="T288" i="8"/>
  <c r="U184" i="8"/>
  <c r="U249" i="8"/>
  <c r="S372" i="8"/>
  <c r="T114" i="8"/>
  <c r="U135" i="8"/>
  <c r="T148" i="8"/>
  <c r="T176" i="8"/>
  <c r="T171" i="8"/>
  <c r="U254" i="8"/>
  <c r="S310" i="8"/>
  <c r="T349" i="8"/>
  <c r="U392" i="8"/>
  <c r="T357" i="8"/>
  <c r="T248" i="8"/>
  <c r="T302" i="8"/>
  <c r="S410" i="8"/>
  <c r="U115" i="8"/>
  <c r="U123" i="8"/>
  <c r="T159" i="8"/>
  <c r="S197" i="8"/>
  <c r="U289" i="8"/>
  <c r="U313" i="8"/>
  <c r="T369" i="8"/>
  <c r="T184" i="8"/>
  <c r="T160" i="8"/>
  <c r="T206" i="8"/>
  <c r="S232" i="8"/>
  <c r="U344" i="8"/>
  <c r="T240" i="8"/>
  <c r="U120" i="8"/>
  <c r="S199" i="8"/>
  <c r="U199" i="8"/>
  <c r="U226" i="8"/>
  <c r="S318" i="8"/>
  <c r="U278" i="8"/>
  <c r="S220" i="8"/>
  <c r="S226" i="8"/>
  <c r="U140" i="8"/>
  <c r="T359" i="8"/>
  <c r="T387" i="8"/>
  <c r="T256" i="8"/>
  <c r="T323" i="8"/>
  <c r="U129" i="8"/>
  <c r="T180" i="8"/>
  <c r="S263" i="8"/>
  <c r="T333" i="8"/>
  <c r="S256" i="8"/>
  <c r="U311" i="8"/>
  <c r="T343" i="8"/>
  <c r="U222" i="8"/>
  <c r="S333" i="8"/>
  <c r="U180" i="8"/>
  <c r="U147" i="8"/>
  <c r="T252" i="8"/>
  <c r="U240" i="8"/>
  <c r="T400" i="8"/>
  <c r="T263" i="8"/>
  <c r="T147" i="8"/>
  <c r="T164" i="8"/>
  <c r="T140" i="8"/>
  <c r="T149" i="8"/>
  <c r="U212" i="8"/>
  <c r="S252" i="8"/>
  <c r="T376" i="8"/>
  <c r="T385" i="8"/>
  <c r="U206" i="8"/>
  <c r="T214" i="8"/>
  <c r="S131" i="8"/>
  <c r="S193" i="8"/>
  <c r="S164" i="8"/>
  <c r="U273" i="8"/>
  <c r="T282" i="8"/>
  <c r="U234" i="8"/>
  <c r="T311" i="8"/>
  <c r="U323" i="8"/>
  <c r="T279" i="8"/>
  <c r="U397" i="8"/>
  <c r="U359" i="8"/>
  <c r="T120" i="8"/>
  <c r="T129" i="8"/>
  <c r="T273" i="8"/>
  <c r="T234" i="8"/>
  <c r="T331" i="8"/>
  <c r="U331" i="8"/>
  <c r="S337" i="8"/>
  <c r="T395" i="8"/>
  <c r="T127" i="8"/>
  <c r="T144" i="8"/>
  <c r="T260" i="8"/>
  <c r="T175" i="8"/>
  <c r="U325" i="8"/>
  <c r="S244" i="8"/>
  <c r="U387" i="8"/>
  <c r="T145" i="8"/>
  <c r="T112" i="8"/>
  <c r="U144" i="8"/>
  <c r="U198" i="8"/>
  <c r="S260" i="8"/>
  <c r="S325" i="8"/>
  <c r="U288" i="8"/>
  <c r="T326" i="8"/>
  <c r="S196" i="8"/>
  <c r="T167" i="8"/>
  <c r="T195" i="8"/>
  <c r="S229" i="8"/>
  <c r="S222" i="8"/>
  <c r="T370" i="8"/>
  <c r="T367" i="8"/>
  <c r="U318" i="8"/>
  <c r="T407" i="8"/>
  <c r="T380" i="8"/>
  <c r="U125" i="8"/>
  <c r="U319" i="8"/>
  <c r="S389" i="8"/>
  <c r="S216" i="8"/>
  <c r="U213" i="8"/>
  <c r="T262" i="8"/>
  <c r="S379" i="8"/>
  <c r="S293" i="8"/>
  <c r="U265" i="8"/>
  <c r="U264" i="8"/>
  <c r="U153" i="8"/>
  <c r="S352" i="8"/>
  <c r="U117" i="8"/>
  <c r="T153" i="8"/>
  <c r="T261" i="8"/>
  <c r="S330" i="8"/>
  <c r="T335" i="8"/>
  <c r="U268" i="8"/>
  <c r="T406" i="8"/>
  <c r="S397" i="8"/>
  <c r="S162" i="8"/>
  <c r="T220" i="8"/>
  <c r="S121" i="8"/>
  <c r="S356" i="8"/>
  <c r="U122" i="8"/>
  <c r="T250" i="8"/>
  <c r="S365" i="8"/>
  <c r="S344" i="8"/>
  <c r="S268" i="8"/>
  <c r="S400" i="8"/>
  <c r="S406" i="8"/>
  <c r="U407" i="8"/>
  <c r="T317" i="8"/>
  <c r="U403" i="8"/>
  <c r="S274" i="8"/>
  <c r="U143" i="8"/>
  <c r="U300" i="8"/>
  <c r="S377" i="8"/>
  <c r="T265" i="8"/>
  <c r="T146" i="8"/>
  <c r="S300" i="8"/>
  <c r="U307" i="8"/>
  <c r="S122" i="8"/>
  <c r="T131" i="8"/>
  <c r="U136" i="8"/>
  <c r="S169" i="8"/>
  <c r="T293" i="8"/>
  <c r="S261" i="8"/>
  <c r="U365" i="8"/>
  <c r="U363" i="8"/>
  <c r="U330" i="8"/>
  <c r="S307" i="8"/>
  <c r="S383" i="8"/>
  <c r="U119" i="8"/>
  <c r="T143" i="8"/>
  <c r="S136" i="8"/>
  <c r="U169" i="8"/>
  <c r="T377" i="8"/>
  <c r="S146" i="8"/>
  <c r="U192" i="8"/>
  <c r="T119" i="8"/>
  <c r="U179" i="8"/>
  <c r="U245" i="8"/>
  <c r="S301" i="8"/>
  <c r="U328" i="8"/>
  <c r="T384" i="8"/>
  <c r="S368" i="8"/>
  <c r="U337" i="8"/>
  <c r="U343" i="8"/>
  <c r="U200" i="8"/>
  <c r="T188" i="8"/>
  <c r="U376" i="8"/>
  <c r="S117" i="8"/>
  <c r="U360" i="8"/>
  <c r="S367" i="8"/>
  <c r="U223" i="8"/>
  <c r="S210" i="8"/>
  <c r="S245" i="8"/>
  <c r="T315" i="8"/>
  <c r="U369" i="8"/>
  <c r="T352" i="8"/>
  <c r="S332" i="8"/>
  <c r="S392" i="8"/>
  <c r="U385" i="8"/>
  <c r="T383" i="8"/>
  <c r="S128" i="8"/>
  <c r="T405" i="8"/>
  <c r="T238" i="8"/>
  <c r="T341" i="8"/>
  <c r="U121" i="8"/>
  <c r="S405" i="8"/>
  <c r="U182" i="8"/>
  <c r="S238" i="8"/>
  <c r="T294" i="8"/>
  <c r="T368" i="8"/>
  <c r="S341" i="8"/>
  <c r="T346" i="8"/>
  <c r="S315" i="8"/>
  <c r="U379" i="8"/>
  <c r="T356" i="8"/>
  <c r="T182" i="8"/>
  <c r="U149" i="8"/>
  <c r="T269" i="8"/>
  <c r="S264" i="8"/>
  <c r="S156" i="8"/>
  <c r="S269" i="8"/>
  <c r="U156" i="8"/>
  <c r="U183" i="8"/>
  <c r="U382" i="8"/>
  <c r="T403" i="8"/>
  <c r="S183" i="8"/>
  <c r="U339" i="8"/>
  <c r="T348" i="8"/>
  <c r="U167" i="8"/>
  <c r="T277" i="8"/>
  <c r="U277" i="8"/>
  <c r="T198" i="8"/>
  <c r="U246" i="8"/>
  <c r="T393" i="8"/>
  <c r="T378" i="8"/>
  <c r="S209" i="8"/>
  <c r="U394" i="8"/>
  <c r="S353" i="8"/>
  <c r="T230" i="8"/>
  <c r="U230" i="8"/>
  <c r="S236" i="8"/>
  <c r="T236" i="8"/>
  <c r="T362" i="8"/>
  <c r="S362" i="8"/>
  <c r="S166" i="8"/>
  <c r="U166" i="8"/>
  <c r="U209" i="8"/>
  <c r="T219" i="8"/>
  <c r="S223" i="8"/>
  <c r="T371" i="8"/>
  <c r="T390" i="8"/>
  <c r="T358" i="8"/>
  <c r="S358" i="8"/>
  <c r="S181" i="8"/>
  <c r="U214" i="8"/>
  <c r="U350" i="8"/>
  <c r="S345" i="8"/>
  <c r="T360" i="8"/>
  <c r="U151" i="8"/>
  <c r="T158" i="8"/>
  <c r="T192" i="8"/>
  <c r="T201" i="8"/>
  <c r="U155" i="8"/>
  <c r="U181" i="8"/>
  <c r="S277" i="8"/>
  <c r="T211" i="8"/>
  <c r="U287" i="8"/>
  <c r="S246" i="8"/>
  <c r="T308" i="8"/>
  <c r="U373" i="8"/>
  <c r="T276" i="8"/>
  <c r="U355" i="8"/>
  <c r="T345" i="8"/>
  <c r="U404" i="8"/>
  <c r="S317" i="8"/>
  <c r="S161" i="8"/>
  <c r="S336" i="8"/>
  <c r="U378" i="8"/>
  <c r="S219" i="8"/>
  <c r="U336" i="8"/>
  <c r="S339" i="8"/>
  <c r="U218" i="8"/>
  <c r="S218" i="8"/>
  <c r="S158" i="8"/>
  <c r="U201" i="8"/>
  <c r="U211" i="8"/>
  <c r="U276" i="8"/>
  <c r="S371" i="8"/>
  <c r="U390" i="8"/>
  <c r="T151" i="8"/>
  <c r="S208" i="8"/>
  <c r="S155" i="8"/>
  <c r="U282" i="8"/>
  <c r="S287" i="8"/>
  <c r="U308" i="8"/>
  <c r="T350" i="8"/>
  <c r="T373" i="8"/>
  <c r="S355" i="8"/>
  <c r="U186" i="8"/>
  <c r="S186" i="8"/>
  <c r="T186" i="8"/>
  <c r="U255" i="8"/>
  <c r="U128" i="8"/>
  <c r="T161" i="8"/>
  <c r="T208" i="8"/>
  <c r="U250" i="8"/>
  <c r="T233" i="8"/>
  <c r="T292" i="8"/>
  <c r="U412" i="8"/>
  <c r="T412" i="8"/>
  <c r="S174" i="8"/>
  <c r="U174" i="8"/>
  <c r="S225" i="8"/>
  <c r="T225" i="8"/>
  <c r="U225" i="8"/>
  <c r="T396" i="8"/>
  <c r="U396" i="8"/>
  <c r="S396" i="8"/>
  <c r="S412" i="8"/>
  <c r="S271" i="8"/>
  <c r="U271" i="8"/>
  <c r="T271" i="8"/>
  <c r="S132" i="8"/>
  <c r="T132" i="8"/>
  <c r="U132" i="8"/>
  <c r="S124" i="8"/>
  <c r="T124" i="8"/>
  <c r="U185" i="8"/>
  <c r="S185" i="8"/>
  <c r="T185" i="8"/>
  <c r="S324" i="8"/>
  <c r="U324" i="8"/>
  <c r="T324" i="8"/>
  <c r="S152" i="8"/>
  <c r="T152" i="8"/>
  <c r="T275" i="8"/>
  <c r="U275" i="8"/>
  <c r="S275" i="8"/>
  <c r="U227" i="8"/>
  <c r="T227" i="8"/>
  <c r="T320" i="8"/>
  <c r="S366" i="8"/>
  <c r="T366" i="8"/>
  <c r="T291" i="8"/>
  <c r="S291" i="8"/>
  <c r="U291" i="8"/>
  <c r="T312" i="8"/>
  <c r="S312" i="8"/>
  <c r="S320" i="8"/>
  <c r="S304" i="8"/>
  <c r="S178" i="8"/>
  <c r="T178" i="8"/>
  <c r="S227" i="8"/>
  <c r="T259" i="8"/>
  <c r="S259" i="8"/>
  <c r="U259" i="8"/>
  <c r="S255" i="8"/>
  <c r="T332" i="8"/>
  <c r="U304" i="8"/>
  <c r="S354" i="8"/>
  <c r="T354" i="8"/>
  <c r="T386" i="8"/>
  <c r="S386" i="8"/>
  <c r="S404" i="8"/>
  <c r="S267" i="8"/>
  <c r="U267" i="8"/>
  <c r="T267" i="8"/>
  <c r="S242" i="8"/>
  <c r="U242" i="8"/>
  <c r="U299" i="8"/>
  <c r="T299" i="8"/>
  <c r="T340" i="8"/>
  <c r="T316" i="8"/>
  <c r="S243" i="8"/>
  <c r="T243" i="8"/>
  <c r="U243" i="8"/>
  <c r="U266" i="8"/>
  <c r="S266" i="8"/>
  <c r="T251" i="8"/>
  <c r="S251" i="8"/>
  <c r="U251" i="8"/>
  <c r="U340" i="8"/>
  <c r="U316" i="8"/>
  <c r="S283" i="8"/>
  <c r="T283" i="8"/>
  <c r="U283" i="8"/>
  <c r="U408" i="8"/>
  <c r="T408" i="8"/>
  <c r="S408" i="8"/>
  <c r="E720" i="10" l="1"/>
  <c r="D721" i="10"/>
  <c r="J720" i="10"/>
  <c r="K720" i="10" s="1"/>
  <c r="L720" i="10" s="1"/>
  <c r="F721" i="10"/>
  <c r="E601" i="10"/>
  <c r="D602" i="10"/>
  <c r="J600" i="10"/>
  <c r="K600" i="10" s="1"/>
  <c r="L600" i="10" s="1"/>
  <c r="F601" i="10"/>
  <c r="J497" i="10"/>
  <c r="K497" i="10" s="1"/>
  <c r="L497" i="10" s="1"/>
  <c r="F498" i="10"/>
  <c r="E497" i="10"/>
  <c r="D498" i="10"/>
  <c r="I10" i="2"/>
  <c r="I9" i="2"/>
  <c r="J721" i="10" l="1"/>
  <c r="K721" i="10" s="1"/>
  <c r="L721" i="10" s="1"/>
  <c r="F722" i="10"/>
  <c r="E721" i="10"/>
  <c r="D722" i="10"/>
  <c r="J601" i="10"/>
  <c r="K601" i="10" s="1"/>
  <c r="L601" i="10" s="1"/>
  <c r="F602" i="10"/>
  <c r="E602" i="10"/>
  <c r="D603" i="10"/>
  <c r="E498" i="10"/>
  <c r="D499" i="10"/>
  <c r="J498" i="10"/>
  <c r="K498" i="10" s="1"/>
  <c r="L498" i="10" s="1"/>
  <c r="F499" i="10"/>
  <c r="X53" i="8"/>
  <c r="Q4" i="2"/>
  <c r="I11" i="2"/>
  <c r="I8" i="2"/>
  <c r="I7" i="2"/>
  <c r="I6" i="2"/>
  <c r="I5" i="2"/>
  <c r="I16" i="2" s="1"/>
  <c r="I4" i="2"/>
  <c r="I3" i="2"/>
  <c r="C11" i="2"/>
  <c r="C10" i="2"/>
  <c r="C9" i="2"/>
  <c r="C8" i="2"/>
  <c r="C7" i="2"/>
  <c r="C6" i="2"/>
  <c r="C5" i="2"/>
  <c r="C4" i="2"/>
  <c r="C3" i="2"/>
  <c r="D218" i="2" l="1"/>
  <c r="D221" i="2"/>
  <c r="D220" i="2"/>
  <c r="D222" i="2"/>
  <c r="D219" i="2"/>
  <c r="D215" i="2"/>
  <c r="D213" i="2"/>
  <c r="D216" i="2"/>
  <c r="D214" i="2"/>
  <c r="D217" i="2"/>
  <c r="E722" i="10"/>
  <c r="D723" i="10"/>
  <c r="J722" i="10"/>
  <c r="K722" i="10" s="1"/>
  <c r="L722" i="10" s="1"/>
  <c r="F723" i="10"/>
  <c r="D209" i="2"/>
  <c r="D211" i="2"/>
  <c r="D210" i="2"/>
  <c r="D212" i="2"/>
  <c r="D207" i="2"/>
  <c r="D206" i="2"/>
  <c r="D205" i="2"/>
  <c r="D208" i="2"/>
  <c r="D203" i="2"/>
  <c r="D202" i="2"/>
  <c r="D201" i="2"/>
  <c r="D204" i="2"/>
  <c r="E603" i="10"/>
  <c r="D604" i="10"/>
  <c r="J602" i="10"/>
  <c r="K602" i="10" s="1"/>
  <c r="L602" i="10" s="1"/>
  <c r="F603" i="10"/>
  <c r="D198" i="2"/>
  <c r="D194" i="2"/>
  <c r="D193" i="2"/>
  <c r="D199" i="2"/>
  <c r="D197" i="2"/>
  <c r="D200" i="2"/>
  <c r="D195" i="2"/>
  <c r="D196" i="2"/>
  <c r="D191" i="2"/>
  <c r="D192" i="2"/>
  <c r="D189" i="2"/>
  <c r="D190" i="2"/>
  <c r="D188" i="2"/>
  <c r="D185" i="2"/>
  <c r="D186" i="2"/>
  <c r="D187" i="2"/>
  <c r="J499" i="10"/>
  <c r="K499" i="10" s="1"/>
  <c r="L499" i="10" s="1"/>
  <c r="F500" i="10"/>
  <c r="E499" i="10"/>
  <c r="D500" i="10"/>
  <c r="D182" i="2"/>
  <c r="D184" i="2"/>
  <c r="D183" i="2"/>
  <c r="D181" i="2"/>
  <c r="D177" i="2"/>
  <c r="D179" i="2"/>
  <c r="D180" i="2"/>
  <c r="D178" i="2"/>
  <c r="D174" i="2"/>
  <c r="D175" i="2"/>
  <c r="D173" i="2"/>
  <c r="D176" i="2"/>
  <c r="D169" i="2"/>
  <c r="D172" i="2"/>
  <c r="D170" i="2"/>
  <c r="D165" i="2"/>
  <c r="D168" i="2"/>
  <c r="D171" i="2"/>
  <c r="D167" i="2"/>
  <c r="D166" i="2"/>
  <c r="D163" i="2"/>
  <c r="D164" i="2"/>
  <c r="D161" i="2"/>
  <c r="D162" i="2"/>
  <c r="D157" i="2"/>
  <c r="D158" i="2"/>
  <c r="D159" i="2"/>
  <c r="D160" i="2"/>
  <c r="D152" i="2"/>
  <c r="D156" i="2"/>
  <c r="D154" i="2"/>
  <c r="D151" i="2"/>
  <c r="D153" i="2"/>
  <c r="D155" i="2"/>
  <c r="D149" i="2"/>
  <c r="D150" i="2"/>
  <c r="D147" i="2"/>
  <c r="D148" i="2"/>
  <c r="D142" i="2"/>
  <c r="D146" i="2"/>
  <c r="D138" i="2"/>
  <c r="D144" i="2"/>
  <c r="D137" i="2"/>
  <c r="D140" i="2"/>
  <c r="D143" i="2"/>
  <c r="D145" i="2"/>
  <c r="D126" i="2"/>
  <c r="D139" i="2"/>
  <c r="D141" i="2"/>
  <c r="D132" i="2"/>
  <c r="D136" i="2"/>
  <c r="D130" i="2"/>
  <c r="D131" i="2"/>
  <c r="D128" i="2"/>
  <c r="D133" i="2"/>
  <c r="D129" i="2"/>
  <c r="D134" i="2"/>
  <c r="D127" i="2"/>
  <c r="D135" i="2"/>
  <c r="D122" i="2"/>
  <c r="D123" i="2"/>
  <c r="D121" i="2"/>
  <c r="D119" i="2"/>
  <c r="D125" i="2"/>
  <c r="D120" i="2"/>
  <c r="D124" i="2"/>
  <c r="D118" i="2"/>
  <c r="D117" i="2"/>
  <c r="D115" i="2"/>
  <c r="D114" i="2"/>
  <c r="D116" i="2"/>
  <c r="D113" i="2"/>
  <c r="D106" i="2"/>
  <c r="D112" i="2"/>
  <c r="D105" i="2"/>
  <c r="D104" i="2"/>
  <c r="D111" i="2"/>
  <c r="D101" i="2"/>
  <c r="D94" i="2"/>
  <c r="D110" i="2"/>
  <c r="D109" i="2"/>
  <c r="D103" i="2"/>
  <c r="D93" i="2"/>
  <c r="D108" i="2"/>
  <c r="D92" i="2"/>
  <c r="D107" i="2"/>
  <c r="D99" i="2"/>
  <c r="D98" i="2"/>
  <c r="D100" i="2"/>
  <c r="D96" i="2"/>
  <c r="D95" i="2"/>
  <c r="D97" i="2"/>
  <c r="D102" i="2"/>
  <c r="D91" i="2"/>
  <c r="D88" i="2"/>
  <c r="D90" i="2"/>
  <c r="D87" i="2"/>
  <c r="D85" i="2"/>
  <c r="D86" i="2"/>
  <c r="D89" i="2"/>
  <c r="D82" i="2"/>
  <c r="D83" i="2"/>
  <c r="D81" i="2"/>
  <c r="D79" i="2"/>
  <c r="D77" i="2"/>
  <c r="D80" i="2"/>
  <c r="D84" i="2"/>
  <c r="D78" i="2"/>
  <c r="D71" i="2"/>
  <c r="D76" i="2"/>
  <c r="D72" i="2"/>
  <c r="D69" i="2"/>
  <c r="D70" i="2"/>
  <c r="D74" i="2"/>
  <c r="D75" i="2"/>
  <c r="D73" i="2"/>
  <c r="D64" i="2"/>
  <c r="D62" i="2"/>
  <c r="D66" i="2"/>
  <c r="D68" i="2"/>
  <c r="D67" i="2"/>
  <c r="D65" i="2"/>
  <c r="D61" i="2"/>
  <c r="D63" i="2"/>
  <c r="D55" i="2"/>
  <c r="D58" i="2"/>
  <c r="D53" i="2"/>
  <c r="D59" i="2"/>
  <c r="D57" i="2"/>
  <c r="D60" i="2"/>
  <c r="D54" i="2"/>
  <c r="D56" i="2"/>
  <c r="D49" i="2"/>
  <c r="D47" i="2"/>
  <c r="D52" i="2"/>
  <c r="D48" i="2"/>
  <c r="D45" i="2"/>
  <c r="D50" i="2"/>
  <c r="D51" i="2"/>
  <c r="D46" i="2"/>
  <c r="D42" i="2"/>
  <c r="D44" i="2"/>
  <c r="D39" i="2"/>
  <c r="D43" i="2"/>
  <c r="D41" i="2"/>
  <c r="D40" i="2"/>
  <c r="D38" i="2"/>
  <c r="D28" i="2"/>
  <c r="D37" i="2"/>
  <c r="D36" i="2"/>
  <c r="D33" i="2"/>
  <c r="D31" i="2"/>
  <c r="D34" i="2"/>
  <c r="D32" i="2"/>
  <c r="D29" i="2"/>
  <c r="D35" i="2"/>
  <c r="D27" i="2"/>
  <c r="D30" i="2"/>
  <c r="D22" i="2"/>
  <c r="D24" i="2"/>
  <c r="D25" i="2"/>
  <c r="D26" i="2"/>
  <c r="D23" i="2"/>
  <c r="D21" i="2"/>
  <c r="C16" i="2"/>
  <c r="G16" i="2"/>
  <c r="BN3" i="1"/>
  <c r="BM3" i="1"/>
  <c r="BL3" i="1"/>
  <c r="J723" i="10" l="1"/>
  <c r="K723" i="10" s="1"/>
  <c r="L723" i="10" s="1"/>
  <c r="F724" i="10"/>
  <c r="E723" i="10"/>
  <c r="D724" i="10"/>
  <c r="J603" i="10"/>
  <c r="K603" i="10" s="1"/>
  <c r="L603" i="10" s="1"/>
  <c r="F604" i="10"/>
  <c r="E604" i="10"/>
  <c r="D605" i="10"/>
  <c r="E500" i="10"/>
  <c r="D501" i="10"/>
  <c r="J500" i="10"/>
  <c r="K500" i="10" s="1"/>
  <c r="L500" i="10" s="1"/>
  <c r="F501" i="10"/>
  <c r="H8" i="1"/>
  <c r="I8" i="1"/>
  <c r="BJ3" i="1"/>
  <c r="P68" i="11"/>
  <c r="O68" i="11"/>
  <c r="N68" i="11"/>
  <c r="P67" i="11"/>
  <c r="O67" i="11"/>
  <c r="N67" i="11"/>
  <c r="P66" i="11"/>
  <c r="O66" i="11"/>
  <c r="N66" i="11"/>
  <c r="P65" i="11"/>
  <c r="O65" i="11"/>
  <c r="N65" i="11"/>
  <c r="P64" i="11"/>
  <c r="O64" i="11"/>
  <c r="N64" i="11"/>
  <c r="P63" i="11"/>
  <c r="O63" i="11"/>
  <c r="N63" i="11"/>
  <c r="P62" i="11"/>
  <c r="O62" i="11"/>
  <c r="N62" i="11"/>
  <c r="P61" i="11"/>
  <c r="O61" i="11"/>
  <c r="Q61" i="11" s="1"/>
  <c r="R61" i="11" s="1"/>
  <c r="N61" i="11"/>
  <c r="P60" i="11"/>
  <c r="O60" i="11"/>
  <c r="N60" i="11"/>
  <c r="P59" i="11"/>
  <c r="O59" i="11"/>
  <c r="N59" i="11"/>
  <c r="P58" i="11"/>
  <c r="O58" i="11"/>
  <c r="N58" i="11"/>
  <c r="P57" i="11"/>
  <c r="O57" i="11"/>
  <c r="N57" i="11"/>
  <c r="P56" i="11"/>
  <c r="O56" i="11"/>
  <c r="N56" i="11"/>
  <c r="P55" i="11"/>
  <c r="O55" i="11"/>
  <c r="N55" i="11"/>
  <c r="P54" i="11"/>
  <c r="O54" i="11"/>
  <c r="N54" i="11"/>
  <c r="P53" i="11"/>
  <c r="O53" i="11"/>
  <c r="Q53" i="11" s="1"/>
  <c r="R53" i="11" s="1"/>
  <c r="N53" i="11"/>
  <c r="P52" i="11"/>
  <c r="O52" i="11"/>
  <c r="N52" i="11"/>
  <c r="P51" i="11"/>
  <c r="O51" i="11"/>
  <c r="N51" i="11"/>
  <c r="P50" i="11"/>
  <c r="Q50" i="11" s="1"/>
  <c r="R50" i="11" s="1"/>
  <c r="O50" i="11"/>
  <c r="N50" i="11"/>
  <c r="P49" i="11"/>
  <c r="O49" i="11"/>
  <c r="Q49" i="11" s="1"/>
  <c r="R49" i="11" s="1"/>
  <c r="N49" i="11"/>
  <c r="P48" i="11"/>
  <c r="O48" i="11"/>
  <c r="N48" i="11"/>
  <c r="P47" i="11"/>
  <c r="O47" i="11"/>
  <c r="Q47" i="11" s="1"/>
  <c r="R47" i="11" s="1"/>
  <c r="N47" i="11"/>
  <c r="P46" i="11"/>
  <c r="O46" i="11"/>
  <c r="N46" i="11"/>
  <c r="P45" i="11"/>
  <c r="O45" i="11"/>
  <c r="N45" i="11"/>
  <c r="P44" i="11"/>
  <c r="O44" i="11"/>
  <c r="N44" i="11"/>
  <c r="P43" i="11"/>
  <c r="O43" i="11"/>
  <c r="N43" i="11"/>
  <c r="P42" i="11"/>
  <c r="O42" i="11"/>
  <c r="N42" i="11"/>
  <c r="P41" i="11"/>
  <c r="O41" i="11"/>
  <c r="Q41" i="11" s="1"/>
  <c r="R41" i="11" s="1"/>
  <c r="N41" i="11"/>
  <c r="Q40" i="11"/>
  <c r="R40" i="11" s="1"/>
  <c r="P40" i="11"/>
  <c r="O40" i="11"/>
  <c r="N40" i="11"/>
  <c r="P39" i="11"/>
  <c r="O39" i="11"/>
  <c r="N39" i="11"/>
  <c r="P38" i="11"/>
  <c r="O38" i="11"/>
  <c r="N38" i="11"/>
  <c r="P37" i="11"/>
  <c r="O37" i="11"/>
  <c r="N37" i="11"/>
  <c r="P36" i="11"/>
  <c r="O36" i="11"/>
  <c r="N36" i="11"/>
  <c r="P35" i="11"/>
  <c r="O35" i="11"/>
  <c r="N35" i="11"/>
  <c r="P34" i="11"/>
  <c r="O34" i="11"/>
  <c r="N34" i="11"/>
  <c r="P33" i="11"/>
  <c r="O33" i="11"/>
  <c r="N33" i="11"/>
  <c r="P32" i="11"/>
  <c r="O32" i="11"/>
  <c r="Q32" i="11" s="1"/>
  <c r="R32" i="11" s="1"/>
  <c r="N32" i="11"/>
  <c r="P31" i="11"/>
  <c r="O31" i="11"/>
  <c r="N31" i="11"/>
  <c r="P30" i="11"/>
  <c r="O30" i="11"/>
  <c r="Q30" i="11" s="1"/>
  <c r="R30" i="11" s="1"/>
  <c r="T30" i="11" s="1"/>
  <c r="N30" i="11"/>
  <c r="P29" i="11"/>
  <c r="O29" i="11"/>
  <c r="N29" i="11"/>
  <c r="P28" i="11"/>
  <c r="O28" i="11"/>
  <c r="N28" i="11"/>
  <c r="P27" i="11"/>
  <c r="O27" i="11"/>
  <c r="N27" i="11"/>
  <c r="P26" i="11"/>
  <c r="O26" i="11"/>
  <c r="N26" i="11"/>
  <c r="P25" i="11"/>
  <c r="O25" i="11"/>
  <c r="N25" i="11"/>
  <c r="P24" i="11"/>
  <c r="O24" i="11"/>
  <c r="N24" i="11"/>
  <c r="P23" i="11"/>
  <c r="O23" i="11"/>
  <c r="N23" i="11"/>
  <c r="P22" i="11"/>
  <c r="O22" i="11"/>
  <c r="N22" i="11"/>
  <c r="P21" i="11"/>
  <c r="O21" i="11"/>
  <c r="N21" i="11"/>
  <c r="P20" i="11"/>
  <c r="O20" i="11"/>
  <c r="N20" i="11"/>
  <c r="P19" i="11"/>
  <c r="O19" i="11"/>
  <c r="Q19" i="11" s="1"/>
  <c r="R19" i="11" s="1"/>
  <c r="N19" i="11"/>
  <c r="P18" i="11"/>
  <c r="O18" i="11"/>
  <c r="N18" i="11"/>
  <c r="P17" i="11"/>
  <c r="O17" i="11"/>
  <c r="N17" i="11"/>
  <c r="P16" i="11"/>
  <c r="O16" i="11"/>
  <c r="N16" i="11"/>
  <c r="P15" i="11"/>
  <c r="O15" i="11"/>
  <c r="N15" i="11"/>
  <c r="P14" i="11"/>
  <c r="O14" i="11"/>
  <c r="Q14" i="11" s="1"/>
  <c r="R14" i="11" s="1"/>
  <c r="N14" i="11"/>
  <c r="P13" i="11"/>
  <c r="O13" i="11"/>
  <c r="Q13" i="11" s="1"/>
  <c r="R13" i="11" s="1"/>
  <c r="T13" i="11" s="1"/>
  <c r="N13" i="11"/>
  <c r="P12" i="11"/>
  <c r="O12" i="11"/>
  <c r="N12" i="11"/>
  <c r="P11" i="11"/>
  <c r="O11" i="11"/>
  <c r="N11" i="11"/>
  <c r="P10" i="11"/>
  <c r="O10" i="11"/>
  <c r="Q10" i="11" s="1"/>
  <c r="R10" i="11" s="1"/>
  <c r="N10" i="11"/>
  <c r="U10" i="11" s="1"/>
  <c r="P9" i="11"/>
  <c r="O9" i="11"/>
  <c r="N9" i="11"/>
  <c r="P8" i="11"/>
  <c r="O8" i="11"/>
  <c r="N8" i="11"/>
  <c r="P7" i="11"/>
  <c r="O7" i="11"/>
  <c r="N7" i="11"/>
  <c r="P6" i="11"/>
  <c r="O6" i="11"/>
  <c r="N6" i="11"/>
  <c r="K5" i="11"/>
  <c r="J5" i="11"/>
  <c r="B1" i="11"/>
  <c r="W48" i="8"/>
  <c r="E724" i="10" l="1"/>
  <c r="D725" i="10"/>
  <c r="J724" i="10"/>
  <c r="K724" i="10" s="1"/>
  <c r="L724" i="10" s="1"/>
  <c r="F725" i="10"/>
  <c r="E605" i="10"/>
  <c r="D606" i="10"/>
  <c r="J604" i="10"/>
  <c r="K604" i="10" s="1"/>
  <c r="L604" i="10" s="1"/>
  <c r="F605" i="10"/>
  <c r="J501" i="10"/>
  <c r="K501" i="10" s="1"/>
  <c r="L501" i="10" s="1"/>
  <c r="F502" i="10"/>
  <c r="E501" i="10"/>
  <c r="D502" i="10"/>
  <c r="T10" i="11"/>
  <c r="Q42" i="11"/>
  <c r="R42" i="11" s="1"/>
  <c r="T42" i="11" s="1"/>
  <c r="Q54" i="11"/>
  <c r="R54" i="11" s="1"/>
  <c r="S54" i="11" s="1"/>
  <c r="Q23" i="11"/>
  <c r="R23" i="11" s="1"/>
  <c r="S23" i="11" s="1"/>
  <c r="Q48" i="11"/>
  <c r="R48" i="11" s="1"/>
  <c r="S48" i="11" s="1"/>
  <c r="Q52" i="11"/>
  <c r="R52" i="11" s="1"/>
  <c r="S52" i="11" s="1"/>
  <c r="Q60" i="11"/>
  <c r="R60" i="11" s="1"/>
  <c r="Q68" i="11"/>
  <c r="R68" i="11" s="1"/>
  <c r="Q6" i="11"/>
  <c r="R6" i="11" s="1"/>
  <c r="T6" i="11" s="1"/>
  <c r="Q11" i="11"/>
  <c r="R11" i="11" s="1"/>
  <c r="U11" i="11" s="1"/>
  <c r="Q16" i="11"/>
  <c r="R16" i="11" s="1"/>
  <c r="Q24" i="11"/>
  <c r="R24" i="11" s="1"/>
  <c r="U24" i="11" s="1"/>
  <c r="Q34" i="11"/>
  <c r="R34" i="11" s="1"/>
  <c r="Q39" i="11"/>
  <c r="R39" i="11" s="1"/>
  <c r="U39" i="11" s="1"/>
  <c r="U42" i="11"/>
  <c r="U52" i="11"/>
  <c r="Q57" i="11"/>
  <c r="R57" i="11" s="1"/>
  <c r="Q65" i="11"/>
  <c r="R65" i="11" s="1"/>
  <c r="Q18" i="11"/>
  <c r="R18" i="11" s="1"/>
  <c r="T18" i="11" s="1"/>
  <c r="Q22" i="11"/>
  <c r="R22" i="11" s="1"/>
  <c r="S22" i="11" s="1"/>
  <c r="S10" i="11"/>
  <c r="Q12" i="11"/>
  <c r="R12" i="11" s="1"/>
  <c r="U12" i="11" s="1"/>
  <c r="Q25" i="11"/>
  <c r="R25" i="11" s="1"/>
  <c r="Q35" i="11"/>
  <c r="R35" i="11" s="1"/>
  <c r="U35" i="11" s="1"/>
  <c r="Q45" i="11"/>
  <c r="R45" i="11" s="1"/>
  <c r="T45" i="11" s="1"/>
  <c r="Q28" i="11"/>
  <c r="R28" i="11" s="1"/>
  <c r="S28" i="11" s="1"/>
  <c r="Q56" i="11"/>
  <c r="R56" i="11" s="1"/>
  <c r="S56" i="11" s="1"/>
  <c r="Q64" i="11"/>
  <c r="R64" i="11" s="1"/>
  <c r="S64" i="11" s="1"/>
  <c r="T40" i="11"/>
  <c r="U48" i="11"/>
  <c r="S40" i="11"/>
  <c r="U40" i="11"/>
  <c r="Q8" i="11"/>
  <c r="R8" i="11" s="1"/>
  <c r="S8" i="11" s="1"/>
  <c r="Q17" i="11"/>
  <c r="R17" i="11" s="1"/>
  <c r="S17" i="11" s="1"/>
  <c r="Q20" i="11"/>
  <c r="R20" i="11" s="1"/>
  <c r="Q26" i="11"/>
  <c r="R26" i="11" s="1"/>
  <c r="U26" i="11" s="1"/>
  <c r="Q55" i="11"/>
  <c r="R55" i="11" s="1"/>
  <c r="U55" i="11" s="1"/>
  <c r="S24" i="11"/>
  <c r="S49" i="11"/>
  <c r="Q9" i="11"/>
  <c r="R9" i="11" s="1"/>
  <c r="U9" i="11" s="1"/>
  <c r="Q29" i="11"/>
  <c r="R29" i="11" s="1"/>
  <c r="Q31" i="11"/>
  <c r="R31" i="11" s="1"/>
  <c r="Q33" i="11"/>
  <c r="R33" i="11" s="1"/>
  <c r="U33" i="11" s="1"/>
  <c r="Q38" i="11"/>
  <c r="R38" i="11" s="1"/>
  <c r="Q7" i="11"/>
  <c r="R7" i="11" s="1"/>
  <c r="T7" i="11" s="1"/>
  <c r="Q27" i="11"/>
  <c r="R27" i="11" s="1"/>
  <c r="T27" i="11" s="1"/>
  <c r="Q66" i="11"/>
  <c r="R66" i="11" s="1"/>
  <c r="S66" i="11" s="1"/>
  <c r="S60" i="11"/>
  <c r="Q62" i="11"/>
  <c r="R62" i="11" s="1"/>
  <c r="Q36" i="11"/>
  <c r="R36" i="11" s="1"/>
  <c r="U36" i="11" s="1"/>
  <c r="Q44" i="11"/>
  <c r="R44" i="11" s="1"/>
  <c r="S44" i="11" s="1"/>
  <c r="Q46" i="11"/>
  <c r="R46" i="11" s="1"/>
  <c r="U46" i="11" s="1"/>
  <c r="Q58" i="11"/>
  <c r="R58" i="11" s="1"/>
  <c r="T58" i="11" s="1"/>
  <c r="Q67" i="11"/>
  <c r="R67" i="11" s="1"/>
  <c r="D1" i="11"/>
  <c r="E5" i="11" s="1"/>
  <c r="T33" i="11"/>
  <c r="L5" i="11"/>
  <c r="U13" i="11"/>
  <c r="Q15" i="11"/>
  <c r="R15" i="11" s="1"/>
  <c r="U15" i="11" s="1"/>
  <c r="U25" i="11"/>
  <c r="T25" i="11"/>
  <c r="S25" i="11"/>
  <c r="T34" i="11"/>
  <c r="U29" i="11"/>
  <c r="T29" i="11"/>
  <c r="S32" i="11"/>
  <c r="T32" i="11"/>
  <c r="U34" i="11"/>
  <c r="S34" i="11"/>
  <c r="T39" i="11"/>
  <c r="T41" i="11"/>
  <c r="S41" i="11"/>
  <c r="U50" i="11"/>
  <c r="T50" i="11"/>
  <c r="S50" i="11"/>
  <c r="S11" i="11"/>
  <c r="T17" i="11"/>
  <c r="U20" i="11"/>
  <c r="U32" i="11"/>
  <c r="U47" i="11"/>
  <c r="T47" i="11"/>
  <c r="S47" i="11"/>
  <c r="U14" i="11"/>
  <c r="T14" i="11"/>
  <c r="S14" i="11"/>
  <c r="U31" i="11"/>
  <c r="S31" i="11"/>
  <c r="T11" i="11"/>
  <c r="U16" i="11"/>
  <c r="T16" i="11"/>
  <c r="S16" i="11"/>
  <c r="U23" i="11"/>
  <c r="T35" i="11"/>
  <c r="S35" i="11"/>
  <c r="T8" i="11"/>
  <c r="T9" i="11"/>
  <c r="S19" i="11"/>
  <c r="U19" i="11"/>
  <c r="T19" i="11"/>
  <c r="U22" i="11"/>
  <c r="S13" i="11"/>
  <c r="U30" i="11"/>
  <c r="Q43" i="11"/>
  <c r="R43" i="11" s="1"/>
  <c r="S43" i="11" s="1"/>
  <c r="T55" i="11"/>
  <c r="S55" i="11"/>
  <c r="S20" i="11"/>
  <c r="T22" i="11"/>
  <c r="T49" i="11"/>
  <c r="S53" i="11"/>
  <c r="U53" i="11"/>
  <c r="T53" i="11"/>
  <c r="T20" i="11"/>
  <c r="T26" i="11"/>
  <c r="U49" i="11"/>
  <c r="T65" i="11"/>
  <c r="S65" i="11"/>
  <c r="U65" i="11"/>
  <c r="T61" i="11"/>
  <c r="S61" i="11"/>
  <c r="U61" i="11"/>
  <c r="S30" i="11"/>
  <c r="T31" i="11"/>
  <c r="Q37" i="11"/>
  <c r="R37" i="11" s="1"/>
  <c r="S37" i="11" s="1"/>
  <c r="U38" i="11"/>
  <c r="U41" i="11"/>
  <c r="T57" i="11"/>
  <c r="S57" i="11"/>
  <c r="U57" i="11"/>
  <c r="T66" i="11"/>
  <c r="Q21" i="11"/>
  <c r="R21" i="11" s="1"/>
  <c r="U27" i="11"/>
  <c r="S29" i="11"/>
  <c r="U66" i="11"/>
  <c r="U43" i="11"/>
  <c r="U68" i="11"/>
  <c r="T68" i="11"/>
  <c r="S45" i="11"/>
  <c r="T48" i="11"/>
  <c r="U56" i="11"/>
  <c r="U67" i="11"/>
  <c r="T44" i="11"/>
  <c r="Q51" i="11"/>
  <c r="R51" i="11" s="1"/>
  <c r="T51" i="11" s="1"/>
  <c r="Q59" i="11"/>
  <c r="R59" i="11" s="1"/>
  <c r="U60" i="11"/>
  <c r="T60" i="11"/>
  <c r="Q63" i="11"/>
  <c r="R63" i="11" s="1"/>
  <c r="U63" i="11" s="1"/>
  <c r="S68" i="11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O23" i="10"/>
  <c r="P23" i="10"/>
  <c r="N24" i="10"/>
  <c r="O24" i="10"/>
  <c r="P24" i="10"/>
  <c r="N25" i="10"/>
  <c r="O25" i="10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N39" i="10"/>
  <c r="O39" i="10"/>
  <c r="P39" i="10"/>
  <c r="N40" i="10"/>
  <c r="O40" i="10"/>
  <c r="P40" i="10"/>
  <c r="N41" i="10"/>
  <c r="O41" i="10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N48" i="10"/>
  <c r="O48" i="10"/>
  <c r="P48" i="10"/>
  <c r="N49" i="10"/>
  <c r="O49" i="10"/>
  <c r="P49" i="10"/>
  <c r="N50" i="10"/>
  <c r="O50" i="10"/>
  <c r="P50" i="10"/>
  <c r="N51" i="10"/>
  <c r="O51" i="10"/>
  <c r="P51" i="10"/>
  <c r="N52" i="10"/>
  <c r="O52" i="10"/>
  <c r="P52" i="10"/>
  <c r="N53" i="10"/>
  <c r="O53" i="10"/>
  <c r="P53" i="10"/>
  <c r="N54" i="10"/>
  <c r="O54" i="10"/>
  <c r="P54" i="10"/>
  <c r="N55" i="10"/>
  <c r="O55" i="10"/>
  <c r="P55" i="10"/>
  <c r="N56" i="10"/>
  <c r="O56" i="10"/>
  <c r="P56" i="10"/>
  <c r="N57" i="10"/>
  <c r="O57" i="10"/>
  <c r="P57" i="10"/>
  <c r="N58" i="10"/>
  <c r="O58" i="10"/>
  <c r="P58" i="10"/>
  <c r="N59" i="10"/>
  <c r="O59" i="10"/>
  <c r="P59" i="10"/>
  <c r="N60" i="10"/>
  <c r="O60" i="10"/>
  <c r="P60" i="10"/>
  <c r="N61" i="10"/>
  <c r="O61" i="10"/>
  <c r="P61" i="10"/>
  <c r="N62" i="10"/>
  <c r="O62" i="10"/>
  <c r="P62" i="10"/>
  <c r="N63" i="10"/>
  <c r="O63" i="10"/>
  <c r="P63" i="10"/>
  <c r="N64" i="10"/>
  <c r="O64" i="10"/>
  <c r="P64" i="10"/>
  <c r="N65" i="10"/>
  <c r="O65" i="10"/>
  <c r="P65" i="10"/>
  <c r="N66" i="10"/>
  <c r="O66" i="10"/>
  <c r="P66" i="10"/>
  <c r="N67" i="10"/>
  <c r="O67" i="10"/>
  <c r="P67" i="10"/>
  <c r="O10" i="4"/>
  <c r="Q10" i="4" s="1"/>
  <c r="O2" i="4"/>
  <c r="B1" i="10"/>
  <c r="D1" i="10"/>
  <c r="W2" i="10"/>
  <c r="X2" i="10"/>
  <c r="J5" i="10"/>
  <c r="K5" i="10" s="1"/>
  <c r="N6" i="10"/>
  <c r="O6" i="10"/>
  <c r="P6" i="10"/>
  <c r="W5" i="10"/>
  <c r="W6" i="10" s="1"/>
  <c r="W7" i="10" s="1"/>
  <c r="X5" i="10"/>
  <c r="X6" i="10" s="1"/>
  <c r="X7" i="10" s="1"/>
  <c r="N7" i="10"/>
  <c r="O7" i="10"/>
  <c r="P7" i="10"/>
  <c r="N8" i="10"/>
  <c r="O8" i="10"/>
  <c r="P8" i="10"/>
  <c r="N9" i="10"/>
  <c r="O9" i="10"/>
  <c r="P9" i="10"/>
  <c r="W8" i="10"/>
  <c r="W9" i="10" s="1"/>
  <c r="W10" i="10" s="1"/>
  <c r="X8" i="10"/>
  <c r="X9" i="10" s="1"/>
  <c r="X10" i="10" s="1"/>
  <c r="N10" i="10"/>
  <c r="O10" i="10"/>
  <c r="P10" i="10"/>
  <c r="W11" i="10"/>
  <c r="W12" i="10" s="1"/>
  <c r="W13" i="10" s="1"/>
  <c r="X11" i="10"/>
  <c r="X12" i="10" s="1"/>
  <c r="X13" i="10" s="1"/>
  <c r="W14" i="10"/>
  <c r="W15" i="10" s="1"/>
  <c r="W16" i="10" s="1"/>
  <c r="X14" i="10"/>
  <c r="X15" i="10" s="1"/>
  <c r="X16" i="10" s="1"/>
  <c r="W17" i="10"/>
  <c r="W18" i="10" s="1"/>
  <c r="W19" i="10" s="1"/>
  <c r="X17" i="10"/>
  <c r="X18" i="10" s="1"/>
  <c r="X19" i="10" s="1"/>
  <c r="W20" i="10"/>
  <c r="W21" i="10" s="1"/>
  <c r="W22" i="10" s="1"/>
  <c r="X20" i="10"/>
  <c r="X21" i="10" s="1"/>
  <c r="X22" i="10" s="1"/>
  <c r="W23" i="10"/>
  <c r="X23" i="10"/>
  <c r="W24" i="10"/>
  <c r="X24" i="10"/>
  <c r="W25" i="10"/>
  <c r="X25" i="10"/>
  <c r="W26" i="10"/>
  <c r="X26" i="10"/>
  <c r="W27" i="10"/>
  <c r="X27" i="10"/>
  <c r="W28" i="10"/>
  <c r="X28" i="10"/>
  <c r="W29" i="10"/>
  <c r="X29" i="10"/>
  <c r="W30" i="10"/>
  <c r="X30" i="10"/>
  <c r="W31" i="10"/>
  <c r="X31" i="10"/>
  <c r="W32" i="10"/>
  <c r="X32" i="10"/>
  <c r="W33" i="10"/>
  <c r="X33" i="10"/>
  <c r="W34" i="10"/>
  <c r="X34" i="10"/>
  <c r="W35" i="10"/>
  <c r="X35" i="10"/>
  <c r="W36" i="10"/>
  <c r="X36" i="10"/>
  <c r="W37" i="10"/>
  <c r="X37" i="10"/>
  <c r="W38" i="10"/>
  <c r="X38" i="10"/>
  <c r="W39" i="10"/>
  <c r="X39" i="10"/>
  <c r="W40" i="10"/>
  <c r="X40" i="10"/>
  <c r="W41" i="10"/>
  <c r="X41" i="10"/>
  <c r="W42" i="10"/>
  <c r="X42" i="10"/>
  <c r="W43" i="10"/>
  <c r="X43" i="10"/>
  <c r="W44" i="10"/>
  <c r="X44" i="10"/>
  <c r="W45" i="10"/>
  <c r="X45" i="10"/>
  <c r="W46" i="10"/>
  <c r="X46" i="10"/>
  <c r="W47" i="10"/>
  <c r="X47" i="10"/>
  <c r="W48" i="10"/>
  <c r="X48" i="10"/>
  <c r="W49" i="10"/>
  <c r="X49" i="10"/>
  <c r="W50" i="10"/>
  <c r="X50" i="10"/>
  <c r="W51" i="10"/>
  <c r="X51" i="10"/>
  <c r="W52" i="10"/>
  <c r="X52" i="10"/>
  <c r="W53" i="10"/>
  <c r="X53" i="10"/>
  <c r="W54" i="10"/>
  <c r="X54" i="10"/>
  <c r="W55" i="10"/>
  <c r="X55" i="10"/>
  <c r="W56" i="10"/>
  <c r="X56" i="10"/>
  <c r="W57" i="10"/>
  <c r="X57" i="10"/>
  <c r="W58" i="10"/>
  <c r="X58" i="10"/>
  <c r="W59" i="10"/>
  <c r="X59" i="10"/>
  <c r="W60" i="10"/>
  <c r="X60" i="10"/>
  <c r="W61" i="10"/>
  <c r="X61" i="10"/>
  <c r="W62" i="10"/>
  <c r="X62" i="10"/>
  <c r="W63" i="10"/>
  <c r="X63" i="10"/>
  <c r="W64" i="10"/>
  <c r="X64" i="10"/>
  <c r="W65" i="10"/>
  <c r="X65" i="10"/>
  <c r="W66" i="10"/>
  <c r="X66" i="10"/>
  <c r="W67" i="10"/>
  <c r="X67" i="10"/>
  <c r="J725" i="10" l="1"/>
  <c r="K725" i="10" s="1"/>
  <c r="L725" i="10" s="1"/>
  <c r="F726" i="10"/>
  <c r="E725" i="10"/>
  <c r="D726" i="10"/>
  <c r="J605" i="10"/>
  <c r="K605" i="10" s="1"/>
  <c r="L605" i="10" s="1"/>
  <c r="F606" i="10"/>
  <c r="E606" i="10"/>
  <c r="D607" i="10"/>
  <c r="E502" i="10"/>
  <c r="D503" i="10"/>
  <c r="J502" i="10"/>
  <c r="K502" i="10" s="1"/>
  <c r="L502" i="10" s="1"/>
  <c r="F503" i="10"/>
  <c r="E5" i="10"/>
  <c r="Q67" i="10"/>
  <c r="R67" i="10" s="1"/>
  <c r="U67" i="10" s="1"/>
  <c r="Q8" i="10"/>
  <c r="R8" i="10" s="1"/>
  <c r="S8" i="10" s="1"/>
  <c r="Q57" i="10"/>
  <c r="R57" i="10" s="1"/>
  <c r="Q49" i="10"/>
  <c r="R49" i="10" s="1"/>
  <c r="T49" i="10" s="1"/>
  <c r="Q41" i="10"/>
  <c r="R41" i="10" s="1"/>
  <c r="T41" i="10" s="1"/>
  <c r="Q33" i="10"/>
  <c r="R33" i="10" s="1"/>
  <c r="T33" i="10" s="1"/>
  <c r="Q25" i="10"/>
  <c r="R25" i="10" s="1"/>
  <c r="Q64" i="10"/>
  <c r="R64" i="10" s="1"/>
  <c r="T64" i="10" s="1"/>
  <c r="Q56" i="10"/>
  <c r="R56" i="10" s="1"/>
  <c r="U56" i="10" s="1"/>
  <c r="Q63" i="10"/>
  <c r="R63" i="10" s="1"/>
  <c r="U63" i="10" s="1"/>
  <c r="Q59" i="10"/>
  <c r="R59" i="10" s="1"/>
  <c r="Q51" i="10"/>
  <c r="R51" i="10" s="1"/>
  <c r="T51" i="10" s="1"/>
  <c r="T64" i="11"/>
  <c r="S15" i="11"/>
  <c r="U64" i="11"/>
  <c r="T54" i="11"/>
  <c r="U54" i="11"/>
  <c r="T23" i="11"/>
  <c r="U8" i="11"/>
  <c r="U45" i="11"/>
  <c r="T15" i="11"/>
  <c r="S26" i="11"/>
  <c r="S33" i="11"/>
  <c r="T12" i="11"/>
  <c r="S27" i="11"/>
  <c r="T52" i="11"/>
  <c r="T28" i="11"/>
  <c r="S36" i="11"/>
  <c r="T36" i="11"/>
  <c r="S12" i="11"/>
  <c r="S39" i="11"/>
  <c r="T56" i="11"/>
  <c r="S42" i="11"/>
  <c r="U17" i="11"/>
  <c r="U6" i="11"/>
  <c r="G6" i="11" s="1"/>
  <c r="T24" i="11"/>
  <c r="S7" i="11"/>
  <c r="U7" i="1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F6" i="11"/>
  <c r="F7" i="11" s="1"/>
  <c r="Q47" i="10"/>
  <c r="R47" i="10" s="1"/>
  <c r="U47" i="10" s="1"/>
  <c r="Q39" i="10"/>
  <c r="R39" i="10" s="1"/>
  <c r="U39" i="10" s="1"/>
  <c r="Q31" i="10"/>
  <c r="R31" i="10" s="1"/>
  <c r="U31" i="10" s="1"/>
  <c r="Q23" i="10"/>
  <c r="R23" i="10" s="1"/>
  <c r="U23" i="10" s="1"/>
  <c r="Q15" i="10"/>
  <c r="R15" i="10" s="1"/>
  <c r="U15" i="10" s="1"/>
  <c r="S18" i="11"/>
  <c r="S6" i="11"/>
  <c r="D6" i="11" s="1"/>
  <c r="E6" i="11" s="1"/>
  <c r="U28" i="11"/>
  <c r="U18" i="11"/>
  <c r="U51" i="10"/>
  <c r="Q45" i="10"/>
  <c r="R45" i="10" s="1"/>
  <c r="U45" i="10" s="1"/>
  <c r="Q37" i="10"/>
  <c r="R37" i="10" s="1"/>
  <c r="U37" i="10" s="1"/>
  <c r="Q29" i="10"/>
  <c r="R29" i="10" s="1"/>
  <c r="U29" i="10" s="1"/>
  <c r="Q21" i="10"/>
  <c r="R21" i="10" s="1"/>
  <c r="U21" i="10" s="1"/>
  <c r="Q13" i="10"/>
  <c r="R13" i="10" s="1"/>
  <c r="U13" i="10" s="1"/>
  <c r="T38" i="11"/>
  <c r="S38" i="11"/>
  <c r="S46" i="11"/>
  <c r="T46" i="11"/>
  <c r="S9" i="11"/>
  <c r="S62" i="11"/>
  <c r="U62" i="11"/>
  <c r="T43" i="11"/>
  <c r="U51" i="11"/>
  <c r="U44" i="11"/>
  <c r="S67" i="11"/>
  <c r="T67" i="11"/>
  <c r="S51" i="11"/>
  <c r="S58" i="11"/>
  <c r="U58" i="11"/>
  <c r="T62" i="11"/>
  <c r="Q35" i="10"/>
  <c r="R35" i="10" s="1"/>
  <c r="U35" i="10" s="1"/>
  <c r="Q11" i="10"/>
  <c r="R11" i="10" s="1"/>
  <c r="U11" i="10" s="1"/>
  <c r="Q53" i="10"/>
  <c r="R53" i="10" s="1"/>
  <c r="U53" i="10" s="1"/>
  <c r="Q6" i="10"/>
  <c r="R6" i="10" s="1"/>
  <c r="S6" i="10" s="1"/>
  <c r="D6" i="10" s="1"/>
  <c r="E6" i="10" s="1"/>
  <c r="Q61" i="10"/>
  <c r="R61" i="10" s="1"/>
  <c r="U61" i="10" s="1"/>
  <c r="Q27" i="10"/>
  <c r="R27" i="10" s="1"/>
  <c r="U27" i="10" s="1"/>
  <c r="P10" i="4"/>
  <c r="Q65" i="10"/>
  <c r="R65" i="10" s="1"/>
  <c r="S65" i="10" s="1"/>
  <c r="Q55" i="10"/>
  <c r="R55" i="10" s="1"/>
  <c r="U55" i="10" s="1"/>
  <c r="Q43" i="10"/>
  <c r="R43" i="10" s="1"/>
  <c r="U43" i="10" s="1"/>
  <c r="Q19" i="10"/>
  <c r="R19" i="10" s="1"/>
  <c r="U19" i="10" s="1"/>
  <c r="U25" i="10"/>
  <c r="Q17" i="10"/>
  <c r="R17" i="10" s="1"/>
  <c r="U17" i="10" s="1"/>
  <c r="T59" i="11"/>
  <c r="S59" i="11"/>
  <c r="U37" i="11"/>
  <c r="T37" i="11"/>
  <c r="U21" i="11"/>
  <c r="T21" i="11"/>
  <c r="S21" i="11"/>
  <c r="I6" i="11"/>
  <c r="T63" i="11"/>
  <c r="S63" i="11"/>
  <c r="U59" i="11"/>
  <c r="Q2" i="4"/>
  <c r="U59" i="10"/>
  <c r="Q54" i="10"/>
  <c r="R54" i="10" s="1"/>
  <c r="U54" i="10" s="1"/>
  <c r="Q44" i="10"/>
  <c r="R44" i="10" s="1"/>
  <c r="U44" i="10" s="1"/>
  <c r="Q36" i="10"/>
  <c r="R36" i="10" s="1"/>
  <c r="U36" i="10" s="1"/>
  <c r="Q28" i="10"/>
  <c r="R28" i="10" s="1"/>
  <c r="U28" i="10" s="1"/>
  <c r="Q20" i="10"/>
  <c r="R20" i="10" s="1"/>
  <c r="U20" i="10" s="1"/>
  <c r="Q12" i="10"/>
  <c r="R12" i="10" s="1"/>
  <c r="U12" i="10" s="1"/>
  <c r="Q60" i="10"/>
  <c r="R60" i="10" s="1"/>
  <c r="U60" i="10" s="1"/>
  <c r="Q58" i="10"/>
  <c r="R58" i="10" s="1"/>
  <c r="U58" i="10" s="1"/>
  <c r="Q46" i="10"/>
  <c r="R46" i="10" s="1"/>
  <c r="U46" i="10" s="1"/>
  <c r="Q38" i="10"/>
  <c r="R38" i="10" s="1"/>
  <c r="U38" i="10" s="1"/>
  <c r="Q30" i="10"/>
  <c r="R30" i="10" s="1"/>
  <c r="U30" i="10" s="1"/>
  <c r="Q22" i="10"/>
  <c r="R22" i="10" s="1"/>
  <c r="U22" i="10" s="1"/>
  <c r="Q14" i="10"/>
  <c r="R14" i="10" s="1"/>
  <c r="U14" i="10" s="1"/>
  <c r="L5" i="10"/>
  <c r="Q62" i="10"/>
  <c r="R62" i="10" s="1"/>
  <c r="U62" i="10" s="1"/>
  <c r="Q48" i="10"/>
  <c r="R48" i="10" s="1"/>
  <c r="U48" i="10" s="1"/>
  <c r="Q40" i="10"/>
  <c r="R40" i="10" s="1"/>
  <c r="U40" i="10" s="1"/>
  <c r="Q32" i="10"/>
  <c r="R32" i="10" s="1"/>
  <c r="U32" i="10" s="1"/>
  <c r="Q24" i="10"/>
  <c r="R24" i="10" s="1"/>
  <c r="U24" i="10" s="1"/>
  <c r="Q16" i="10"/>
  <c r="R16" i="10" s="1"/>
  <c r="U16" i="10" s="1"/>
  <c r="Q66" i="10"/>
  <c r="R66" i="10" s="1"/>
  <c r="U66" i="10" s="1"/>
  <c r="Q52" i="10"/>
  <c r="R52" i="10" s="1"/>
  <c r="U52" i="10" s="1"/>
  <c r="Q50" i="10"/>
  <c r="R50" i="10" s="1"/>
  <c r="U50" i="10" s="1"/>
  <c r="Q42" i="10"/>
  <c r="R42" i="10" s="1"/>
  <c r="U42" i="10" s="1"/>
  <c r="Q34" i="10"/>
  <c r="R34" i="10" s="1"/>
  <c r="U34" i="10" s="1"/>
  <c r="Q26" i="10"/>
  <c r="R26" i="10" s="1"/>
  <c r="U26" i="10" s="1"/>
  <c r="Q18" i="10"/>
  <c r="R18" i="10" s="1"/>
  <c r="U18" i="10" s="1"/>
  <c r="U57" i="10"/>
  <c r="S61" i="10"/>
  <c r="T53" i="10"/>
  <c r="S46" i="10"/>
  <c r="S24" i="10"/>
  <c r="S20" i="10"/>
  <c r="S59" i="10"/>
  <c r="T59" i="10"/>
  <c r="S51" i="10"/>
  <c r="T65" i="10"/>
  <c r="S57" i="10"/>
  <c r="T57" i="10"/>
  <c r="S39" i="10"/>
  <c r="S35" i="10"/>
  <c r="S31" i="10"/>
  <c r="S25" i="10"/>
  <c r="S23" i="10"/>
  <c r="S21" i="10"/>
  <c r="S15" i="10"/>
  <c r="T48" i="10"/>
  <c r="T46" i="10"/>
  <c r="T44" i="10"/>
  <c r="T40" i="10"/>
  <c r="T32" i="10"/>
  <c r="T31" i="10"/>
  <c r="T25" i="10"/>
  <c r="T23" i="10"/>
  <c r="T22" i="10"/>
  <c r="T21" i="10"/>
  <c r="T18" i="10"/>
  <c r="T15" i="10"/>
  <c r="T14" i="10"/>
  <c r="Q7" i="10"/>
  <c r="R7" i="10" s="1"/>
  <c r="S7" i="10" s="1"/>
  <c r="Q9" i="10"/>
  <c r="R9" i="10" s="1"/>
  <c r="U9" i="10" s="1"/>
  <c r="Q10" i="10"/>
  <c r="R10" i="10" s="1"/>
  <c r="U10" i="10" s="1"/>
  <c r="U8" i="10"/>
  <c r="T8" i="10"/>
  <c r="E726" i="10" l="1"/>
  <c r="D727" i="10"/>
  <c r="J726" i="10"/>
  <c r="K726" i="10" s="1"/>
  <c r="L726" i="10" s="1"/>
  <c r="F727" i="10"/>
  <c r="E607" i="10"/>
  <c r="D608" i="10"/>
  <c r="J606" i="10"/>
  <c r="K606" i="10" s="1"/>
  <c r="L606" i="10" s="1"/>
  <c r="F607" i="10"/>
  <c r="J503" i="10"/>
  <c r="K503" i="10" s="1"/>
  <c r="L503" i="10" s="1"/>
  <c r="F504" i="10"/>
  <c r="E503" i="10"/>
  <c r="D504" i="10"/>
  <c r="T55" i="10"/>
  <c r="S60" i="10"/>
  <c r="U64" i="10"/>
  <c r="T24" i="10"/>
  <c r="S55" i="10"/>
  <c r="T60" i="10"/>
  <c r="T35" i="10"/>
  <c r="T43" i="10"/>
  <c r="T11" i="10"/>
  <c r="T67" i="10"/>
  <c r="S32" i="10"/>
  <c r="S11" i="10"/>
  <c r="S67" i="10"/>
  <c r="T56" i="10"/>
  <c r="S56" i="10"/>
  <c r="S33" i="10"/>
  <c r="T50" i="10"/>
  <c r="T27" i="10"/>
  <c r="T47" i="10"/>
  <c r="S66" i="10"/>
  <c r="U33" i="10"/>
  <c r="T29" i="10"/>
  <c r="S47" i="10"/>
  <c r="S27" i="10"/>
  <c r="S29" i="10"/>
  <c r="S14" i="10"/>
  <c r="T36" i="10"/>
  <c r="T34" i="10"/>
  <c r="T54" i="10"/>
  <c r="S30" i="10"/>
  <c r="T12" i="10"/>
  <c r="T38" i="10"/>
  <c r="S64" i="10"/>
  <c r="S34" i="10"/>
  <c r="U41" i="10"/>
  <c r="T13" i="10"/>
  <c r="T26" i="10"/>
  <c r="T39" i="10"/>
  <c r="S13" i="10"/>
  <c r="S37" i="10"/>
  <c r="S36" i="10"/>
  <c r="U65" i="10"/>
  <c r="U49" i="10"/>
  <c r="S41" i="10"/>
  <c r="S17" i="10"/>
  <c r="T63" i="10"/>
  <c r="U6" i="10"/>
  <c r="G6" i="10" s="1"/>
  <c r="T17" i="10"/>
  <c r="T30" i="10"/>
  <c r="T42" i="10"/>
  <c r="S19" i="10"/>
  <c r="S43" i="10"/>
  <c r="S63" i="10"/>
  <c r="S48" i="10"/>
  <c r="S38" i="10"/>
  <c r="S12" i="10"/>
  <c r="T6" i="10"/>
  <c r="F6" i="10" s="1"/>
  <c r="S45" i="10"/>
  <c r="T19" i="10"/>
  <c r="S53" i="10"/>
  <c r="T20" i="10"/>
  <c r="T45" i="10"/>
  <c r="S49" i="10"/>
  <c r="S18" i="10"/>
  <c r="T61" i="10"/>
  <c r="T37" i="10"/>
  <c r="J6" i="11"/>
  <c r="K6" i="11" s="1"/>
  <c r="L6" i="11" s="1"/>
  <c r="I7" i="1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D7" i="11"/>
  <c r="T9" i="10"/>
  <c r="S42" i="10"/>
  <c r="T66" i="10"/>
  <c r="S40" i="10"/>
  <c r="S52" i="10"/>
  <c r="S54" i="10"/>
  <c r="S26" i="10"/>
  <c r="S44" i="10"/>
  <c r="S50" i="10"/>
  <c r="T62" i="10"/>
  <c r="T58" i="10"/>
  <c r="S62" i="10"/>
  <c r="S58" i="10"/>
  <c r="T52" i="10"/>
  <c r="G21" i="1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J7" i="11"/>
  <c r="K7" i="11" s="1"/>
  <c r="L7" i="11" s="1"/>
  <c r="H21" i="1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F8" i="11"/>
  <c r="S10" i="10"/>
  <c r="S9" i="10"/>
  <c r="S16" i="10"/>
  <c r="T10" i="10"/>
  <c r="T16" i="10"/>
  <c r="S22" i="10"/>
  <c r="S28" i="10"/>
  <c r="T28" i="10"/>
  <c r="U7" i="10"/>
  <c r="T7" i="10"/>
  <c r="D7" i="10"/>
  <c r="J727" i="10" l="1"/>
  <c r="K727" i="10" s="1"/>
  <c r="L727" i="10" s="1"/>
  <c r="F728" i="10"/>
  <c r="E727" i="10"/>
  <c r="D728" i="10"/>
  <c r="J607" i="10"/>
  <c r="K607" i="10" s="1"/>
  <c r="L607" i="10" s="1"/>
  <c r="F608" i="10"/>
  <c r="E608" i="10"/>
  <c r="D609" i="10"/>
  <c r="E504" i="10"/>
  <c r="D505" i="10"/>
  <c r="J504" i="10"/>
  <c r="K504" i="10" s="1"/>
  <c r="L504" i="10" s="1"/>
  <c r="F505" i="10"/>
  <c r="I6" i="10"/>
  <c r="G7" i="10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J6" i="10"/>
  <c r="K6" i="10" s="1"/>
  <c r="L6" i="10" s="1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E7" i="11"/>
  <c r="D8" i="11"/>
  <c r="I7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35" i="10" s="1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I252" i="10" s="1"/>
  <c r="I253" i="10" s="1"/>
  <c r="I254" i="10" s="1"/>
  <c r="I255" i="10" s="1"/>
  <c r="I256" i="10" s="1"/>
  <c r="I257" i="10" s="1"/>
  <c r="I258" i="10" s="1"/>
  <c r="I259" i="10" s="1"/>
  <c r="I260" i="10" s="1"/>
  <c r="I261" i="10" s="1"/>
  <c r="I262" i="10" s="1"/>
  <c r="I263" i="10" s="1"/>
  <c r="I264" i="10" s="1"/>
  <c r="I265" i="10" s="1"/>
  <c r="I266" i="10" s="1"/>
  <c r="I267" i="10" s="1"/>
  <c r="I268" i="10" s="1"/>
  <c r="I269" i="10" s="1"/>
  <c r="I270" i="10" s="1"/>
  <c r="I271" i="10" s="1"/>
  <c r="I272" i="10" s="1"/>
  <c r="I273" i="10" s="1"/>
  <c r="I274" i="10" s="1"/>
  <c r="I275" i="10" s="1"/>
  <c r="I276" i="10" s="1"/>
  <c r="I277" i="10" s="1"/>
  <c r="I278" i="10" s="1"/>
  <c r="I279" i="10" s="1"/>
  <c r="I280" i="10" s="1"/>
  <c r="I281" i="10" s="1"/>
  <c r="I282" i="10" s="1"/>
  <c r="I283" i="10" s="1"/>
  <c r="I284" i="10" s="1"/>
  <c r="I285" i="10" s="1"/>
  <c r="I286" i="10" s="1"/>
  <c r="I287" i="10" s="1"/>
  <c r="I288" i="10" s="1"/>
  <c r="I289" i="10" s="1"/>
  <c r="I290" i="10" s="1"/>
  <c r="I291" i="10" s="1"/>
  <c r="I292" i="10" s="1"/>
  <c r="I293" i="10" s="1"/>
  <c r="I294" i="10" s="1"/>
  <c r="I295" i="10" s="1"/>
  <c r="I296" i="10" s="1"/>
  <c r="I297" i="10" s="1"/>
  <c r="I298" i="10" s="1"/>
  <c r="I299" i="10" s="1"/>
  <c r="I300" i="10" s="1"/>
  <c r="I301" i="10" s="1"/>
  <c r="I302" i="10" s="1"/>
  <c r="I303" i="10" s="1"/>
  <c r="I304" i="10" s="1"/>
  <c r="I305" i="10" s="1"/>
  <c r="I306" i="10" s="1"/>
  <c r="I307" i="10" s="1"/>
  <c r="I308" i="10" s="1"/>
  <c r="I309" i="10" s="1"/>
  <c r="I310" i="10" s="1"/>
  <c r="I311" i="10" s="1"/>
  <c r="I312" i="10" s="1"/>
  <c r="I313" i="10" s="1"/>
  <c r="I314" i="10" s="1"/>
  <c r="I315" i="10" s="1"/>
  <c r="I316" i="10" s="1"/>
  <c r="I317" i="10" s="1"/>
  <c r="I318" i="10" s="1"/>
  <c r="I319" i="10" s="1"/>
  <c r="I320" i="10" s="1"/>
  <c r="I321" i="10" s="1"/>
  <c r="I322" i="10" s="1"/>
  <c r="I323" i="10" s="1"/>
  <c r="I324" i="10" s="1"/>
  <c r="I325" i="10" s="1"/>
  <c r="I326" i="10" s="1"/>
  <c r="I327" i="10" s="1"/>
  <c r="I328" i="10" s="1"/>
  <c r="I329" i="10" s="1"/>
  <c r="I330" i="10" s="1"/>
  <c r="I331" i="10" s="1"/>
  <c r="I332" i="10" s="1"/>
  <c r="I333" i="10" s="1"/>
  <c r="I334" i="10" s="1"/>
  <c r="I335" i="10" s="1"/>
  <c r="I336" i="10" s="1"/>
  <c r="I337" i="10" s="1"/>
  <c r="I338" i="10" s="1"/>
  <c r="I339" i="10" s="1"/>
  <c r="I340" i="10" s="1"/>
  <c r="I341" i="10" s="1"/>
  <c r="I342" i="10" s="1"/>
  <c r="I343" i="10" s="1"/>
  <c r="I344" i="10" s="1"/>
  <c r="I345" i="10" s="1"/>
  <c r="I346" i="10" s="1"/>
  <c r="I347" i="10" s="1"/>
  <c r="I348" i="10" s="1"/>
  <c r="I349" i="10" s="1"/>
  <c r="I350" i="10" s="1"/>
  <c r="I351" i="10" s="1"/>
  <c r="I352" i="10" s="1"/>
  <c r="I353" i="10" s="1"/>
  <c r="I354" i="10" s="1"/>
  <c r="I355" i="10" s="1"/>
  <c r="I356" i="10" s="1"/>
  <c r="I357" i="10" s="1"/>
  <c r="I358" i="10" s="1"/>
  <c r="I359" i="10" s="1"/>
  <c r="I360" i="10" s="1"/>
  <c r="I361" i="10" s="1"/>
  <c r="I362" i="10" s="1"/>
  <c r="I363" i="10" s="1"/>
  <c r="I364" i="10" s="1"/>
  <c r="I365" i="10" s="1"/>
  <c r="I366" i="10" s="1"/>
  <c r="I367" i="10" s="1"/>
  <c r="I368" i="10" s="1"/>
  <c r="I369" i="10" s="1"/>
  <c r="I370" i="10" s="1"/>
  <c r="I371" i="10" s="1"/>
  <c r="I372" i="10" s="1"/>
  <c r="I373" i="10" s="1"/>
  <c r="I374" i="10" s="1"/>
  <c r="I375" i="10" s="1"/>
  <c r="I376" i="10" s="1"/>
  <c r="I377" i="10" s="1"/>
  <c r="I378" i="10" s="1"/>
  <c r="I379" i="10" s="1"/>
  <c r="I380" i="10" s="1"/>
  <c r="I381" i="10" s="1"/>
  <c r="I382" i="10" s="1"/>
  <c r="I383" i="10" s="1"/>
  <c r="I384" i="10" s="1"/>
  <c r="I385" i="10" s="1"/>
  <c r="I386" i="10" s="1"/>
  <c r="I387" i="10" s="1"/>
  <c r="I388" i="10" s="1"/>
  <c r="I389" i="10" s="1"/>
  <c r="I390" i="10" s="1"/>
  <c r="I391" i="10" s="1"/>
  <c r="I392" i="10" s="1"/>
  <c r="I393" i="10" s="1"/>
  <c r="I394" i="10" s="1"/>
  <c r="I395" i="10" s="1"/>
  <c r="I396" i="10" s="1"/>
  <c r="I397" i="10" s="1"/>
  <c r="I398" i="10" s="1"/>
  <c r="I399" i="10" s="1"/>
  <c r="I400" i="10" s="1"/>
  <c r="I401" i="10" s="1"/>
  <c r="I402" i="10" s="1"/>
  <c r="I403" i="10" s="1"/>
  <c r="I404" i="10" s="1"/>
  <c r="I405" i="10" s="1"/>
  <c r="I406" i="10" s="1"/>
  <c r="I407" i="10" s="1"/>
  <c r="I408" i="10" s="1"/>
  <c r="I409" i="10" s="1"/>
  <c r="I410" i="10" s="1"/>
  <c r="I411" i="10" s="1"/>
  <c r="I412" i="10" s="1"/>
  <c r="I413" i="10" s="1"/>
  <c r="I414" i="10" s="1"/>
  <c r="I415" i="10" s="1"/>
  <c r="I416" i="10" s="1"/>
  <c r="I417" i="10" s="1"/>
  <c r="I418" i="10" s="1"/>
  <c r="I419" i="10" s="1"/>
  <c r="I420" i="10" s="1"/>
  <c r="I421" i="10" s="1"/>
  <c r="I422" i="10" s="1"/>
  <c r="I423" i="10" s="1"/>
  <c r="I424" i="10" s="1"/>
  <c r="I425" i="10" s="1"/>
  <c r="I426" i="10" s="1"/>
  <c r="I427" i="10" s="1"/>
  <c r="I428" i="10" s="1"/>
  <c r="I429" i="10" s="1"/>
  <c r="I430" i="10" s="1"/>
  <c r="I431" i="10" s="1"/>
  <c r="I432" i="10" s="1"/>
  <c r="I433" i="10" s="1"/>
  <c r="I434" i="10" s="1"/>
  <c r="I435" i="10" s="1"/>
  <c r="I436" i="10" s="1"/>
  <c r="I437" i="10" s="1"/>
  <c r="I438" i="10" s="1"/>
  <c r="I439" i="10" s="1"/>
  <c r="I440" i="10" s="1"/>
  <c r="I441" i="10" s="1"/>
  <c r="J8" i="11"/>
  <c r="K8" i="11" s="1"/>
  <c r="L8" i="11" s="1"/>
  <c r="F9" i="11"/>
  <c r="F7" i="10"/>
  <c r="F8" i="10" s="1"/>
  <c r="F9" i="10" s="1"/>
  <c r="J9" i="10" s="1"/>
  <c r="K9" i="10" s="1"/>
  <c r="L9" i="10" s="1"/>
  <c r="E7" i="10"/>
  <c r="D8" i="10"/>
  <c r="E728" i="10" l="1"/>
  <c r="D729" i="10"/>
  <c r="J728" i="10"/>
  <c r="K728" i="10" s="1"/>
  <c r="L728" i="10" s="1"/>
  <c r="F729" i="10"/>
  <c r="E609" i="10"/>
  <c r="D610" i="10"/>
  <c r="J608" i="10"/>
  <c r="K608" i="10" s="1"/>
  <c r="L608" i="10" s="1"/>
  <c r="F609" i="10"/>
  <c r="J505" i="10"/>
  <c r="K505" i="10" s="1"/>
  <c r="L505" i="10" s="1"/>
  <c r="F506" i="10"/>
  <c r="E505" i="10"/>
  <c r="D506" i="10"/>
  <c r="E8" i="11"/>
  <c r="D9" i="11"/>
  <c r="J8" i="10"/>
  <c r="K8" i="10" s="1"/>
  <c r="L8" i="10" s="1"/>
  <c r="F10" i="10"/>
  <c r="F11" i="10" s="1"/>
  <c r="J9" i="11"/>
  <c r="K9" i="11" s="1"/>
  <c r="L9" i="11" s="1"/>
  <c r="F10" i="11"/>
  <c r="J7" i="10"/>
  <c r="K7" i="10" s="1"/>
  <c r="L7" i="10" s="1"/>
  <c r="J10" i="10"/>
  <c r="K10" i="10" s="1"/>
  <c r="L10" i="10" s="1"/>
  <c r="E8" i="10"/>
  <c r="D9" i="10"/>
  <c r="D10" i="10" s="1"/>
  <c r="E729" i="10" l="1"/>
  <c r="D730" i="10"/>
  <c r="J729" i="10"/>
  <c r="K729" i="10" s="1"/>
  <c r="L729" i="10" s="1"/>
  <c r="F730" i="10"/>
  <c r="J609" i="10"/>
  <c r="K609" i="10" s="1"/>
  <c r="L609" i="10" s="1"/>
  <c r="F610" i="10"/>
  <c r="E610" i="10"/>
  <c r="D611" i="10"/>
  <c r="E506" i="10"/>
  <c r="D507" i="10"/>
  <c r="J506" i="10"/>
  <c r="K506" i="10" s="1"/>
  <c r="L506" i="10" s="1"/>
  <c r="F507" i="10"/>
  <c r="D10" i="11"/>
  <c r="E9" i="11"/>
  <c r="J10" i="11"/>
  <c r="K10" i="11" s="1"/>
  <c r="L10" i="11" s="1"/>
  <c r="F11" i="11"/>
  <c r="F12" i="10"/>
  <c r="J11" i="10"/>
  <c r="K11" i="10" s="1"/>
  <c r="L11" i="10" s="1"/>
  <c r="E10" i="10"/>
  <c r="D11" i="10"/>
  <c r="E9" i="10"/>
  <c r="J730" i="10" l="1"/>
  <c r="K730" i="10" s="1"/>
  <c r="L730" i="10" s="1"/>
  <c r="F731" i="10"/>
  <c r="E730" i="10"/>
  <c r="D731" i="10"/>
  <c r="E611" i="10"/>
  <c r="D612" i="10"/>
  <c r="J610" i="10"/>
  <c r="K610" i="10" s="1"/>
  <c r="L610" i="10" s="1"/>
  <c r="F611" i="10"/>
  <c r="J507" i="10"/>
  <c r="K507" i="10" s="1"/>
  <c r="L507" i="10" s="1"/>
  <c r="F508" i="10"/>
  <c r="E507" i="10"/>
  <c r="D508" i="10"/>
  <c r="E10" i="11"/>
  <c r="D11" i="11"/>
  <c r="J11" i="11"/>
  <c r="K11" i="11" s="1"/>
  <c r="L11" i="11" s="1"/>
  <c r="F12" i="11"/>
  <c r="E11" i="10"/>
  <c r="D12" i="10"/>
  <c r="F13" i="10"/>
  <c r="J12" i="10"/>
  <c r="K12" i="10" s="1"/>
  <c r="L12" i="10" s="1"/>
  <c r="E731" i="10" l="1"/>
  <c r="D732" i="10"/>
  <c r="J731" i="10"/>
  <c r="K731" i="10" s="1"/>
  <c r="L731" i="10" s="1"/>
  <c r="F732" i="10"/>
  <c r="J611" i="10"/>
  <c r="K611" i="10" s="1"/>
  <c r="L611" i="10" s="1"/>
  <c r="F612" i="10"/>
  <c r="E612" i="10"/>
  <c r="D613" i="10"/>
  <c r="E508" i="10"/>
  <c r="D509" i="10"/>
  <c r="J508" i="10"/>
  <c r="K508" i="10" s="1"/>
  <c r="L508" i="10" s="1"/>
  <c r="F509" i="10"/>
  <c r="E11" i="11"/>
  <c r="D12" i="11"/>
  <c r="J12" i="11"/>
  <c r="K12" i="11" s="1"/>
  <c r="L12" i="11" s="1"/>
  <c r="F13" i="11"/>
  <c r="E12" i="10"/>
  <c r="D13" i="10"/>
  <c r="F14" i="10"/>
  <c r="J13" i="10"/>
  <c r="K13" i="10" s="1"/>
  <c r="L13" i="10" s="1"/>
  <c r="J732" i="10" l="1"/>
  <c r="K732" i="10" s="1"/>
  <c r="L732" i="10" s="1"/>
  <c r="F733" i="10"/>
  <c r="E732" i="10"/>
  <c r="D733" i="10"/>
  <c r="E613" i="10"/>
  <c r="D614" i="10"/>
  <c r="J612" i="10"/>
  <c r="K612" i="10" s="1"/>
  <c r="L612" i="10" s="1"/>
  <c r="F613" i="10"/>
  <c r="J509" i="10"/>
  <c r="K509" i="10" s="1"/>
  <c r="L509" i="10" s="1"/>
  <c r="F510" i="10"/>
  <c r="E509" i="10"/>
  <c r="D510" i="10"/>
  <c r="E12" i="11"/>
  <c r="D13" i="11"/>
  <c r="J13" i="11"/>
  <c r="K13" i="11" s="1"/>
  <c r="L13" i="11" s="1"/>
  <c r="F14" i="11"/>
  <c r="E13" i="10"/>
  <c r="D14" i="10"/>
  <c r="J14" i="10"/>
  <c r="K14" i="10" s="1"/>
  <c r="L14" i="10" s="1"/>
  <c r="F15" i="10"/>
  <c r="J733" i="10" l="1"/>
  <c r="K733" i="10" s="1"/>
  <c r="L733" i="10" s="1"/>
  <c r="F734" i="10"/>
  <c r="E733" i="10"/>
  <c r="D734" i="10"/>
  <c r="J613" i="10"/>
  <c r="K613" i="10" s="1"/>
  <c r="L613" i="10" s="1"/>
  <c r="F614" i="10"/>
  <c r="E614" i="10"/>
  <c r="D615" i="10"/>
  <c r="E510" i="10"/>
  <c r="D511" i="10"/>
  <c r="J510" i="10"/>
  <c r="K510" i="10" s="1"/>
  <c r="L510" i="10" s="1"/>
  <c r="F511" i="10"/>
  <c r="E13" i="11"/>
  <c r="D14" i="11"/>
  <c r="J14" i="11"/>
  <c r="K14" i="11" s="1"/>
  <c r="L14" i="11" s="1"/>
  <c r="F15" i="11"/>
  <c r="E14" i="10"/>
  <c r="D15" i="10"/>
  <c r="F16" i="10"/>
  <c r="J15" i="10"/>
  <c r="K15" i="10" s="1"/>
  <c r="L15" i="10" s="1"/>
  <c r="E734" i="10" l="1"/>
  <c r="D735" i="10"/>
  <c r="J734" i="10"/>
  <c r="K734" i="10" s="1"/>
  <c r="L734" i="10" s="1"/>
  <c r="F735" i="10"/>
  <c r="E615" i="10"/>
  <c r="D616" i="10"/>
  <c r="J614" i="10"/>
  <c r="K614" i="10" s="1"/>
  <c r="L614" i="10" s="1"/>
  <c r="F615" i="10"/>
  <c r="J511" i="10"/>
  <c r="K511" i="10" s="1"/>
  <c r="L511" i="10" s="1"/>
  <c r="F512" i="10"/>
  <c r="E511" i="10"/>
  <c r="D512" i="10"/>
  <c r="E14" i="11"/>
  <c r="D15" i="11"/>
  <c r="J15" i="11"/>
  <c r="K15" i="11" s="1"/>
  <c r="L15" i="11" s="1"/>
  <c r="F16" i="11"/>
  <c r="E15" i="10"/>
  <c r="D16" i="10"/>
  <c r="J16" i="10"/>
  <c r="K16" i="10" s="1"/>
  <c r="L16" i="10" s="1"/>
  <c r="F17" i="10"/>
  <c r="J735" i="10" l="1"/>
  <c r="K735" i="10" s="1"/>
  <c r="L735" i="10" s="1"/>
  <c r="F736" i="10"/>
  <c r="E735" i="10"/>
  <c r="D736" i="10"/>
  <c r="J615" i="10"/>
  <c r="K615" i="10" s="1"/>
  <c r="L615" i="10" s="1"/>
  <c r="F616" i="10"/>
  <c r="E616" i="10"/>
  <c r="D617" i="10"/>
  <c r="E512" i="10"/>
  <c r="D513" i="10"/>
  <c r="J512" i="10"/>
  <c r="K512" i="10" s="1"/>
  <c r="L512" i="10" s="1"/>
  <c r="F513" i="10"/>
  <c r="E15" i="11"/>
  <c r="D16" i="11"/>
  <c r="J16" i="11"/>
  <c r="K16" i="11" s="1"/>
  <c r="L16" i="11" s="1"/>
  <c r="F17" i="11"/>
  <c r="F18" i="10"/>
  <c r="J17" i="10"/>
  <c r="K17" i="10" s="1"/>
  <c r="L17" i="10" s="1"/>
  <c r="E16" i="10"/>
  <c r="D17" i="10"/>
  <c r="E736" i="10" l="1"/>
  <c r="D737" i="10"/>
  <c r="J736" i="10"/>
  <c r="K736" i="10" s="1"/>
  <c r="L736" i="10" s="1"/>
  <c r="F737" i="10"/>
  <c r="E617" i="10"/>
  <c r="D618" i="10"/>
  <c r="J616" i="10"/>
  <c r="K616" i="10" s="1"/>
  <c r="L616" i="10" s="1"/>
  <c r="F617" i="10"/>
  <c r="J513" i="10"/>
  <c r="K513" i="10" s="1"/>
  <c r="L513" i="10" s="1"/>
  <c r="F514" i="10"/>
  <c r="E513" i="10"/>
  <c r="D514" i="10"/>
  <c r="E16" i="11"/>
  <c r="D17" i="11"/>
  <c r="J17" i="11"/>
  <c r="K17" i="11" s="1"/>
  <c r="L17" i="11" s="1"/>
  <c r="F18" i="11"/>
  <c r="D18" i="10"/>
  <c r="E17" i="10"/>
  <c r="F19" i="10"/>
  <c r="J18" i="10"/>
  <c r="K18" i="10" s="1"/>
  <c r="L18" i="10" s="1"/>
  <c r="J737" i="10" l="1"/>
  <c r="K737" i="10" s="1"/>
  <c r="L737" i="10" s="1"/>
  <c r="F738" i="10"/>
  <c r="E737" i="10"/>
  <c r="D738" i="10"/>
  <c r="J617" i="10"/>
  <c r="K617" i="10" s="1"/>
  <c r="L617" i="10" s="1"/>
  <c r="F618" i="10"/>
  <c r="E618" i="10"/>
  <c r="D619" i="10"/>
  <c r="E514" i="10"/>
  <c r="D515" i="10"/>
  <c r="J514" i="10"/>
  <c r="K514" i="10" s="1"/>
  <c r="L514" i="10" s="1"/>
  <c r="F515" i="10"/>
  <c r="D18" i="11"/>
  <c r="E17" i="11"/>
  <c r="J18" i="11"/>
  <c r="K18" i="11" s="1"/>
  <c r="L18" i="11" s="1"/>
  <c r="F19" i="11"/>
  <c r="J19" i="10"/>
  <c r="K19" i="10" s="1"/>
  <c r="L19" i="10" s="1"/>
  <c r="F20" i="10"/>
  <c r="D19" i="10"/>
  <c r="E18" i="10"/>
  <c r="E738" i="10" l="1"/>
  <c r="D739" i="10"/>
  <c r="J738" i="10"/>
  <c r="K738" i="10" s="1"/>
  <c r="L738" i="10" s="1"/>
  <c r="F739" i="10"/>
  <c r="E619" i="10"/>
  <c r="D620" i="10"/>
  <c r="J618" i="10"/>
  <c r="K618" i="10" s="1"/>
  <c r="L618" i="10" s="1"/>
  <c r="F619" i="10"/>
  <c r="E515" i="10"/>
  <c r="D516" i="10"/>
  <c r="J515" i="10"/>
  <c r="K515" i="10" s="1"/>
  <c r="L515" i="10" s="1"/>
  <c r="F516" i="10"/>
  <c r="E18" i="11"/>
  <c r="D19" i="11"/>
  <c r="J19" i="11"/>
  <c r="K19" i="11" s="1"/>
  <c r="L19" i="11" s="1"/>
  <c r="F20" i="11"/>
  <c r="D20" i="10"/>
  <c r="E19" i="10"/>
  <c r="F21" i="10"/>
  <c r="J20" i="10"/>
  <c r="K20" i="10" s="1"/>
  <c r="L20" i="10" s="1"/>
  <c r="J739" i="10" l="1"/>
  <c r="K739" i="10" s="1"/>
  <c r="L739" i="10" s="1"/>
  <c r="F740" i="10"/>
  <c r="E739" i="10"/>
  <c r="D740" i="10"/>
  <c r="J619" i="10"/>
  <c r="K619" i="10" s="1"/>
  <c r="L619" i="10" s="1"/>
  <c r="F620" i="10"/>
  <c r="E620" i="10"/>
  <c r="D621" i="10"/>
  <c r="J516" i="10"/>
  <c r="K516" i="10" s="1"/>
  <c r="L516" i="10" s="1"/>
  <c r="F517" i="10"/>
  <c r="E516" i="10"/>
  <c r="D517" i="10"/>
  <c r="E19" i="11"/>
  <c r="D20" i="11"/>
  <c r="J20" i="11"/>
  <c r="K20" i="11" s="1"/>
  <c r="L20" i="11" s="1"/>
  <c r="F21" i="11"/>
  <c r="J21" i="10"/>
  <c r="K21" i="10" s="1"/>
  <c r="L21" i="10" s="1"/>
  <c r="F22" i="10"/>
  <c r="D21" i="10"/>
  <c r="E20" i="10"/>
  <c r="E740" i="10" l="1"/>
  <c r="D741" i="10"/>
  <c r="J740" i="10"/>
  <c r="K740" i="10" s="1"/>
  <c r="L740" i="10" s="1"/>
  <c r="F741" i="10"/>
  <c r="E621" i="10"/>
  <c r="D622" i="10"/>
  <c r="J620" i="10"/>
  <c r="K620" i="10" s="1"/>
  <c r="L620" i="10" s="1"/>
  <c r="F621" i="10"/>
  <c r="J517" i="10"/>
  <c r="K517" i="10" s="1"/>
  <c r="L517" i="10" s="1"/>
  <c r="F518" i="10"/>
  <c r="E517" i="10"/>
  <c r="D518" i="10"/>
  <c r="E20" i="11"/>
  <c r="D21" i="11"/>
  <c r="J21" i="11"/>
  <c r="K21" i="11" s="1"/>
  <c r="L21" i="11" s="1"/>
  <c r="F22" i="11"/>
  <c r="E21" i="10"/>
  <c r="D22" i="10"/>
  <c r="J22" i="10"/>
  <c r="K22" i="10" s="1"/>
  <c r="L22" i="10" s="1"/>
  <c r="F23" i="10"/>
  <c r="J741" i="10" l="1"/>
  <c r="K741" i="10" s="1"/>
  <c r="L741" i="10" s="1"/>
  <c r="F742" i="10"/>
  <c r="E741" i="10"/>
  <c r="D742" i="10"/>
  <c r="J621" i="10"/>
  <c r="K621" i="10" s="1"/>
  <c r="L621" i="10" s="1"/>
  <c r="F622" i="10"/>
  <c r="E622" i="10"/>
  <c r="D623" i="10"/>
  <c r="E518" i="10"/>
  <c r="D519" i="10"/>
  <c r="J518" i="10"/>
  <c r="K518" i="10" s="1"/>
  <c r="L518" i="10" s="1"/>
  <c r="F519" i="10"/>
  <c r="E21" i="11"/>
  <c r="D22" i="11"/>
  <c r="J22" i="11"/>
  <c r="K22" i="11" s="1"/>
  <c r="L22" i="11" s="1"/>
  <c r="F23" i="11"/>
  <c r="J23" i="10"/>
  <c r="K23" i="10" s="1"/>
  <c r="L23" i="10" s="1"/>
  <c r="F24" i="10"/>
  <c r="E22" i="10"/>
  <c r="D23" i="10"/>
  <c r="E742" i="10" l="1"/>
  <c r="D743" i="10"/>
  <c r="J742" i="10"/>
  <c r="K742" i="10" s="1"/>
  <c r="L742" i="10" s="1"/>
  <c r="F743" i="10"/>
  <c r="E623" i="10"/>
  <c r="D624" i="10"/>
  <c r="J622" i="10"/>
  <c r="K622" i="10" s="1"/>
  <c r="L622" i="10" s="1"/>
  <c r="F623" i="10"/>
  <c r="J519" i="10"/>
  <c r="K519" i="10" s="1"/>
  <c r="L519" i="10" s="1"/>
  <c r="F520" i="10"/>
  <c r="E519" i="10"/>
  <c r="D520" i="10"/>
  <c r="E22" i="11"/>
  <c r="D23" i="11"/>
  <c r="J23" i="11"/>
  <c r="K23" i="11" s="1"/>
  <c r="L23" i="11" s="1"/>
  <c r="F24" i="11"/>
  <c r="D24" i="10"/>
  <c r="E23" i="10"/>
  <c r="F25" i="10"/>
  <c r="J24" i="10"/>
  <c r="K24" i="10" s="1"/>
  <c r="L24" i="10" s="1"/>
  <c r="J743" i="10" l="1"/>
  <c r="K743" i="10" s="1"/>
  <c r="L743" i="10" s="1"/>
  <c r="F744" i="10"/>
  <c r="E743" i="10"/>
  <c r="D744" i="10"/>
  <c r="J623" i="10"/>
  <c r="K623" i="10" s="1"/>
  <c r="L623" i="10" s="1"/>
  <c r="F624" i="10"/>
  <c r="E624" i="10"/>
  <c r="D625" i="10"/>
  <c r="E520" i="10"/>
  <c r="D521" i="10"/>
  <c r="J520" i="10"/>
  <c r="K520" i="10" s="1"/>
  <c r="L520" i="10" s="1"/>
  <c r="F521" i="10"/>
  <c r="E23" i="11"/>
  <c r="D24" i="11"/>
  <c r="J24" i="11"/>
  <c r="K24" i="11" s="1"/>
  <c r="L24" i="11" s="1"/>
  <c r="F25" i="11"/>
  <c r="E24" i="10"/>
  <c r="D25" i="10"/>
  <c r="J25" i="10"/>
  <c r="K25" i="10" s="1"/>
  <c r="L25" i="10" s="1"/>
  <c r="F26" i="10"/>
  <c r="E744" i="10" l="1"/>
  <c r="D745" i="10"/>
  <c r="J744" i="10"/>
  <c r="K744" i="10" s="1"/>
  <c r="L744" i="10" s="1"/>
  <c r="F745" i="10"/>
  <c r="E625" i="10"/>
  <c r="D626" i="10"/>
  <c r="J624" i="10"/>
  <c r="K624" i="10" s="1"/>
  <c r="L624" i="10" s="1"/>
  <c r="F625" i="10"/>
  <c r="J521" i="10"/>
  <c r="K521" i="10" s="1"/>
  <c r="L521" i="10" s="1"/>
  <c r="F522" i="10"/>
  <c r="E521" i="10"/>
  <c r="D522" i="10"/>
  <c r="E24" i="11"/>
  <c r="D25" i="11"/>
  <c r="J25" i="11"/>
  <c r="K25" i="11" s="1"/>
  <c r="L25" i="11" s="1"/>
  <c r="F26" i="11"/>
  <c r="J26" i="10"/>
  <c r="K26" i="10" s="1"/>
  <c r="L26" i="10" s="1"/>
  <c r="F27" i="10"/>
  <c r="E25" i="10"/>
  <c r="D26" i="10"/>
  <c r="J745" i="10" l="1"/>
  <c r="K745" i="10" s="1"/>
  <c r="L745" i="10" s="1"/>
  <c r="F746" i="10"/>
  <c r="E745" i="10"/>
  <c r="D746" i="10"/>
  <c r="J625" i="10"/>
  <c r="K625" i="10" s="1"/>
  <c r="L625" i="10" s="1"/>
  <c r="F626" i="10"/>
  <c r="E626" i="10"/>
  <c r="D627" i="10"/>
  <c r="E522" i="10"/>
  <c r="D523" i="10"/>
  <c r="J522" i="10"/>
  <c r="K522" i="10" s="1"/>
  <c r="L522" i="10" s="1"/>
  <c r="F523" i="10"/>
  <c r="E25" i="11"/>
  <c r="D26" i="11"/>
  <c r="J26" i="11"/>
  <c r="K26" i="11" s="1"/>
  <c r="L26" i="11" s="1"/>
  <c r="F27" i="11"/>
  <c r="D27" i="10"/>
  <c r="E26" i="10"/>
  <c r="J27" i="10"/>
  <c r="K27" i="10" s="1"/>
  <c r="L27" i="10" s="1"/>
  <c r="F28" i="10"/>
  <c r="E746" i="10" l="1"/>
  <c r="D747" i="10"/>
  <c r="J746" i="10"/>
  <c r="K746" i="10" s="1"/>
  <c r="L746" i="10" s="1"/>
  <c r="F747" i="10"/>
  <c r="J626" i="10"/>
  <c r="K626" i="10" s="1"/>
  <c r="L626" i="10" s="1"/>
  <c r="F627" i="10"/>
  <c r="E627" i="10"/>
  <c r="D628" i="10"/>
  <c r="J523" i="10"/>
  <c r="K523" i="10" s="1"/>
  <c r="L523" i="10" s="1"/>
  <c r="F524" i="10"/>
  <c r="E523" i="10"/>
  <c r="D524" i="10"/>
  <c r="E26" i="11"/>
  <c r="D27" i="11"/>
  <c r="J27" i="11"/>
  <c r="K27" i="11" s="1"/>
  <c r="L27" i="11" s="1"/>
  <c r="F28" i="11"/>
  <c r="J28" i="10"/>
  <c r="K28" i="10" s="1"/>
  <c r="L28" i="10" s="1"/>
  <c r="F29" i="10"/>
  <c r="D28" i="10"/>
  <c r="E27" i="10"/>
  <c r="J747" i="10" l="1"/>
  <c r="K747" i="10" s="1"/>
  <c r="L747" i="10" s="1"/>
  <c r="F748" i="10"/>
  <c r="E747" i="10"/>
  <c r="D748" i="10"/>
  <c r="E628" i="10"/>
  <c r="D629" i="10"/>
  <c r="J627" i="10"/>
  <c r="K627" i="10" s="1"/>
  <c r="L627" i="10" s="1"/>
  <c r="F628" i="10"/>
  <c r="J524" i="10"/>
  <c r="K524" i="10" s="1"/>
  <c r="L524" i="10" s="1"/>
  <c r="F525" i="10"/>
  <c r="E524" i="10"/>
  <c r="D525" i="10"/>
  <c r="D28" i="11"/>
  <c r="E27" i="11"/>
  <c r="J28" i="11"/>
  <c r="K28" i="11" s="1"/>
  <c r="L28" i="11" s="1"/>
  <c r="F29" i="11"/>
  <c r="D29" i="10"/>
  <c r="E28" i="10"/>
  <c r="J29" i="10"/>
  <c r="K29" i="10" s="1"/>
  <c r="L29" i="10" s="1"/>
  <c r="F30" i="10"/>
  <c r="E748" i="10" l="1"/>
  <c r="D749" i="10"/>
  <c r="J748" i="10"/>
  <c r="K748" i="10" s="1"/>
  <c r="L748" i="10" s="1"/>
  <c r="F749" i="10"/>
  <c r="J628" i="10"/>
  <c r="K628" i="10" s="1"/>
  <c r="L628" i="10" s="1"/>
  <c r="F629" i="10"/>
  <c r="E629" i="10"/>
  <c r="D630" i="10"/>
  <c r="E525" i="10"/>
  <c r="D526" i="10"/>
  <c r="J525" i="10"/>
  <c r="K525" i="10" s="1"/>
  <c r="L525" i="10" s="1"/>
  <c r="F526" i="10"/>
  <c r="E28" i="11"/>
  <c r="D29" i="11"/>
  <c r="J29" i="11"/>
  <c r="K29" i="11" s="1"/>
  <c r="L29" i="11" s="1"/>
  <c r="F30" i="11"/>
  <c r="J30" i="10"/>
  <c r="K30" i="10" s="1"/>
  <c r="L30" i="10" s="1"/>
  <c r="F31" i="10"/>
  <c r="E29" i="10"/>
  <c r="D30" i="10"/>
  <c r="J749" i="10" l="1"/>
  <c r="K749" i="10" s="1"/>
  <c r="L749" i="10" s="1"/>
  <c r="F750" i="10"/>
  <c r="E749" i="10"/>
  <c r="D750" i="10"/>
  <c r="E630" i="10"/>
  <c r="D631" i="10"/>
  <c r="J629" i="10"/>
  <c r="K629" i="10" s="1"/>
  <c r="L629" i="10" s="1"/>
  <c r="F630" i="10"/>
  <c r="J526" i="10"/>
  <c r="K526" i="10" s="1"/>
  <c r="L526" i="10" s="1"/>
  <c r="F527" i="10"/>
  <c r="E526" i="10"/>
  <c r="D527" i="10"/>
  <c r="E29" i="11"/>
  <c r="D30" i="11"/>
  <c r="J30" i="11"/>
  <c r="K30" i="11" s="1"/>
  <c r="L30" i="11" s="1"/>
  <c r="F31" i="11"/>
  <c r="D31" i="10"/>
  <c r="E30" i="10"/>
  <c r="F32" i="10"/>
  <c r="J31" i="10"/>
  <c r="K31" i="10" s="1"/>
  <c r="L31" i="10" s="1"/>
  <c r="E750" i="10" l="1"/>
  <c r="D751" i="10"/>
  <c r="J750" i="10"/>
  <c r="K750" i="10" s="1"/>
  <c r="L750" i="10" s="1"/>
  <c r="F751" i="10"/>
  <c r="J630" i="10"/>
  <c r="K630" i="10" s="1"/>
  <c r="L630" i="10" s="1"/>
  <c r="F631" i="10"/>
  <c r="E631" i="10"/>
  <c r="D632" i="10"/>
  <c r="J527" i="10"/>
  <c r="K527" i="10" s="1"/>
  <c r="L527" i="10" s="1"/>
  <c r="F528" i="10"/>
  <c r="E527" i="10"/>
  <c r="D528" i="10"/>
  <c r="E30" i="11"/>
  <c r="D31" i="11"/>
  <c r="J31" i="11"/>
  <c r="K31" i="11" s="1"/>
  <c r="L31" i="11" s="1"/>
  <c r="F32" i="11"/>
  <c r="F33" i="10"/>
  <c r="J32" i="10"/>
  <c r="K32" i="10" s="1"/>
  <c r="L32" i="10" s="1"/>
  <c r="E31" i="10"/>
  <c r="D32" i="10"/>
  <c r="J751" i="10" l="1"/>
  <c r="K751" i="10" s="1"/>
  <c r="L751" i="10" s="1"/>
  <c r="F752" i="10"/>
  <c r="E751" i="10"/>
  <c r="D752" i="10"/>
  <c r="E632" i="10"/>
  <c r="D633" i="10"/>
  <c r="J631" i="10"/>
  <c r="K631" i="10" s="1"/>
  <c r="L631" i="10" s="1"/>
  <c r="F632" i="10"/>
  <c r="E528" i="10"/>
  <c r="D529" i="10"/>
  <c r="J528" i="10"/>
  <c r="K528" i="10" s="1"/>
  <c r="L528" i="10" s="1"/>
  <c r="F529" i="10"/>
  <c r="E31" i="11"/>
  <c r="D32" i="11"/>
  <c r="J32" i="11"/>
  <c r="K32" i="11" s="1"/>
  <c r="L32" i="11" s="1"/>
  <c r="F33" i="11"/>
  <c r="E32" i="10"/>
  <c r="D33" i="10"/>
  <c r="F34" i="10"/>
  <c r="J33" i="10"/>
  <c r="K33" i="10" s="1"/>
  <c r="L33" i="10" s="1"/>
  <c r="J752" i="10" l="1"/>
  <c r="K752" i="10" s="1"/>
  <c r="L752" i="10" s="1"/>
  <c r="F753" i="10"/>
  <c r="J753" i="10" s="1"/>
  <c r="K753" i="10" s="1"/>
  <c r="L753" i="10" s="1"/>
  <c r="E752" i="10"/>
  <c r="D753" i="10"/>
  <c r="E753" i="10" s="1"/>
  <c r="J632" i="10"/>
  <c r="K632" i="10" s="1"/>
  <c r="L632" i="10" s="1"/>
  <c r="F633" i="10"/>
  <c r="E633" i="10"/>
  <c r="D634" i="10"/>
  <c r="J529" i="10"/>
  <c r="K529" i="10" s="1"/>
  <c r="L529" i="10" s="1"/>
  <c r="F530" i="10"/>
  <c r="E529" i="10"/>
  <c r="D530" i="10"/>
  <c r="E32" i="11"/>
  <c r="D33" i="11"/>
  <c r="J33" i="11"/>
  <c r="K33" i="11" s="1"/>
  <c r="L33" i="11" s="1"/>
  <c r="F34" i="11"/>
  <c r="F35" i="10"/>
  <c r="J34" i="10"/>
  <c r="K34" i="10" s="1"/>
  <c r="L34" i="10" s="1"/>
  <c r="E33" i="10"/>
  <c r="D34" i="10"/>
  <c r="E634" i="10" l="1"/>
  <c r="D635" i="10"/>
  <c r="J633" i="10"/>
  <c r="K633" i="10" s="1"/>
  <c r="L633" i="10" s="1"/>
  <c r="F634" i="10"/>
  <c r="J530" i="10"/>
  <c r="K530" i="10" s="1"/>
  <c r="L530" i="10" s="1"/>
  <c r="F531" i="10"/>
  <c r="E530" i="10"/>
  <c r="D531" i="10"/>
  <c r="E33" i="11"/>
  <c r="D34" i="11"/>
  <c r="J34" i="11"/>
  <c r="K34" i="11" s="1"/>
  <c r="L34" i="11" s="1"/>
  <c r="F35" i="11"/>
  <c r="E34" i="10"/>
  <c r="D35" i="10"/>
  <c r="F36" i="10"/>
  <c r="J35" i="10"/>
  <c r="K35" i="10" s="1"/>
  <c r="L35" i="10" s="1"/>
  <c r="J634" i="10" l="1"/>
  <c r="K634" i="10" s="1"/>
  <c r="L634" i="10" s="1"/>
  <c r="F635" i="10"/>
  <c r="E635" i="10"/>
  <c r="D636" i="10"/>
  <c r="E531" i="10"/>
  <c r="D532" i="10"/>
  <c r="J531" i="10"/>
  <c r="K531" i="10" s="1"/>
  <c r="L531" i="10" s="1"/>
  <c r="F532" i="10"/>
  <c r="E34" i="11"/>
  <c r="D35" i="11"/>
  <c r="J35" i="11"/>
  <c r="K35" i="11" s="1"/>
  <c r="L35" i="11" s="1"/>
  <c r="F36" i="11"/>
  <c r="J36" i="10"/>
  <c r="K36" i="10" s="1"/>
  <c r="L36" i="10" s="1"/>
  <c r="F37" i="10"/>
  <c r="E35" i="10"/>
  <c r="D36" i="10"/>
  <c r="E636" i="10" l="1"/>
  <c r="D637" i="10"/>
  <c r="J635" i="10"/>
  <c r="K635" i="10" s="1"/>
  <c r="L635" i="10" s="1"/>
  <c r="F636" i="10"/>
  <c r="J532" i="10"/>
  <c r="K532" i="10" s="1"/>
  <c r="L532" i="10" s="1"/>
  <c r="F533" i="10"/>
  <c r="E532" i="10"/>
  <c r="D533" i="10"/>
  <c r="E35" i="11"/>
  <c r="D36" i="11"/>
  <c r="J36" i="11"/>
  <c r="K36" i="11" s="1"/>
  <c r="L36" i="11" s="1"/>
  <c r="F37" i="11"/>
  <c r="D37" i="10"/>
  <c r="E36" i="10"/>
  <c r="J37" i="10"/>
  <c r="K37" i="10" s="1"/>
  <c r="L37" i="10" s="1"/>
  <c r="F38" i="10"/>
  <c r="D1" i="8"/>
  <c r="B1" i="8"/>
  <c r="L5" i="8" s="1"/>
  <c r="X109" i="8"/>
  <c r="W109" i="8"/>
  <c r="P109" i="8"/>
  <c r="O109" i="8"/>
  <c r="N109" i="8"/>
  <c r="X108" i="8"/>
  <c r="W108" i="8"/>
  <c r="P108" i="8"/>
  <c r="O108" i="8"/>
  <c r="N108" i="8"/>
  <c r="X107" i="8"/>
  <c r="W107" i="8"/>
  <c r="P107" i="8"/>
  <c r="O107" i="8"/>
  <c r="N107" i="8"/>
  <c r="X106" i="8"/>
  <c r="W106" i="8"/>
  <c r="P106" i="8"/>
  <c r="O106" i="8"/>
  <c r="N106" i="8"/>
  <c r="X105" i="8"/>
  <c r="W105" i="8"/>
  <c r="P105" i="8"/>
  <c r="O105" i="8"/>
  <c r="N105" i="8"/>
  <c r="X104" i="8"/>
  <c r="W104" i="8"/>
  <c r="P104" i="8"/>
  <c r="O104" i="8"/>
  <c r="N104" i="8"/>
  <c r="X103" i="8"/>
  <c r="W103" i="8"/>
  <c r="P103" i="8"/>
  <c r="O103" i="8"/>
  <c r="N103" i="8"/>
  <c r="X102" i="8"/>
  <c r="W102" i="8"/>
  <c r="P102" i="8"/>
  <c r="O102" i="8"/>
  <c r="N102" i="8"/>
  <c r="X101" i="8"/>
  <c r="W101" i="8"/>
  <c r="P101" i="8"/>
  <c r="O101" i="8"/>
  <c r="N101" i="8"/>
  <c r="X100" i="8"/>
  <c r="W100" i="8"/>
  <c r="P100" i="8"/>
  <c r="O100" i="8"/>
  <c r="N100" i="8"/>
  <c r="X99" i="8"/>
  <c r="W99" i="8"/>
  <c r="P99" i="8"/>
  <c r="O99" i="8"/>
  <c r="N99" i="8"/>
  <c r="X98" i="8"/>
  <c r="W98" i="8"/>
  <c r="P98" i="8"/>
  <c r="O98" i="8"/>
  <c r="N98" i="8"/>
  <c r="X97" i="8"/>
  <c r="W97" i="8"/>
  <c r="P97" i="8"/>
  <c r="O97" i="8"/>
  <c r="N97" i="8"/>
  <c r="X96" i="8"/>
  <c r="W96" i="8"/>
  <c r="P96" i="8"/>
  <c r="O96" i="8"/>
  <c r="N96" i="8"/>
  <c r="X95" i="8"/>
  <c r="W95" i="8"/>
  <c r="P95" i="8"/>
  <c r="O95" i="8"/>
  <c r="N95" i="8"/>
  <c r="X94" i="8"/>
  <c r="W94" i="8"/>
  <c r="P94" i="8"/>
  <c r="O94" i="8"/>
  <c r="N94" i="8"/>
  <c r="X93" i="8"/>
  <c r="W93" i="8"/>
  <c r="P93" i="8"/>
  <c r="O93" i="8"/>
  <c r="N93" i="8"/>
  <c r="X92" i="8"/>
  <c r="W92" i="8"/>
  <c r="P92" i="8"/>
  <c r="O92" i="8"/>
  <c r="N92" i="8"/>
  <c r="X91" i="8"/>
  <c r="W91" i="8"/>
  <c r="P91" i="8"/>
  <c r="O91" i="8"/>
  <c r="N91" i="8"/>
  <c r="X90" i="8"/>
  <c r="W90" i="8"/>
  <c r="P90" i="8"/>
  <c r="O90" i="8"/>
  <c r="N90" i="8"/>
  <c r="X89" i="8"/>
  <c r="W89" i="8"/>
  <c r="P89" i="8"/>
  <c r="O89" i="8"/>
  <c r="N89" i="8"/>
  <c r="X88" i="8"/>
  <c r="W88" i="8"/>
  <c r="P88" i="8"/>
  <c r="O88" i="8"/>
  <c r="N88" i="8"/>
  <c r="X87" i="8"/>
  <c r="W87" i="8"/>
  <c r="P87" i="8"/>
  <c r="O87" i="8"/>
  <c r="N87" i="8"/>
  <c r="X86" i="8"/>
  <c r="W86" i="8"/>
  <c r="P86" i="8"/>
  <c r="O86" i="8"/>
  <c r="N86" i="8"/>
  <c r="X85" i="8"/>
  <c r="W85" i="8"/>
  <c r="P85" i="8"/>
  <c r="O85" i="8"/>
  <c r="N85" i="8"/>
  <c r="X84" i="8"/>
  <c r="W84" i="8"/>
  <c r="P84" i="8"/>
  <c r="O84" i="8"/>
  <c r="N84" i="8"/>
  <c r="X83" i="8"/>
  <c r="W83" i="8"/>
  <c r="P83" i="8"/>
  <c r="O83" i="8"/>
  <c r="N83" i="8"/>
  <c r="X82" i="8"/>
  <c r="W82" i="8"/>
  <c r="P82" i="8"/>
  <c r="O82" i="8"/>
  <c r="N82" i="8"/>
  <c r="X81" i="8"/>
  <c r="W81" i="8"/>
  <c r="P81" i="8"/>
  <c r="O81" i="8"/>
  <c r="N81" i="8"/>
  <c r="X80" i="8"/>
  <c r="W80" i="8"/>
  <c r="P80" i="8"/>
  <c r="O80" i="8"/>
  <c r="N80" i="8"/>
  <c r="X79" i="8"/>
  <c r="W79" i="8"/>
  <c r="P79" i="8"/>
  <c r="O79" i="8"/>
  <c r="N79" i="8"/>
  <c r="X78" i="8"/>
  <c r="W78" i="8"/>
  <c r="P78" i="8"/>
  <c r="O78" i="8"/>
  <c r="N78" i="8"/>
  <c r="X77" i="8"/>
  <c r="W77" i="8"/>
  <c r="P77" i="8"/>
  <c r="O77" i="8"/>
  <c r="N77" i="8"/>
  <c r="X76" i="8"/>
  <c r="W76" i="8"/>
  <c r="P76" i="8"/>
  <c r="O76" i="8"/>
  <c r="N76" i="8"/>
  <c r="X75" i="8"/>
  <c r="W75" i="8"/>
  <c r="P75" i="8"/>
  <c r="O75" i="8"/>
  <c r="N75" i="8"/>
  <c r="X74" i="8"/>
  <c r="W74" i="8"/>
  <c r="P74" i="8"/>
  <c r="O74" i="8"/>
  <c r="N74" i="8"/>
  <c r="X73" i="8"/>
  <c r="W73" i="8"/>
  <c r="P73" i="8"/>
  <c r="O73" i="8"/>
  <c r="Q73" i="8" s="1"/>
  <c r="R73" i="8" s="1"/>
  <c r="T73" i="8" s="1"/>
  <c r="N73" i="8"/>
  <c r="X72" i="8"/>
  <c r="W72" i="8"/>
  <c r="P72" i="8"/>
  <c r="O72" i="8"/>
  <c r="N72" i="8"/>
  <c r="X71" i="8"/>
  <c r="W71" i="8"/>
  <c r="P71" i="8"/>
  <c r="O71" i="8"/>
  <c r="N71" i="8"/>
  <c r="X70" i="8"/>
  <c r="W70" i="8"/>
  <c r="P70" i="8"/>
  <c r="O70" i="8"/>
  <c r="N70" i="8"/>
  <c r="X69" i="8"/>
  <c r="W69" i="8"/>
  <c r="P69" i="8"/>
  <c r="O69" i="8"/>
  <c r="N69" i="8"/>
  <c r="X68" i="8"/>
  <c r="W68" i="8"/>
  <c r="P68" i="8"/>
  <c r="O68" i="8"/>
  <c r="N68" i="8"/>
  <c r="X67" i="8"/>
  <c r="W67" i="8"/>
  <c r="P67" i="8"/>
  <c r="O67" i="8"/>
  <c r="N67" i="8"/>
  <c r="X66" i="8"/>
  <c r="W66" i="8"/>
  <c r="P66" i="8"/>
  <c r="O66" i="8"/>
  <c r="N66" i="8"/>
  <c r="X65" i="8"/>
  <c r="W65" i="8"/>
  <c r="P65" i="8"/>
  <c r="O65" i="8"/>
  <c r="N65" i="8"/>
  <c r="X64" i="8"/>
  <c r="W64" i="8"/>
  <c r="P64" i="8"/>
  <c r="O64" i="8"/>
  <c r="N64" i="8"/>
  <c r="X63" i="8"/>
  <c r="W63" i="8"/>
  <c r="P63" i="8"/>
  <c r="O63" i="8"/>
  <c r="N63" i="8"/>
  <c r="X62" i="8"/>
  <c r="W62" i="8"/>
  <c r="P62" i="8"/>
  <c r="O62" i="8"/>
  <c r="N62" i="8"/>
  <c r="X61" i="8"/>
  <c r="W61" i="8"/>
  <c r="P61" i="8"/>
  <c r="O61" i="8"/>
  <c r="N61" i="8"/>
  <c r="X60" i="8"/>
  <c r="W60" i="8"/>
  <c r="P60" i="8"/>
  <c r="O60" i="8"/>
  <c r="N60" i="8"/>
  <c r="X59" i="8"/>
  <c r="W59" i="8"/>
  <c r="P59" i="8"/>
  <c r="O59" i="8"/>
  <c r="N59" i="8"/>
  <c r="X58" i="8"/>
  <c r="W58" i="8"/>
  <c r="P58" i="8"/>
  <c r="O58" i="8"/>
  <c r="N58" i="8"/>
  <c r="X57" i="8"/>
  <c r="W57" i="8"/>
  <c r="P57" i="8"/>
  <c r="O57" i="8"/>
  <c r="N57" i="8"/>
  <c r="X56" i="8"/>
  <c r="W56" i="8"/>
  <c r="P56" i="8"/>
  <c r="O56" i="8"/>
  <c r="N56" i="8"/>
  <c r="X55" i="8"/>
  <c r="W55" i="8"/>
  <c r="P55" i="8"/>
  <c r="O55" i="8"/>
  <c r="N55" i="8"/>
  <c r="X54" i="8"/>
  <c r="W54" i="8"/>
  <c r="P54" i="8"/>
  <c r="O54" i="8"/>
  <c r="N54" i="8"/>
  <c r="W53" i="8"/>
  <c r="P53" i="8"/>
  <c r="O53" i="8"/>
  <c r="N53" i="8"/>
  <c r="X52" i="8"/>
  <c r="W52" i="8"/>
  <c r="P52" i="8"/>
  <c r="O52" i="8"/>
  <c r="N52" i="8"/>
  <c r="X51" i="8"/>
  <c r="W51" i="8"/>
  <c r="P51" i="8"/>
  <c r="O51" i="8"/>
  <c r="N51" i="8"/>
  <c r="X50" i="8"/>
  <c r="W50" i="8"/>
  <c r="P50" i="8"/>
  <c r="O50" i="8"/>
  <c r="N50" i="8"/>
  <c r="X49" i="8"/>
  <c r="W49" i="8"/>
  <c r="P49" i="8"/>
  <c r="O49" i="8"/>
  <c r="N49" i="8"/>
  <c r="X48" i="8"/>
  <c r="P48" i="8"/>
  <c r="O48" i="8"/>
  <c r="N48" i="8"/>
  <c r="X47" i="8"/>
  <c r="W47" i="8"/>
  <c r="P47" i="8"/>
  <c r="O47" i="8"/>
  <c r="N47" i="8"/>
  <c r="X46" i="8"/>
  <c r="W46" i="8"/>
  <c r="P46" i="8"/>
  <c r="O46" i="8"/>
  <c r="N46" i="8"/>
  <c r="X45" i="8"/>
  <c r="W45" i="8"/>
  <c r="P45" i="8"/>
  <c r="O45" i="8"/>
  <c r="N45" i="8"/>
  <c r="X44" i="8"/>
  <c r="W44" i="8"/>
  <c r="P44" i="8"/>
  <c r="O44" i="8"/>
  <c r="N44" i="8"/>
  <c r="X43" i="8"/>
  <c r="W43" i="8"/>
  <c r="P43" i="8"/>
  <c r="O43" i="8"/>
  <c r="N43" i="8"/>
  <c r="X42" i="8"/>
  <c r="W42" i="8"/>
  <c r="P42" i="8"/>
  <c r="O42" i="8"/>
  <c r="N42" i="8"/>
  <c r="X41" i="8"/>
  <c r="W41" i="8"/>
  <c r="P41" i="8"/>
  <c r="O41" i="8"/>
  <c r="N41" i="8"/>
  <c r="X40" i="8"/>
  <c r="W40" i="8"/>
  <c r="P40" i="8"/>
  <c r="O40" i="8"/>
  <c r="N40" i="8"/>
  <c r="X39" i="8"/>
  <c r="W39" i="8"/>
  <c r="P39" i="8"/>
  <c r="O39" i="8"/>
  <c r="N39" i="8"/>
  <c r="X38" i="8"/>
  <c r="W38" i="8"/>
  <c r="P38" i="8"/>
  <c r="O38" i="8"/>
  <c r="N38" i="8"/>
  <c r="X37" i="8"/>
  <c r="W37" i="8"/>
  <c r="P37" i="8"/>
  <c r="O37" i="8"/>
  <c r="N37" i="8"/>
  <c r="X36" i="8"/>
  <c r="W36" i="8"/>
  <c r="P36" i="8"/>
  <c r="O36" i="8"/>
  <c r="N36" i="8"/>
  <c r="X35" i="8"/>
  <c r="W35" i="8"/>
  <c r="P35" i="8"/>
  <c r="O35" i="8"/>
  <c r="N35" i="8"/>
  <c r="X34" i="8"/>
  <c r="W34" i="8"/>
  <c r="P34" i="8"/>
  <c r="O34" i="8"/>
  <c r="N34" i="8"/>
  <c r="X33" i="8"/>
  <c r="W33" i="8"/>
  <c r="P33" i="8"/>
  <c r="O33" i="8"/>
  <c r="N33" i="8"/>
  <c r="X32" i="8"/>
  <c r="W32" i="8"/>
  <c r="P32" i="8"/>
  <c r="O32" i="8"/>
  <c r="N32" i="8"/>
  <c r="X31" i="8"/>
  <c r="W31" i="8"/>
  <c r="P31" i="8"/>
  <c r="O31" i="8"/>
  <c r="N31" i="8"/>
  <c r="X30" i="8"/>
  <c r="W30" i="8"/>
  <c r="P30" i="8"/>
  <c r="O30" i="8"/>
  <c r="N30" i="8"/>
  <c r="X29" i="8"/>
  <c r="W29" i="8"/>
  <c r="P29" i="8"/>
  <c r="O29" i="8"/>
  <c r="N29" i="8"/>
  <c r="X28" i="8"/>
  <c r="W28" i="8"/>
  <c r="P28" i="8"/>
  <c r="O28" i="8"/>
  <c r="N28" i="8"/>
  <c r="X27" i="8"/>
  <c r="W27" i="8"/>
  <c r="P27" i="8"/>
  <c r="O27" i="8"/>
  <c r="N27" i="8"/>
  <c r="X26" i="8"/>
  <c r="W26" i="8"/>
  <c r="P26" i="8"/>
  <c r="O26" i="8"/>
  <c r="N26" i="8"/>
  <c r="X25" i="8"/>
  <c r="W25" i="8"/>
  <c r="P25" i="8"/>
  <c r="O25" i="8"/>
  <c r="Q25" i="8" s="1"/>
  <c r="R25" i="8" s="1"/>
  <c r="U25" i="8" s="1"/>
  <c r="N25" i="8"/>
  <c r="X24" i="8"/>
  <c r="W24" i="8"/>
  <c r="P24" i="8"/>
  <c r="O24" i="8"/>
  <c r="N24" i="8"/>
  <c r="X23" i="8"/>
  <c r="W23" i="8"/>
  <c r="P23" i="8"/>
  <c r="O23" i="8"/>
  <c r="N23" i="8"/>
  <c r="P22" i="8"/>
  <c r="O22" i="8"/>
  <c r="N22" i="8"/>
  <c r="P21" i="8"/>
  <c r="O21" i="8"/>
  <c r="Q21" i="8" s="1"/>
  <c r="R21" i="8" s="1"/>
  <c r="N21" i="8"/>
  <c r="X20" i="8"/>
  <c r="X21" i="8" s="1"/>
  <c r="X22" i="8" s="1"/>
  <c r="W20" i="8"/>
  <c r="W21" i="8" s="1"/>
  <c r="W22" i="8" s="1"/>
  <c r="P20" i="8"/>
  <c r="O20" i="8"/>
  <c r="N20" i="8"/>
  <c r="P19" i="8"/>
  <c r="O19" i="8"/>
  <c r="Q19" i="8" s="1"/>
  <c r="R19" i="8" s="1"/>
  <c r="U19" i="8" s="1"/>
  <c r="N19" i="8"/>
  <c r="P18" i="8"/>
  <c r="O18" i="8"/>
  <c r="N18" i="8"/>
  <c r="X17" i="8"/>
  <c r="X18" i="8" s="1"/>
  <c r="X19" i="8" s="1"/>
  <c r="W17" i="8"/>
  <c r="W18" i="8" s="1"/>
  <c r="W19" i="8" s="1"/>
  <c r="P17" i="8"/>
  <c r="O17" i="8"/>
  <c r="N17" i="8"/>
  <c r="P16" i="8"/>
  <c r="O16" i="8"/>
  <c r="N16" i="8"/>
  <c r="P15" i="8"/>
  <c r="O15" i="8"/>
  <c r="N15" i="8"/>
  <c r="X14" i="8"/>
  <c r="X15" i="8" s="1"/>
  <c r="X16" i="8" s="1"/>
  <c r="W14" i="8"/>
  <c r="W15" i="8" s="1"/>
  <c r="W16" i="8" s="1"/>
  <c r="P14" i="8"/>
  <c r="O14" i="8"/>
  <c r="N14" i="8"/>
  <c r="P13" i="8"/>
  <c r="O13" i="8"/>
  <c r="N13" i="8"/>
  <c r="P12" i="8"/>
  <c r="O12" i="8"/>
  <c r="N12" i="8"/>
  <c r="X11" i="8"/>
  <c r="X12" i="8" s="1"/>
  <c r="X13" i="8" s="1"/>
  <c r="W11" i="8"/>
  <c r="W12" i="8" s="1"/>
  <c r="W13" i="8" s="1"/>
  <c r="P11" i="8"/>
  <c r="O11" i="8"/>
  <c r="N11" i="8"/>
  <c r="P10" i="8"/>
  <c r="O10" i="8"/>
  <c r="N10" i="8"/>
  <c r="P9" i="8"/>
  <c r="O9" i="8"/>
  <c r="N9" i="8"/>
  <c r="X8" i="8"/>
  <c r="X9" i="8" s="1"/>
  <c r="X10" i="8" s="1"/>
  <c r="W8" i="8"/>
  <c r="W9" i="8" s="1"/>
  <c r="W10" i="8" s="1"/>
  <c r="P8" i="8"/>
  <c r="O8" i="8"/>
  <c r="N8" i="8"/>
  <c r="P7" i="8"/>
  <c r="O7" i="8"/>
  <c r="N7" i="8"/>
  <c r="P6" i="8"/>
  <c r="O6" i="8"/>
  <c r="N6" i="8"/>
  <c r="X6" i="8"/>
  <c r="X7" i="8" s="1"/>
  <c r="W6" i="8"/>
  <c r="W7" i="8" s="1"/>
  <c r="J4" i="8"/>
  <c r="K4" i="8" s="1"/>
  <c r="X2" i="8"/>
  <c r="W2" i="8"/>
  <c r="J636" i="10" l="1"/>
  <c r="K636" i="10" s="1"/>
  <c r="L636" i="10" s="1"/>
  <c r="F637" i="10"/>
  <c r="E637" i="10"/>
  <c r="D638" i="10"/>
  <c r="E533" i="10"/>
  <c r="D534" i="10"/>
  <c r="J533" i="10"/>
  <c r="K533" i="10" s="1"/>
  <c r="L533" i="10" s="1"/>
  <c r="F534" i="10"/>
  <c r="E5" i="8"/>
  <c r="Q40" i="8"/>
  <c r="R40" i="8" s="1"/>
  <c r="Q65" i="8"/>
  <c r="R65" i="8" s="1"/>
  <c r="E36" i="11"/>
  <c r="D37" i="11"/>
  <c r="Q29" i="8"/>
  <c r="R29" i="8" s="1"/>
  <c r="T29" i="8" s="1"/>
  <c r="Q103" i="8"/>
  <c r="R103" i="8" s="1"/>
  <c r="U103" i="8" s="1"/>
  <c r="Q84" i="8"/>
  <c r="R84" i="8" s="1"/>
  <c r="U84" i="8" s="1"/>
  <c r="Q64" i="8"/>
  <c r="R64" i="8" s="1"/>
  <c r="U64" i="8" s="1"/>
  <c r="Q72" i="8"/>
  <c r="R72" i="8" s="1"/>
  <c r="Q20" i="8"/>
  <c r="R20" i="8" s="1"/>
  <c r="S20" i="8" s="1"/>
  <c r="Q53" i="8"/>
  <c r="R53" i="8" s="1"/>
  <c r="T53" i="8" s="1"/>
  <c r="Q18" i="8"/>
  <c r="R18" i="8" s="1"/>
  <c r="S18" i="8" s="1"/>
  <c r="Q26" i="8"/>
  <c r="R26" i="8" s="1"/>
  <c r="S26" i="8" s="1"/>
  <c r="Q62" i="8"/>
  <c r="R62" i="8" s="1"/>
  <c r="S62" i="8" s="1"/>
  <c r="J37" i="11"/>
  <c r="K37" i="11" s="1"/>
  <c r="L37" i="11" s="1"/>
  <c r="F38" i="11"/>
  <c r="Q15" i="8"/>
  <c r="R15" i="8" s="1"/>
  <c r="Q75" i="8"/>
  <c r="R75" i="8" s="1"/>
  <c r="S75" i="8" s="1"/>
  <c r="Q83" i="8"/>
  <c r="R83" i="8" s="1"/>
  <c r="S83" i="8" s="1"/>
  <c r="Q91" i="8"/>
  <c r="R91" i="8" s="1"/>
  <c r="S91" i="8" s="1"/>
  <c r="Q9" i="8"/>
  <c r="R9" i="8" s="1"/>
  <c r="T9" i="8" s="1"/>
  <c r="Q74" i="8"/>
  <c r="R74" i="8" s="1"/>
  <c r="T74" i="8" s="1"/>
  <c r="Q71" i="8"/>
  <c r="R71" i="8" s="1"/>
  <c r="S71" i="8" s="1"/>
  <c r="Q8" i="8"/>
  <c r="R8" i="8" s="1"/>
  <c r="U8" i="8" s="1"/>
  <c r="Q28" i="8"/>
  <c r="R28" i="8" s="1"/>
  <c r="S28" i="8" s="1"/>
  <c r="Q100" i="8"/>
  <c r="R100" i="8" s="1"/>
  <c r="S100" i="8" s="1"/>
  <c r="Q94" i="8"/>
  <c r="R94" i="8" s="1"/>
  <c r="U94" i="8" s="1"/>
  <c r="Q102" i="8"/>
  <c r="R102" i="8" s="1"/>
  <c r="U102" i="8" s="1"/>
  <c r="J38" i="10"/>
  <c r="K38" i="10" s="1"/>
  <c r="L38" i="10" s="1"/>
  <c r="F39" i="10"/>
  <c r="D38" i="10"/>
  <c r="E37" i="10"/>
  <c r="Q56" i="8"/>
  <c r="R56" i="8" s="1"/>
  <c r="U56" i="8" s="1"/>
  <c r="Q68" i="8"/>
  <c r="R68" i="8" s="1"/>
  <c r="T68" i="8" s="1"/>
  <c r="Q6" i="8"/>
  <c r="R6" i="8" s="1"/>
  <c r="T6" i="8" s="1"/>
  <c r="Q54" i="8"/>
  <c r="R54" i="8" s="1"/>
  <c r="S54" i="8" s="1"/>
  <c r="Q66" i="8"/>
  <c r="R66" i="8" s="1"/>
  <c r="Q85" i="8"/>
  <c r="R85" i="8" s="1"/>
  <c r="T85" i="8" s="1"/>
  <c r="Q104" i="8"/>
  <c r="R104" i="8" s="1"/>
  <c r="Q109" i="8"/>
  <c r="R109" i="8" s="1"/>
  <c r="T40" i="8"/>
  <c r="Q47" i="8"/>
  <c r="R47" i="8" s="1"/>
  <c r="S47" i="8" s="1"/>
  <c r="Q7" i="8"/>
  <c r="R7" i="8" s="1"/>
  <c r="S7" i="8" s="1"/>
  <c r="Q17" i="8"/>
  <c r="R17" i="8" s="1"/>
  <c r="T17" i="8" s="1"/>
  <c r="Q31" i="8"/>
  <c r="R31" i="8" s="1"/>
  <c r="U31" i="8" s="1"/>
  <c r="Q43" i="8"/>
  <c r="R43" i="8" s="1"/>
  <c r="U43" i="8" s="1"/>
  <c r="Q55" i="8"/>
  <c r="R55" i="8" s="1"/>
  <c r="S55" i="8" s="1"/>
  <c r="Q67" i="8"/>
  <c r="R67" i="8" s="1"/>
  <c r="U67" i="8" s="1"/>
  <c r="Q98" i="8"/>
  <c r="R98" i="8" s="1"/>
  <c r="U98" i="8" s="1"/>
  <c r="T21" i="8"/>
  <c r="Q77" i="8"/>
  <c r="R77" i="8" s="1"/>
  <c r="S77" i="8" s="1"/>
  <c r="Q82" i="8"/>
  <c r="R82" i="8" s="1"/>
  <c r="U82" i="8" s="1"/>
  <c r="Q89" i="8"/>
  <c r="R89" i="8" s="1"/>
  <c r="S89" i="8" s="1"/>
  <c r="T15" i="8"/>
  <c r="Q12" i="8"/>
  <c r="R12" i="8" s="1"/>
  <c r="S12" i="8" s="1"/>
  <c r="Q80" i="8"/>
  <c r="R80" i="8" s="1"/>
  <c r="T80" i="8" s="1"/>
  <c r="Q97" i="8"/>
  <c r="R97" i="8" s="1"/>
  <c r="U97" i="8" s="1"/>
  <c r="Q10" i="8"/>
  <c r="R10" i="8" s="1"/>
  <c r="T10" i="8" s="1"/>
  <c r="Q13" i="8"/>
  <c r="R13" i="8" s="1"/>
  <c r="U13" i="8" s="1"/>
  <c r="Q22" i="8"/>
  <c r="R22" i="8" s="1"/>
  <c r="U22" i="8" s="1"/>
  <c r="Q44" i="8"/>
  <c r="R44" i="8" s="1"/>
  <c r="L4" i="8"/>
  <c r="Q37" i="8"/>
  <c r="R37" i="8" s="1"/>
  <c r="U37" i="8" s="1"/>
  <c r="Q49" i="8"/>
  <c r="R49" i="8" s="1"/>
  <c r="S49" i="8" s="1"/>
  <c r="Q61" i="8"/>
  <c r="R61" i="8" s="1"/>
  <c r="U61" i="8" s="1"/>
  <c r="Q11" i="8"/>
  <c r="R11" i="8" s="1"/>
  <c r="U11" i="8" s="1"/>
  <c r="Q14" i="8"/>
  <c r="R14" i="8" s="1"/>
  <c r="U14" i="8" s="1"/>
  <c r="Q35" i="8"/>
  <c r="R35" i="8" s="1"/>
  <c r="S35" i="8" s="1"/>
  <c r="Q101" i="8"/>
  <c r="R101" i="8" s="1"/>
  <c r="T101" i="8" s="1"/>
  <c r="Q106" i="8"/>
  <c r="R106" i="8" s="1"/>
  <c r="U106" i="8" s="1"/>
  <c r="Q57" i="8"/>
  <c r="R57" i="8" s="1"/>
  <c r="U57" i="8" s="1"/>
  <c r="Q36" i="8"/>
  <c r="R36" i="8" s="1"/>
  <c r="S36" i="8" s="1"/>
  <c r="Q48" i="8"/>
  <c r="R48" i="8" s="1"/>
  <c r="U48" i="8" s="1"/>
  <c r="T65" i="8"/>
  <c r="Q107" i="8"/>
  <c r="R107" i="8" s="1"/>
  <c r="S107" i="8" s="1"/>
  <c r="Q34" i="8"/>
  <c r="R34" i="8" s="1"/>
  <c r="U34" i="8" s="1"/>
  <c r="Q46" i="8"/>
  <c r="R46" i="8" s="1"/>
  <c r="U46" i="8" s="1"/>
  <c r="Q58" i="8"/>
  <c r="R58" i="8" s="1"/>
  <c r="T58" i="8" s="1"/>
  <c r="Q70" i="8"/>
  <c r="R70" i="8" s="1"/>
  <c r="U70" i="8" s="1"/>
  <c r="Q79" i="8"/>
  <c r="R79" i="8" s="1"/>
  <c r="U79" i="8" s="1"/>
  <c r="Q93" i="8"/>
  <c r="R93" i="8" s="1"/>
  <c r="U93" i="8" s="1"/>
  <c r="Q50" i="8"/>
  <c r="R50" i="8" s="1"/>
  <c r="S50" i="8" s="1"/>
  <c r="S104" i="8"/>
  <c r="Q92" i="8"/>
  <c r="R92" i="8" s="1"/>
  <c r="S92" i="8" s="1"/>
  <c r="Q41" i="8"/>
  <c r="R41" i="8" s="1"/>
  <c r="S41" i="8" s="1"/>
  <c r="Q23" i="8"/>
  <c r="R23" i="8" s="1"/>
  <c r="S23" i="8" s="1"/>
  <c r="U73" i="8"/>
  <c r="Q86" i="8"/>
  <c r="R86" i="8" s="1"/>
  <c r="T86" i="8" s="1"/>
  <c r="Q95" i="8"/>
  <c r="R95" i="8" s="1"/>
  <c r="U95" i="8" s="1"/>
  <c r="Q16" i="8"/>
  <c r="R16" i="8" s="1"/>
  <c r="U16" i="8" s="1"/>
  <c r="S21" i="8"/>
  <c r="Q59" i="8"/>
  <c r="R59" i="8" s="1"/>
  <c r="S59" i="8" s="1"/>
  <c r="Q108" i="8"/>
  <c r="R108" i="8" s="1"/>
  <c r="S108" i="8" s="1"/>
  <c r="S72" i="8"/>
  <c r="Q76" i="8"/>
  <c r="R76" i="8" s="1"/>
  <c r="T76" i="8" s="1"/>
  <c r="Q38" i="8"/>
  <c r="R38" i="8" s="1"/>
  <c r="U38" i="8" s="1"/>
  <c r="T104" i="8"/>
  <c r="Q30" i="8"/>
  <c r="R30" i="8" s="1"/>
  <c r="U30" i="8" s="1"/>
  <c r="Q32" i="8"/>
  <c r="R32" i="8" s="1"/>
  <c r="U32" i="8" s="1"/>
  <c r="T83" i="8"/>
  <c r="S15" i="8"/>
  <c r="S73" i="8"/>
  <c r="Q39" i="8"/>
  <c r="R39" i="8" s="1"/>
  <c r="Q90" i="8"/>
  <c r="R90" i="8" s="1"/>
  <c r="U90" i="8" s="1"/>
  <c r="Q52" i="8"/>
  <c r="R52" i="8" s="1"/>
  <c r="U52" i="8" s="1"/>
  <c r="Q88" i="8"/>
  <c r="R88" i="8" s="1"/>
  <c r="U88" i="8" s="1"/>
  <c r="T66" i="8"/>
  <c r="U66" i="8"/>
  <c r="S66" i="8"/>
  <c r="E4" i="8"/>
  <c r="U65" i="8"/>
  <c r="S65" i="8"/>
  <c r="U44" i="8"/>
  <c r="T44" i="8"/>
  <c r="U74" i="8"/>
  <c r="S109" i="8"/>
  <c r="U109" i="8"/>
  <c r="S44" i="8"/>
  <c r="T19" i="8"/>
  <c r="T26" i="8"/>
  <c r="T77" i="8"/>
  <c r="U100" i="8"/>
  <c r="S46" i="8"/>
  <c r="U83" i="8"/>
  <c r="T89" i="8"/>
  <c r="U15" i="8"/>
  <c r="S19" i="8"/>
  <c r="U21" i="8"/>
  <c r="S22" i="8"/>
  <c r="T22" i="8"/>
  <c r="U29" i="8"/>
  <c r="S29" i="8"/>
  <c r="U72" i="8"/>
  <c r="T75" i="8"/>
  <c r="U23" i="8"/>
  <c r="Q33" i="8"/>
  <c r="R33" i="8" s="1"/>
  <c r="Q69" i="8"/>
  <c r="R69" i="8" s="1"/>
  <c r="T69" i="8" s="1"/>
  <c r="Q105" i="8"/>
  <c r="R105" i="8" s="1"/>
  <c r="Q24" i="8"/>
  <c r="R24" i="8" s="1"/>
  <c r="T24" i="8" s="1"/>
  <c r="S40" i="8"/>
  <c r="T43" i="8"/>
  <c r="Q60" i="8"/>
  <c r="R60" i="8" s="1"/>
  <c r="Q96" i="8"/>
  <c r="R96" i="8" s="1"/>
  <c r="S25" i="8"/>
  <c r="Q45" i="8"/>
  <c r="R45" i="8" s="1"/>
  <c r="Q81" i="8"/>
  <c r="R81" i="8" s="1"/>
  <c r="T81" i="8" s="1"/>
  <c r="U107" i="8"/>
  <c r="S82" i="8"/>
  <c r="Q51" i="8"/>
  <c r="R51" i="8" s="1"/>
  <c r="S67" i="8"/>
  <c r="T72" i="8"/>
  <c r="U77" i="8"/>
  <c r="Q87" i="8"/>
  <c r="R87" i="8" s="1"/>
  <c r="T87" i="8" s="1"/>
  <c r="T109" i="8"/>
  <c r="T25" i="8"/>
  <c r="U40" i="8"/>
  <c r="Q42" i="8"/>
  <c r="R42" i="8" s="1"/>
  <c r="Q78" i="8"/>
  <c r="R78" i="8" s="1"/>
  <c r="T78" i="8" s="1"/>
  <c r="U104" i="8"/>
  <c r="T107" i="8"/>
  <c r="Q27" i="8"/>
  <c r="R27" i="8" s="1"/>
  <c r="T27" i="8" s="1"/>
  <c r="S43" i="8"/>
  <c r="Q63" i="8"/>
  <c r="R63" i="8" s="1"/>
  <c r="T84" i="8"/>
  <c r="Q99" i="8"/>
  <c r="R99" i="8" s="1"/>
  <c r="E638" i="10" l="1"/>
  <c r="D639" i="10"/>
  <c r="J637" i="10"/>
  <c r="K637" i="10" s="1"/>
  <c r="L637" i="10" s="1"/>
  <c r="F638" i="10"/>
  <c r="J534" i="10"/>
  <c r="K534" i="10" s="1"/>
  <c r="L534" i="10" s="1"/>
  <c r="F535" i="10"/>
  <c r="E534" i="10"/>
  <c r="D535" i="10"/>
  <c r="U53" i="8"/>
  <c r="S53" i="8"/>
  <c r="T64" i="8"/>
  <c r="S64" i="8"/>
  <c r="T7" i="8"/>
  <c r="U89" i="8"/>
  <c r="S103" i="8"/>
  <c r="T20" i="8"/>
  <c r="T103" i="8"/>
  <c r="U75" i="8"/>
  <c r="T8" i="8"/>
  <c r="S8" i="8"/>
  <c r="S52" i="8"/>
  <c r="S58" i="8"/>
  <c r="S17" i="8"/>
  <c r="S101" i="8"/>
  <c r="S56" i="8"/>
  <c r="T56" i="8"/>
  <c r="S74" i="8"/>
  <c r="U58" i="8"/>
  <c r="U20" i="8"/>
  <c r="T35" i="8"/>
  <c r="U71" i="8"/>
  <c r="U17" i="8"/>
  <c r="T18" i="8"/>
  <c r="U9" i="8"/>
  <c r="D38" i="11"/>
  <c r="E37" i="11"/>
  <c r="T47" i="8"/>
  <c r="U10" i="8"/>
  <c r="S48" i="8"/>
  <c r="U6" i="8"/>
  <c r="G6" i="8" s="1"/>
  <c r="T102" i="8"/>
  <c r="S84" i="8"/>
  <c r="S102" i="8"/>
  <c r="T16" i="8"/>
  <c r="T52" i="8"/>
  <c r="T98" i="8"/>
  <c r="S9" i="8"/>
  <c r="U28" i="8"/>
  <c r="T91" i="8"/>
  <c r="T37" i="8"/>
  <c r="S94" i="8"/>
  <c r="T28" i="8"/>
  <c r="U18" i="8"/>
  <c r="S37" i="8"/>
  <c r="U91" i="8"/>
  <c r="T97" i="8"/>
  <c r="T62" i="8"/>
  <c r="U55" i="8"/>
  <c r="T48" i="8"/>
  <c r="S97" i="8"/>
  <c r="U7" i="8"/>
  <c r="S13" i="8"/>
  <c r="U62" i="8"/>
  <c r="U101" i="8"/>
  <c r="T57" i="8"/>
  <c r="T94" i="8"/>
  <c r="S57" i="8"/>
  <c r="T46" i="8"/>
  <c r="T13" i="8"/>
  <c r="T41" i="8"/>
  <c r="T100" i="8"/>
  <c r="T106" i="8"/>
  <c r="S10" i="8"/>
  <c r="S68" i="8"/>
  <c r="S6" i="8"/>
  <c r="U26" i="8"/>
  <c r="U41" i="8"/>
  <c r="S88" i="8"/>
  <c r="U80" i="8"/>
  <c r="U47" i="8"/>
  <c r="S106" i="8"/>
  <c r="U68" i="8"/>
  <c r="J38" i="11"/>
  <c r="K38" i="11" s="1"/>
  <c r="L38" i="11" s="1"/>
  <c r="F39" i="11"/>
  <c r="T34" i="8"/>
  <c r="U35" i="8"/>
  <c r="S34" i="8"/>
  <c r="T71" i="8"/>
  <c r="T30" i="8"/>
  <c r="T67" i="8"/>
  <c r="T92" i="8"/>
  <c r="S80" i="8"/>
  <c r="E38" i="10"/>
  <c r="D39" i="10"/>
  <c r="F40" i="10"/>
  <c r="J39" i="10"/>
  <c r="K39" i="10" s="1"/>
  <c r="L39" i="10" s="1"/>
  <c r="T55" i="8"/>
  <c r="T31" i="8"/>
  <c r="T82" i="8"/>
  <c r="S31" i="8"/>
  <c r="S86" i="8"/>
  <c r="U86" i="8"/>
  <c r="T11" i="8"/>
  <c r="T108" i="8"/>
  <c r="U12" i="8"/>
  <c r="S11" i="8"/>
  <c r="U85" i="8"/>
  <c r="S85" i="8"/>
  <c r="U54" i="8"/>
  <c r="T12" i="8"/>
  <c r="U76" i="8"/>
  <c r="T54" i="8"/>
  <c r="S76" i="8"/>
  <c r="S98" i="8"/>
  <c r="U36" i="8"/>
  <c r="S30" i="8"/>
  <c r="S14" i="8"/>
  <c r="T90" i="8"/>
  <c r="T36" i="8"/>
  <c r="S90" i="8"/>
  <c r="T88" i="8"/>
  <c r="T14" i="8"/>
  <c r="T61" i="8"/>
  <c r="T93" i="8"/>
  <c r="S79" i="8"/>
  <c r="S93" i="8"/>
  <c r="T79" i="8"/>
  <c r="T49" i="8"/>
  <c r="T70" i="8"/>
  <c r="U50" i="8"/>
  <c r="U59" i="8"/>
  <c r="S70" i="8"/>
  <c r="S16" i="8"/>
  <c r="U49" i="8"/>
  <c r="S95" i="8"/>
  <c r="U108" i="8"/>
  <c r="T50" i="8"/>
  <c r="S61" i="8"/>
  <c r="T95" i="8"/>
  <c r="U92" i="8"/>
  <c r="T38" i="8"/>
  <c r="S38" i="8"/>
  <c r="S32" i="8"/>
  <c r="T32" i="8"/>
  <c r="U39" i="8"/>
  <c r="S39" i="8"/>
  <c r="T23" i="8"/>
  <c r="T39" i="8"/>
  <c r="T59" i="8"/>
  <c r="S96" i="8"/>
  <c r="U96" i="8"/>
  <c r="T96" i="8"/>
  <c r="U51" i="8"/>
  <c r="S51" i="8"/>
  <c r="T51" i="8"/>
  <c r="U33" i="8"/>
  <c r="S33" i="8"/>
  <c r="T33" i="8"/>
  <c r="U81" i="8"/>
  <c r="S81" i="8"/>
  <c r="U27" i="8"/>
  <c r="S27" i="8"/>
  <c r="S42" i="8"/>
  <c r="U42" i="8"/>
  <c r="T99" i="8"/>
  <c r="U99" i="8"/>
  <c r="S99" i="8"/>
  <c r="U87" i="8"/>
  <c r="S87" i="8"/>
  <c r="U45" i="8"/>
  <c r="S45" i="8"/>
  <c r="S60" i="8"/>
  <c r="U60" i="8"/>
  <c r="U105" i="8"/>
  <c r="S105" i="8"/>
  <c r="S78" i="8"/>
  <c r="U78" i="8"/>
  <c r="T45" i="8"/>
  <c r="T63" i="8"/>
  <c r="U63" i="8"/>
  <c r="S63" i="8"/>
  <c r="S24" i="8"/>
  <c r="U24" i="8"/>
  <c r="U69" i="8"/>
  <c r="S69" i="8"/>
  <c r="T60" i="8"/>
  <c r="T105" i="8"/>
  <c r="T42" i="8"/>
  <c r="J638" i="10" l="1"/>
  <c r="K638" i="10" s="1"/>
  <c r="L638" i="10" s="1"/>
  <c r="F639" i="10"/>
  <c r="E639" i="10"/>
  <c r="D640" i="10"/>
  <c r="E535" i="10"/>
  <c r="D536" i="10"/>
  <c r="J535" i="10"/>
  <c r="K535" i="10" s="1"/>
  <c r="L535" i="10" s="1"/>
  <c r="F536" i="10"/>
  <c r="I6" i="8"/>
  <c r="I7" i="8" s="1"/>
  <c r="I8" i="8" s="1"/>
  <c r="I9" i="8" s="1"/>
  <c r="I10" i="8" s="1"/>
  <c r="I11" i="8" s="1"/>
  <c r="E38" i="11"/>
  <c r="D39" i="11"/>
  <c r="H6" i="8"/>
  <c r="H7" i="8" s="1"/>
  <c r="H8" i="8" s="1"/>
  <c r="H9" i="8" s="1"/>
  <c r="H10" i="8" s="1"/>
  <c r="G7" i="8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F6" i="8"/>
  <c r="J6" i="8" s="1"/>
  <c r="K6" i="8" s="1"/>
  <c r="L6" i="8" s="1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I358" i="8" s="1"/>
  <c r="I359" i="8" s="1"/>
  <c r="I360" i="8" s="1"/>
  <c r="I361" i="8" s="1"/>
  <c r="I362" i="8" s="1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I375" i="8" s="1"/>
  <c r="I376" i="8" s="1"/>
  <c r="I377" i="8" s="1"/>
  <c r="I378" i="8" s="1"/>
  <c r="I379" i="8" s="1"/>
  <c r="I380" i="8" s="1"/>
  <c r="I381" i="8" s="1"/>
  <c r="I382" i="8" s="1"/>
  <c r="I383" i="8" s="1"/>
  <c r="I384" i="8" s="1"/>
  <c r="I385" i="8" s="1"/>
  <c r="I386" i="8" s="1"/>
  <c r="I387" i="8" s="1"/>
  <c r="I388" i="8" s="1"/>
  <c r="I389" i="8" s="1"/>
  <c r="I390" i="8" s="1"/>
  <c r="I391" i="8" s="1"/>
  <c r="I392" i="8" s="1"/>
  <c r="I393" i="8" s="1"/>
  <c r="I394" i="8" s="1"/>
  <c r="I395" i="8" s="1"/>
  <c r="I396" i="8" s="1"/>
  <c r="I397" i="8" s="1"/>
  <c r="I398" i="8" s="1"/>
  <c r="I399" i="8" s="1"/>
  <c r="I400" i="8" s="1"/>
  <c r="I401" i="8" s="1"/>
  <c r="I402" i="8" s="1"/>
  <c r="I403" i="8" s="1"/>
  <c r="I404" i="8" s="1"/>
  <c r="I405" i="8" s="1"/>
  <c r="I406" i="8" s="1"/>
  <c r="I407" i="8" s="1"/>
  <c r="I408" i="8" s="1"/>
  <c r="I409" i="8" s="1"/>
  <c r="I410" i="8" s="1"/>
  <c r="I411" i="8" s="1"/>
  <c r="I412" i="8" s="1"/>
  <c r="I413" i="8" s="1"/>
  <c r="I414" i="8" s="1"/>
  <c r="I415" i="8" s="1"/>
  <c r="I416" i="8" s="1"/>
  <c r="I417" i="8" s="1"/>
  <c r="I418" i="8" s="1"/>
  <c r="I419" i="8" s="1"/>
  <c r="I420" i="8" s="1"/>
  <c r="D6" i="8"/>
  <c r="E6" i="8" s="1"/>
  <c r="H11" i="8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J39" i="11"/>
  <c r="K39" i="11" s="1"/>
  <c r="L39" i="11" s="1"/>
  <c r="F40" i="11"/>
  <c r="J40" i="10"/>
  <c r="K40" i="10" s="1"/>
  <c r="L40" i="10" s="1"/>
  <c r="F41" i="10"/>
  <c r="E39" i="10"/>
  <c r="D40" i="10"/>
  <c r="E640" i="10" l="1"/>
  <c r="D641" i="10"/>
  <c r="J639" i="10"/>
  <c r="K639" i="10" s="1"/>
  <c r="L639" i="10" s="1"/>
  <c r="F640" i="10"/>
  <c r="J536" i="10"/>
  <c r="K536" i="10" s="1"/>
  <c r="L536" i="10" s="1"/>
  <c r="F537" i="10"/>
  <c r="E536" i="10"/>
  <c r="D537" i="10"/>
  <c r="F7" i="8"/>
  <c r="E39" i="11"/>
  <c r="D40" i="11"/>
  <c r="G153" i="8"/>
  <c r="D7" i="8"/>
  <c r="J40" i="11"/>
  <c r="K40" i="11" s="1"/>
  <c r="L40" i="11" s="1"/>
  <c r="F41" i="11"/>
  <c r="E40" i="10"/>
  <c r="D41" i="10"/>
  <c r="F42" i="10"/>
  <c r="J41" i="10"/>
  <c r="K41" i="10" s="1"/>
  <c r="L41" i="10" s="1"/>
  <c r="J7" i="8"/>
  <c r="K7" i="8" s="1"/>
  <c r="L7" i="8" s="1"/>
  <c r="F8" i="8"/>
  <c r="J640" i="10" l="1"/>
  <c r="K640" i="10" s="1"/>
  <c r="L640" i="10" s="1"/>
  <c r="F641" i="10"/>
  <c r="E641" i="10"/>
  <c r="D642" i="10"/>
  <c r="E537" i="10"/>
  <c r="D538" i="10"/>
  <c r="J537" i="10"/>
  <c r="K537" i="10" s="1"/>
  <c r="L537" i="10" s="1"/>
  <c r="F538" i="10"/>
  <c r="E40" i="11"/>
  <c r="D41" i="11"/>
  <c r="G154" i="8"/>
  <c r="E7" i="8"/>
  <c r="D8" i="8"/>
  <c r="J41" i="11"/>
  <c r="K41" i="11" s="1"/>
  <c r="L41" i="11" s="1"/>
  <c r="F42" i="11"/>
  <c r="F43" i="10"/>
  <c r="J42" i="10"/>
  <c r="K42" i="10" s="1"/>
  <c r="L42" i="10" s="1"/>
  <c r="E41" i="10"/>
  <c r="D42" i="10"/>
  <c r="J8" i="8"/>
  <c r="K8" i="8" s="1"/>
  <c r="L8" i="8" s="1"/>
  <c r="F9" i="8"/>
  <c r="E642" i="10" l="1"/>
  <c r="D643" i="10"/>
  <c r="J641" i="10"/>
  <c r="K641" i="10" s="1"/>
  <c r="L641" i="10" s="1"/>
  <c r="F642" i="10"/>
  <c r="J538" i="10"/>
  <c r="K538" i="10" s="1"/>
  <c r="L538" i="10" s="1"/>
  <c r="F539" i="10"/>
  <c r="E538" i="10"/>
  <c r="D539" i="10"/>
  <c r="E41" i="11"/>
  <c r="D42" i="11"/>
  <c r="G155" i="8"/>
  <c r="E8" i="8"/>
  <c r="D9" i="8"/>
  <c r="J42" i="11"/>
  <c r="K42" i="11" s="1"/>
  <c r="L42" i="11" s="1"/>
  <c r="F43" i="11"/>
  <c r="E42" i="10"/>
  <c r="D43" i="10"/>
  <c r="F44" i="10"/>
  <c r="J43" i="10"/>
  <c r="K43" i="10" s="1"/>
  <c r="L43" i="10" s="1"/>
  <c r="J9" i="8"/>
  <c r="K9" i="8" s="1"/>
  <c r="L9" i="8" s="1"/>
  <c r="F10" i="8"/>
  <c r="J642" i="10" l="1"/>
  <c r="K642" i="10" s="1"/>
  <c r="L642" i="10" s="1"/>
  <c r="F643" i="10"/>
  <c r="E643" i="10"/>
  <c r="D644" i="10"/>
  <c r="E539" i="10"/>
  <c r="D540" i="10"/>
  <c r="J539" i="10"/>
  <c r="K539" i="10" s="1"/>
  <c r="L539" i="10" s="1"/>
  <c r="F540" i="10"/>
  <c r="E42" i="11"/>
  <c r="D43" i="11"/>
  <c r="G156" i="8"/>
  <c r="D10" i="8"/>
  <c r="E9" i="8"/>
  <c r="J43" i="11"/>
  <c r="K43" i="11" s="1"/>
  <c r="L43" i="11" s="1"/>
  <c r="F44" i="11"/>
  <c r="E43" i="10"/>
  <c r="D44" i="10"/>
  <c r="J44" i="10"/>
  <c r="K44" i="10" s="1"/>
  <c r="L44" i="10" s="1"/>
  <c r="F45" i="10"/>
  <c r="J10" i="8"/>
  <c r="K10" i="8" s="1"/>
  <c r="L10" i="8" s="1"/>
  <c r="F11" i="8"/>
  <c r="E644" i="10" l="1"/>
  <c r="D645" i="10"/>
  <c r="J643" i="10"/>
  <c r="K643" i="10" s="1"/>
  <c r="L643" i="10" s="1"/>
  <c r="F644" i="10"/>
  <c r="E540" i="10"/>
  <c r="D541" i="10"/>
  <c r="J540" i="10"/>
  <c r="K540" i="10" s="1"/>
  <c r="L540" i="10" s="1"/>
  <c r="F541" i="10"/>
  <c r="E43" i="11"/>
  <c r="D44" i="11"/>
  <c r="G157" i="8"/>
  <c r="E10" i="8"/>
  <c r="D11" i="8"/>
  <c r="J44" i="11"/>
  <c r="K44" i="11" s="1"/>
  <c r="L44" i="11" s="1"/>
  <c r="F45" i="11"/>
  <c r="J45" i="10"/>
  <c r="K45" i="10" s="1"/>
  <c r="L45" i="10" s="1"/>
  <c r="F46" i="10"/>
  <c r="E44" i="10"/>
  <c r="D45" i="10"/>
  <c r="J11" i="8"/>
  <c r="K11" i="8" s="1"/>
  <c r="L11" i="8" s="1"/>
  <c r="F12" i="8"/>
  <c r="J644" i="10" l="1"/>
  <c r="K644" i="10" s="1"/>
  <c r="L644" i="10" s="1"/>
  <c r="F645" i="10"/>
  <c r="E645" i="10"/>
  <c r="D646" i="10"/>
  <c r="J541" i="10"/>
  <c r="K541" i="10" s="1"/>
  <c r="L541" i="10" s="1"/>
  <c r="F542" i="10"/>
  <c r="E541" i="10"/>
  <c r="D542" i="10"/>
  <c r="E44" i="11"/>
  <c r="D45" i="11"/>
  <c r="G158" i="8"/>
  <c r="E11" i="8"/>
  <c r="D12" i="8"/>
  <c r="J45" i="11"/>
  <c r="K45" i="11" s="1"/>
  <c r="L45" i="11" s="1"/>
  <c r="F46" i="11"/>
  <c r="E45" i="10"/>
  <c r="D46" i="10"/>
  <c r="J46" i="10"/>
  <c r="K46" i="10" s="1"/>
  <c r="L46" i="10" s="1"/>
  <c r="F47" i="10"/>
  <c r="J12" i="8"/>
  <c r="K12" i="8" s="1"/>
  <c r="L12" i="8" s="1"/>
  <c r="F13" i="8"/>
  <c r="E646" i="10" l="1"/>
  <c r="D647" i="10"/>
  <c r="J645" i="10"/>
  <c r="K645" i="10" s="1"/>
  <c r="L645" i="10" s="1"/>
  <c r="F646" i="10"/>
  <c r="E542" i="10"/>
  <c r="D543" i="10"/>
  <c r="E543" i="10" s="1"/>
  <c r="J542" i="10"/>
  <c r="K542" i="10" s="1"/>
  <c r="L542" i="10" s="1"/>
  <c r="F543" i="10"/>
  <c r="J543" i="10" s="1"/>
  <c r="K543" i="10" s="1"/>
  <c r="L543" i="10" s="1"/>
  <c r="D46" i="11"/>
  <c r="E45" i="11"/>
  <c r="G159" i="8"/>
  <c r="E12" i="8"/>
  <c r="D13" i="8"/>
  <c r="J46" i="11"/>
  <c r="K46" i="11" s="1"/>
  <c r="L46" i="11" s="1"/>
  <c r="F47" i="11"/>
  <c r="F48" i="10"/>
  <c r="J47" i="10"/>
  <c r="K47" i="10" s="1"/>
  <c r="L47" i="10" s="1"/>
  <c r="E46" i="10"/>
  <c r="D47" i="10"/>
  <c r="J13" i="8"/>
  <c r="K13" i="8" s="1"/>
  <c r="L13" i="8" s="1"/>
  <c r="F14" i="8"/>
  <c r="J646" i="10" l="1"/>
  <c r="K646" i="10" s="1"/>
  <c r="L646" i="10" s="1"/>
  <c r="F647" i="10"/>
  <c r="E647" i="10"/>
  <c r="D648" i="10"/>
  <c r="E46" i="11"/>
  <c r="D47" i="11"/>
  <c r="G160" i="8"/>
  <c r="E13" i="8"/>
  <c r="D14" i="8"/>
  <c r="J47" i="11"/>
  <c r="K47" i="11" s="1"/>
  <c r="L47" i="11" s="1"/>
  <c r="F48" i="11"/>
  <c r="E47" i="10"/>
  <c r="D48" i="10"/>
  <c r="F49" i="10"/>
  <c r="J48" i="10"/>
  <c r="K48" i="10" s="1"/>
  <c r="L48" i="10" s="1"/>
  <c r="J14" i="8"/>
  <c r="K14" i="8" s="1"/>
  <c r="L14" i="8" s="1"/>
  <c r="F15" i="8"/>
  <c r="E648" i="10" l="1"/>
  <c r="D649" i="10"/>
  <c r="J647" i="10"/>
  <c r="K647" i="10" s="1"/>
  <c r="L647" i="10" s="1"/>
  <c r="F648" i="10"/>
  <c r="D48" i="11"/>
  <c r="E47" i="11"/>
  <c r="G161" i="8"/>
  <c r="D15" i="8"/>
  <c r="E14" i="8"/>
  <c r="J48" i="11"/>
  <c r="K48" i="11" s="1"/>
  <c r="L48" i="11" s="1"/>
  <c r="F49" i="11"/>
  <c r="E48" i="10"/>
  <c r="D49" i="10"/>
  <c r="F50" i="10"/>
  <c r="J49" i="10"/>
  <c r="K49" i="10" s="1"/>
  <c r="L49" i="10" s="1"/>
  <c r="J15" i="8"/>
  <c r="K15" i="8" s="1"/>
  <c r="L15" i="8" s="1"/>
  <c r="F16" i="8"/>
  <c r="J648" i="10" l="1"/>
  <c r="K648" i="10" s="1"/>
  <c r="L648" i="10" s="1"/>
  <c r="F649" i="10"/>
  <c r="E649" i="10"/>
  <c r="D650" i="10"/>
  <c r="D49" i="11"/>
  <c r="E48" i="11"/>
  <c r="G162" i="8"/>
  <c r="E15" i="8"/>
  <c r="D16" i="8"/>
  <c r="J49" i="11"/>
  <c r="K49" i="11" s="1"/>
  <c r="L49" i="11" s="1"/>
  <c r="F50" i="11"/>
  <c r="F51" i="10"/>
  <c r="J50" i="10"/>
  <c r="K50" i="10" s="1"/>
  <c r="L50" i="10" s="1"/>
  <c r="E49" i="10"/>
  <c r="D50" i="10"/>
  <c r="J16" i="8"/>
  <c r="K16" i="8" s="1"/>
  <c r="L16" i="8" s="1"/>
  <c r="F17" i="8"/>
  <c r="E650" i="10" l="1"/>
  <c r="D651" i="10"/>
  <c r="J649" i="10"/>
  <c r="K649" i="10" s="1"/>
  <c r="L649" i="10" s="1"/>
  <c r="F650" i="10"/>
  <c r="D50" i="11"/>
  <c r="E49" i="11"/>
  <c r="G163" i="8"/>
  <c r="E16" i="8"/>
  <c r="D17" i="8"/>
  <c r="J50" i="11"/>
  <c r="K50" i="11" s="1"/>
  <c r="L50" i="11" s="1"/>
  <c r="F51" i="11"/>
  <c r="E50" i="10"/>
  <c r="D51" i="10"/>
  <c r="J51" i="10"/>
  <c r="K51" i="10" s="1"/>
  <c r="L51" i="10" s="1"/>
  <c r="F52" i="10"/>
  <c r="J17" i="8"/>
  <c r="K17" i="8" s="1"/>
  <c r="L17" i="8" s="1"/>
  <c r="F18" i="8"/>
  <c r="J650" i="10" l="1"/>
  <c r="K650" i="10" s="1"/>
  <c r="L650" i="10" s="1"/>
  <c r="F651" i="10"/>
  <c r="E651" i="10"/>
  <c r="D652" i="10"/>
  <c r="E50" i="11"/>
  <c r="D51" i="11"/>
  <c r="G164" i="8"/>
  <c r="E17" i="8"/>
  <c r="D18" i="8"/>
  <c r="J51" i="11"/>
  <c r="K51" i="11" s="1"/>
  <c r="L51" i="11" s="1"/>
  <c r="F52" i="11"/>
  <c r="J52" i="10"/>
  <c r="K52" i="10" s="1"/>
  <c r="L52" i="10" s="1"/>
  <c r="F53" i="10"/>
  <c r="E51" i="10"/>
  <c r="D52" i="10"/>
  <c r="J18" i="8"/>
  <c r="K18" i="8" s="1"/>
  <c r="L18" i="8" s="1"/>
  <c r="F19" i="8"/>
  <c r="E652" i="10" l="1"/>
  <c r="D653" i="10"/>
  <c r="J651" i="10"/>
  <c r="K651" i="10" s="1"/>
  <c r="L651" i="10" s="1"/>
  <c r="F652" i="10"/>
  <c r="E51" i="11"/>
  <c r="D52" i="11"/>
  <c r="G165" i="8"/>
  <c r="E18" i="8"/>
  <c r="D19" i="8"/>
  <c r="J52" i="11"/>
  <c r="K52" i="11" s="1"/>
  <c r="L52" i="11" s="1"/>
  <c r="F53" i="11"/>
  <c r="E52" i="10"/>
  <c r="D53" i="10"/>
  <c r="J53" i="10"/>
  <c r="K53" i="10" s="1"/>
  <c r="L53" i="10" s="1"/>
  <c r="F54" i="10"/>
  <c r="J19" i="8"/>
  <c r="K19" i="8" s="1"/>
  <c r="L19" i="8" s="1"/>
  <c r="F20" i="8"/>
  <c r="J652" i="10" l="1"/>
  <c r="K652" i="10" s="1"/>
  <c r="L652" i="10" s="1"/>
  <c r="F653" i="10"/>
  <c r="E653" i="10"/>
  <c r="D654" i="10"/>
  <c r="E52" i="11"/>
  <c r="D53" i="11"/>
  <c r="G166" i="8"/>
  <c r="D20" i="8"/>
  <c r="E19" i="8"/>
  <c r="J53" i="11"/>
  <c r="K53" i="11" s="1"/>
  <c r="L53" i="11" s="1"/>
  <c r="F54" i="11"/>
  <c r="J54" i="10"/>
  <c r="K54" i="10" s="1"/>
  <c r="L54" i="10" s="1"/>
  <c r="F55" i="10"/>
  <c r="E53" i="10"/>
  <c r="D54" i="10"/>
  <c r="J20" i="8"/>
  <c r="K20" i="8" s="1"/>
  <c r="L20" i="8" s="1"/>
  <c r="F21" i="8"/>
  <c r="E654" i="10" l="1"/>
  <c r="D655" i="10"/>
  <c r="J653" i="10"/>
  <c r="K653" i="10" s="1"/>
  <c r="L653" i="10" s="1"/>
  <c r="F654" i="10"/>
  <c r="D54" i="11"/>
  <c r="E53" i="11"/>
  <c r="G167" i="8"/>
  <c r="E20" i="8"/>
  <c r="D21" i="8"/>
  <c r="J54" i="11"/>
  <c r="K54" i="11" s="1"/>
  <c r="L54" i="11" s="1"/>
  <c r="F55" i="11"/>
  <c r="E54" i="10"/>
  <c r="D55" i="10"/>
  <c r="F56" i="10"/>
  <c r="J55" i="10"/>
  <c r="K55" i="10" s="1"/>
  <c r="L55" i="10" s="1"/>
  <c r="J21" i="8"/>
  <c r="K21" i="8" s="1"/>
  <c r="L21" i="8" s="1"/>
  <c r="F22" i="8"/>
  <c r="J654" i="10" l="1"/>
  <c r="K654" i="10" s="1"/>
  <c r="L654" i="10" s="1"/>
  <c r="F655" i="10"/>
  <c r="E655" i="10"/>
  <c r="D656" i="10"/>
  <c r="E656" i="10" s="1"/>
  <c r="E54" i="11"/>
  <c r="D55" i="11"/>
  <c r="G168" i="8"/>
  <c r="D22" i="8"/>
  <c r="E21" i="8"/>
  <c r="J55" i="11"/>
  <c r="K55" i="11" s="1"/>
  <c r="L55" i="11" s="1"/>
  <c r="F56" i="11"/>
  <c r="J56" i="10"/>
  <c r="K56" i="10" s="1"/>
  <c r="L56" i="10" s="1"/>
  <c r="F57" i="10"/>
  <c r="E55" i="10"/>
  <c r="D56" i="10"/>
  <c r="J22" i="8"/>
  <c r="K22" i="8" s="1"/>
  <c r="L22" i="8" s="1"/>
  <c r="F23" i="8"/>
  <c r="J655" i="10" l="1"/>
  <c r="K655" i="10" s="1"/>
  <c r="L655" i="10" s="1"/>
  <c r="F656" i="10"/>
  <c r="J656" i="10" s="1"/>
  <c r="K656" i="10" s="1"/>
  <c r="L656" i="10" s="1"/>
  <c r="E55" i="11"/>
  <c r="D56" i="11"/>
  <c r="G169" i="8"/>
  <c r="D23" i="8"/>
  <c r="E22" i="8"/>
  <c r="J56" i="11"/>
  <c r="K56" i="11" s="1"/>
  <c r="L56" i="11" s="1"/>
  <c r="F57" i="11"/>
  <c r="E56" i="10"/>
  <c r="D57" i="10"/>
  <c r="F58" i="10"/>
  <c r="J57" i="10"/>
  <c r="K57" i="10" s="1"/>
  <c r="L57" i="10" s="1"/>
  <c r="J23" i="8"/>
  <c r="K23" i="8" s="1"/>
  <c r="L23" i="8" s="1"/>
  <c r="F24" i="8"/>
  <c r="E56" i="11" l="1"/>
  <c r="D57" i="11"/>
  <c r="G170" i="8"/>
  <c r="E23" i="8"/>
  <c r="D24" i="8"/>
  <c r="J57" i="11"/>
  <c r="K57" i="11" s="1"/>
  <c r="L57" i="11" s="1"/>
  <c r="F58" i="11"/>
  <c r="E57" i="10"/>
  <c r="D58" i="10"/>
  <c r="F59" i="10"/>
  <c r="J58" i="10"/>
  <c r="K58" i="10" s="1"/>
  <c r="L58" i="10" s="1"/>
  <c r="J24" i="8"/>
  <c r="K24" i="8" s="1"/>
  <c r="L24" i="8" s="1"/>
  <c r="F25" i="8"/>
  <c r="D58" i="11" l="1"/>
  <c r="E57" i="11"/>
  <c r="G171" i="8"/>
  <c r="E24" i="8"/>
  <c r="D25" i="8"/>
  <c r="J58" i="11"/>
  <c r="K58" i="11" s="1"/>
  <c r="L58" i="11" s="1"/>
  <c r="F59" i="11"/>
  <c r="D59" i="10"/>
  <c r="E58" i="10"/>
  <c r="J59" i="10"/>
  <c r="K59" i="10" s="1"/>
  <c r="L59" i="10" s="1"/>
  <c r="F60" i="10"/>
  <c r="J25" i="8"/>
  <c r="K25" i="8" s="1"/>
  <c r="L25" i="8" s="1"/>
  <c r="F26" i="8"/>
  <c r="E58" i="11" l="1"/>
  <c r="D59" i="11"/>
  <c r="G172" i="8"/>
  <c r="E25" i="8"/>
  <c r="D26" i="8"/>
  <c r="J59" i="11"/>
  <c r="K59" i="11" s="1"/>
  <c r="L59" i="11" s="1"/>
  <c r="F60" i="11"/>
  <c r="J60" i="10"/>
  <c r="K60" i="10" s="1"/>
  <c r="L60" i="10" s="1"/>
  <c r="F61" i="10"/>
  <c r="E59" i="10"/>
  <c r="D60" i="10"/>
  <c r="J26" i="8"/>
  <c r="K26" i="8" s="1"/>
  <c r="L26" i="8" s="1"/>
  <c r="F27" i="8"/>
  <c r="D60" i="11" l="1"/>
  <c r="E59" i="11"/>
  <c r="G173" i="8"/>
  <c r="E26" i="8"/>
  <c r="D27" i="8"/>
  <c r="J60" i="11"/>
  <c r="K60" i="11" s="1"/>
  <c r="L60" i="11" s="1"/>
  <c r="F61" i="11"/>
  <c r="E60" i="10"/>
  <c r="D61" i="10"/>
  <c r="J61" i="10"/>
  <c r="K61" i="10" s="1"/>
  <c r="L61" i="10" s="1"/>
  <c r="F62" i="10"/>
  <c r="J27" i="8"/>
  <c r="K27" i="8" s="1"/>
  <c r="L27" i="8" s="1"/>
  <c r="F28" i="8"/>
  <c r="E60" i="11" l="1"/>
  <c r="D61" i="11"/>
  <c r="G174" i="8"/>
  <c r="D28" i="8"/>
  <c r="E27" i="8"/>
  <c r="J61" i="11"/>
  <c r="K61" i="11" s="1"/>
  <c r="L61" i="11" s="1"/>
  <c r="F62" i="11"/>
  <c r="F63" i="10"/>
  <c r="J62" i="10"/>
  <c r="K62" i="10" s="1"/>
  <c r="L62" i="10" s="1"/>
  <c r="E61" i="10"/>
  <c r="D62" i="10"/>
  <c r="J28" i="8"/>
  <c r="K28" i="8" s="1"/>
  <c r="L28" i="8" s="1"/>
  <c r="F29" i="8"/>
  <c r="D62" i="11" l="1"/>
  <c r="E61" i="11"/>
  <c r="G175" i="8"/>
  <c r="E28" i="8"/>
  <c r="D29" i="8"/>
  <c r="J62" i="11"/>
  <c r="K62" i="11" s="1"/>
  <c r="L62" i="11" s="1"/>
  <c r="F63" i="11"/>
  <c r="E62" i="10"/>
  <c r="D63" i="10"/>
  <c r="F64" i="10"/>
  <c r="J63" i="10"/>
  <c r="K63" i="10" s="1"/>
  <c r="L63" i="10" s="1"/>
  <c r="J29" i="8"/>
  <c r="K29" i="8" s="1"/>
  <c r="L29" i="8" s="1"/>
  <c r="F30" i="8"/>
  <c r="E62" i="11" l="1"/>
  <c r="D63" i="11"/>
  <c r="G176" i="8"/>
  <c r="E29" i="8"/>
  <c r="D30" i="8"/>
  <c r="J63" i="11"/>
  <c r="K63" i="11" s="1"/>
  <c r="L63" i="11" s="1"/>
  <c r="F64" i="11"/>
  <c r="J64" i="10"/>
  <c r="K64" i="10" s="1"/>
  <c r="L64" i="10" s="1"/>
  <c r="F65" i="10"/>
  <c r="E63" i="10"/>
  <c r="D64" i="10"/>
  <c r="J30" i="8"/>
  <c r="K30" i="8" s="1"/>
  <c r="L30" i="8" s="1"/>
  <c r="F31" i="8"/>
  <c r="D64" i="11" l="1"/>
  <c r="E63" i="11"/>
  <c r="G177" i="8"/>
  <c r="D31" i="8"/>
  <c r="E30" i="8"/>
  <c r="J64" i="11"/>
  <c r="K64" i="11" s="1"/>
  <c r="L64" i="11" s="1"/>
  <c r="F65" i="11"/>
  <c r="E64" i="10"/>
  <c r="D65" i="10"/>
  <c r="J65" i="10"/>
  <c r="K65" i="10" s="1"/>
  <c r="L65" i="10" s="1"/>
  <c r="F66" i="10"/>
  <c r="J31" i="8"/>
  <c r="K31" i="8" s="1"/>
  <c r="L31" i="8" s="1"/>
  <c r="F32" i="8"/>
  <c r="E64" i="11" l="1"/>
  <c r="D65" i="11"/>
  <c r="G178" i="8"/>
  <c r="E31" i="8"/>
  <c r="D32" i="8"/>
  <c r="J65" i="11"/>
  <c r="K65" i="11" s="1"/>
  <c r="L65" i="11" s="1"/>
  <c r="F66" i="11"/>
  <c r="F67" i="10"/>
  <c r="F68" i="10" s="1"/>
  <c r="J66" i="10"/>
  <c r="K66" i="10" s="1"/>
  <c r="L66" i="10" s="1"/>
  <c r="E65" i="10"/>
  <c r="D66" i="10"/>
  <c r="J32" i="8"/>
  <c r="K32" i="8" s="1"/>
  <c r="L32" i="8" s="1"/>
  <c r="F33" i="8"/>
  <c r="J68" i="10" l="1"/>
  <c r="K68" i="10" s="1"/>
  <c r="L68" i="10" s="1"/>
  <c r="F69" i="10"/>
  <c r="D66" i="11"/>
  <c r="E65" i="11"/>
  <c r="G179" i="8"/>
  <c r="D33" i="8"/>
  <c r="E32" i="8"/>
  <c r="J66" i="11"/>
  <c r="K66" i="11" s="1"/>
  <c r="L66" i="11" s="1"/>
  <c r="F67" i="11"/>
  <c r="D67" i="10"/>
  <c r="D68" i="10" s="1"/>
  <c r="E66" i="10"/>
  <c r="J67" i="10"/>
  <c r="K67" i="10" s="1"/>
  <c r="L67" i="10" s="1"/>
  <c r="J33" i="8"/>
  <c r="K33" i="8" s="1"/>
  <c r="L33" i="8" s="1"/>
  <c r="F34" i="8"/>
  <c r="J69" i="10" l="1"/>
  <c r="K69" i="10" s="1"/>
  <c r="L69" i="10" s="1"/>
  <c r="F70" i="10"/>
  <c r="D69" i="10"/>
  <c r="E68" i="10"/>
  <c r="D67" i="11"/>
  <c r="E66" i="11"/>
  <c r="G180" i="8"/>
  <c r="E33" i="8"/>
  <c r="D34" i="8"/>
  <c r="J67" i="11"/>
  <c r="K67" i="11" s="1"/>
  <c r="L67" i="11" s="1"/>
  <c r="F68" i="11"/>
  <c r="E67" i="10"/>
  <c r="J34" i="8"/>
  <c r="K34" i="8" s="1"/>
  <c r="L34" i="8" s="1"/>
  <c r="F35" i="8"/>
  <c r="D70" i="10" l="1"/>
  <c r="E69" i="10"/>
  <c r="J70" i="10"/>
  <c r="K70" i="10" s="1"/>
  <c r="L70" i="10" s="1"/>
  <c r="F71" i="10"/>
  <c r="D68" i="11"/>
  <c r="E68" i="11" s="1"/>
  <c r="E67" i="11"/>
  <c r="P9" i="4" s="1"/>
  <c r="G181" i="8"/>
  <c r="E34" i="8"/>
  <c r="D35" i="8"/>
  <c r="J68" i="11"/>
  <c r="K68" i="11" s="1"/>
  <c r="L68" i="11" s="1"/>
  <c r="J35" i="8"/>
  <c r="K35" i="8" s="1"/>
  <c r="L35" i="8" s="1"/>
  <c r="F36" i="8"/>
  <c r="J71" i="10" l="1"/>
  <c r="K71" i="10" s="1"/>
  <c r="L71" i="10" s="1"/>
  <c r="F72" i="10"/>
  <c r="D71" i="10"/>
  <c r="E70" i="10"/>
  <c r="G182" i="8"/>
  <c r="D36" i="8"/>
  <c r="E35" i="8"/>
  <c r="J36" i="8"/>
  <c r="K36" i="8" s="1"/>
  <c r="L36" i="8" s="1"/>
  <c r="F37" i="8"/>
  <c r="D72" i="10" l="1"/>
  <c r="E71" i="10"/>
  <c r="J72" i="10"/>
  <c r="K72" i="10" s="1"/>
  <c r="L72" i="10" s="1"/>
  <c r="F73" i="10"/>
  <c r="G183" i="8"/>
  <c r="D37" i="8"/>
  <c r="E36" i="8"/>
  <c r="J37" i="8"/>
  <c r="K37" i="8" s="1"/>
  <c r="L37" i="8" s="1"/>
  <c r="F38" i="8"/>
  <c r="J73" i="10" l="1"/>
  <c r="K73" i="10" s="1"/>
  <c r="L73" i="10" s="1"/>
  <c r="F74" i="10"/>
  <c r="D73" i="10"/>
  <c r="E72" i="10"/>
  <c r="G184" i="8"/>
  <c r="E37" i="8"/>
  <c r="D38" i="8"/>
  <c r="J38" i="8"/>
  <c r="K38" i="8" s="1"/>
  <c r="L38" i="8" s="1"/>
  <c r="F39" i="8"/>
  <c r="D74" i="10" l="1"/>
  <c r="E73" i="10"/>
  <c r="J74" i="10"/>
  <c r="K74" i="10" s="1"/>
  <c r="L74" i="10" s="1"/>
  <c r="F75" i="10"/>
  <c r="G185" i="8"/>
  <c r="D39" i="8"/>
  <c r="E38" i="8"/>
  <c r="J39" i="8"/>
  <c r="K39" i="8" s="1"/>
  <c r="L39" i="8" s="1"/>
  <c r="F40" i="8"/>
  <c r="J75" i="10" l="1"/>
  <c r="K75" i="10" s="1"/>
  <c r="L75" i="10" s="1"/>
  <c r="F76" i="10"/>
  <c r="D75" i="10"/>
  <c r="E74" i="10"/>
  <c r="G186" i="8"/>
  <c r="E39" i="8"/>
  <c r="D40" i="8"/>
  <c r="J40" i="8"/>
  <c r="K40" i="8" s="1"/>
  <c r="L40" i="8" s="1"/>
  <c r="F41" i="8"/>
  <c r="D76" i="10" l="1"/>
  <c r="E75" i="10"/>
  <c r="J76" i="10"/>
  <c r="K76" i="10" s="1"/>
  <c r="L76" i="10" s="1"/>
  <c r="F77" i="10"/>
  <c r="G187" i="8"/>
  <c r="D41" i="8"/>
  <c r="E40" i="8"/>
  <c r="J41" i="8"/>
  <c r="K41" i="8" s="1"/>
  <c r="L41" i="8" s="1"/>
  <c r="F42" i="8"/>
  <c r="J77" i="10" l="1"/>
  <c r="K77" i="10" s="1"/>
  <c r="L77" i="10" s="1"/>
  <c r="F78" i="10"/>
  <c r="D77" i="10"/>
  <c r="E76" i="10"/>
  <c r="G188" i="8"/>
  <c r="D42" i="8"/>
  <c r="E41" i="8"/>
  <c r="J42" i="8"/>
  <c r="K42" i="8" s="1"/>
  <c r="L42" i="8" s="1"/>
  <c r="F43" i="8"/>
  <c r="D78" i="10" l="1"/>
  <c r="E77" i="10"/>
  <c r="J78" i="10"/>
  <c r="K78" i="10" s="1"/>
  <c r="L78" i="10" s="1"/>
  <c r="F79" i="10"/>
  <c r="G189" i="8"/>
  <c r="E42" i="8"/>
  <c r="D43" i="8"/>
  <c r="J43" i="8"/>
  <c r="K43" i="8" s="1"/>
  <c r="L43" i="8" s="1"/>
  <c r="F44" i="8"/>
  <c r="J79" i="10" l="1"/>
  <c r="K79" i="10" s="1"/>
  <c r="L79" i="10" s="1"/>
  <c r="F80" i="10"/>
  <c r="D79" i="10"/>
  <c r="E78" i="10"/>
  <c r="G190" i="8"/>
  <c r="E43" i="8"/>
  <c r="D44" i="8"/>
  <c r="J44" i="8"/>
  <c r="K44" i="8" s="1"/>
  <c r="L44" i="8" s="1"/>
  <c r="F45" i="8"/>
  <c r="D80" i="10" l="1"/>
  <c r="E79" i="10"/>
  <c r="J80" i="10"/>
  <c r="K80" i="10" s="1"/>
  <c r="L80" i="10" s="1"/>
  <c r="F81" i="10"/>
  <c r="G191" i="8"/>
  <c r="E44" i="8"/>
  <c r="D45" i="8"/>
  <c r="J45" i="8"/>
  <c r="K45" i="8" s="1"/>
  <c r="L45" i="8" s="1"/>
  <c r="F46" i="8"/>
  <c r="J81" i="10" l="1"/>
  <c r="K81" i="10" s="1"/>
  <c r="L81" i="10" s="1"/>
  <c r="F82" i="10"/>
  <c r="D81" i="10"/>
  <c r="E80" i="10"/>
  <c r="G192" i="8"/>
  <c r="E45" i="8"/>
  <c r="D46" i="8"/>
  <c r="J46" i="8"/>
  <c r="K46" i="8" s="1"/>
  <c r="L46" i="8" s="1"/>
  <c r="F47" i="8"/>
  <c r="D82" i="10" l="1"/>
  <c r="E81" i="10"/>
  <c r="J82" i="10"/>
  <c r="K82" i="10" s="1"/>
  <c r="L82" i="10" s="1"/>
  <c r="F83" i="10"/>
  <c r="G193" i="8"/>
  <c r="D47" i="8"/>
  <c r="E46" i="8"/>
  <c r="J47" i="8"/>
  <c r="K47" i="8" s="1"/>
  <c r="L47" i="8" s="1"/>
  <c r="F48" i="8"/>
  <c r="J83" i="10" l="1"/>
  <c r="K83" i="10" s="1"/>
  <c r="L83" i="10" s="1"/>
  <c r="F84" i="10"/>
  <c r="D83" i="10"/>
  <c r="E82" i="10"/>
  <c r="G194" i="8"/>
  <c r="E47" i="8"/>
  <c r="D48" i="8"/>
  <c r="J48" i="8"/>
  <c r="K48" i="8" s="1"/>
  <c r="L48" i="8" s="1"/>
  <c r="F49" i="8"/>
  <c r="D84" i="10" l="1"/>
  <c r="E83" i="10"/>
  <c r="J84" i="10"/>
  <c r="K84" i="10" s="1"/>
  <c r="L84" i="10" s="1"/>
  <c r="F85" i="10"/>
  <c r="G195" i="8"/>
  <c r="E48" i="8"/>
  <c r="D49" i="8"/>
  <c r="J49" i="8"/>
  <c r="K49" i="8" s="1"/>
  <c r="L49" i="8" s="1"/>
  <c r="F50" i="8"/>
  <c r="J85" i="10" l="1"/>
  <c r="K85" i="10" s="1"/>
  <c r="L85" i="10" s="1"/>
  <c r="F86" i="10"/>
  <c r="D85" i="10"/>
  <c r="E84" i="10"/>
  <c r="G196" i="8"/>
  <c r="E49" i="8"/>
  <c r="D50" i="8"/>
  <c r="J50" i="8"/>
  <c r="K50" i="8" s="1"/>
  <c r="L50" i="8" s="1"/>
  <c r="F51" i="8"/>
  <c r="D86" i="10" l="1"/>
  <c r="E85" i="10"/>
  <c r="J86" i="10"/>
  <c r="K86" i="10" s="1"/>
  <c r="L86" i="10" s="1"/>
  <c r="F87" i="10"/>
  <c r="G197" i="8"/>
  <c r="D51" i="8"/>
  <c r="E50" i="8"/>
  <c r="J51" i="8"/>
  <c r="K51" i="8" s="1"/>
  <c r="L51" i="8" s="1"/>
  <c r="F52" i="8"/>
  <c r="J87" i="10" l="1"/>
  <c r="K87" i="10" s="1"/>
  <c r="L87" i="10" s="1"/>
  <c r="F88" i="10"/>
  <c r="D87" i="10"/>
  <c r="E86" i="10"/>
  <c r="G198" i="8"/>
  <c r="E51" i="8"/>
  <c r="D52" i="8"/>
  <c r="J52" i="8"/>
  <c r="K52" i="8" s="1"/>
  <c r="L52" i="8" s="1"/>
  <c r="F53" i="8"/>
  <c r="D88" i="10" l="1"/>
  <c r="E87" i="10"/>
  <c r="J88" i="10"/>
  <c r="K88" i="10" s="1"/>
  <c r="L88" i="10" s="1"/>
  <c r="F89" i="10"/>
  <c r="G199" i="8"/>
  <c r="E52" i="8"/>
  <c r="D53" i="8"/>
  <c r="J53" i="8"/>
  <c r="K53" i="8" s="1"/>
  <c r="L53" i="8" s="1"/>
  <c r="F54" i="8"/>
  <c r="J89" i="10" l="1"/>
  <c r="K89" i="10" s="1"/>
  <c r="L89" i="10" s="1"/>
  <c r="F90" i="10"/>
  <c r="D89" i="10"/>
  <c r="E88" i="10"/>
  <c r="G200" i="8"/>
  <c r="E53" i="8"/>
  <c r="D54" i="8"/>
  <c r="J54" i="8"/>
  <c r="K54" i="8" s="1"/>
  <c r="L54" i="8" s="1"/>
  <c r="F55" i="8"/>
  <c r="D90" i="10" l="1"/>
  <c r="E89" i="10"/>
  <c r="J90" i="10"/>
  <c r="K90" i="10" s="1"/>
  <c r="L90" i="10" s="1"/>
  <c r="F91" i="10"/>
  <c r="G201" i="8"/>
  <c r="D55" i="8"/>
  <c r="E54" i="8"/>
  <c r="J55" i="8"/>
  <c r="K55" i="8" s="1"/>
  <c r="L55" i="8" s="1"/>
  <c r="F56" i="8"/>
  <c r="J91" i="10" l="1"/>
  <c r="K91" i="10" s="1"/>
  <c r="L91" i="10" s="1"/>
  <c r="F92" i="10"/>
  <c r="D91" i="10"/>
  <c r="E90" i="10"/>
  <c r="G202" i="8"/>
  <c r="E55" i="8"/>
  <c r="D56" i="8"/>
  <c r="J56" i="8"/>
  <c r="K56" i="8" s="1"/>
  <c r="L56" i="8" s="1"/>
  <c r="F57" i="8"/>
  <c r="D92" i="10" l="1"/>
  <c r="E91" i="10"/>
  <c r="J92" i="10"/>
  <c r="K92" i="10" s="1"/>
  <c r="L92" i="10" s="1"/>
  <c r="F93" i="10"/>
  <c r="G203" i="8"/>
  <c r="D57" i="8"/>
  <c r="E56" i="8"/>
  <c r="J57" i="8"/>
  <c r="K57" i="8" s="1"/>
  <c r="L57" i="8" s="1"/>
  <c r="F58" i="8"/>
  <c r="F94" i="10" l="1"/>
  <c r="J93" i="10"/>
  <c r="K93" i="10" s="1"/>
  <c r="L93" i="10" s="1"/>
  <c r="D93" i="10"/>
  <c r="E92" i="10"/>
  <c r="G204" i="8"/>
  <c r="E57" i="8"/>
  <c r="D58" i="8"/>
  <c r="J58" i="8"/>
  <c r="K58" i="8" s="1"/>
  <c r="L58" i="8" s="1"/>
  <c r="F59" i="8"/>
  <c r="D94" i="10" l="1"/>
  <c r="E93" i="10"/>
  <c r="J94" i="10"/>
  <c r="K94" i="10" s="1"/>
  <c r="L94" i="10" s="1"/>
  <c r="F95" i="10"/>
  <c r="G205" i="8"/>
  <c r="D59" i="8"/>
  <c r="E58" i="8"/>
  <c r="J59" i="8"/>
  <c r="K59" i="8" s="1"/>
  <c r="L59" i="8" s="1"/>
  <c r="F60" i="8"/>
  <c r="J95" i="10" l="1"/>
  <c r="K95" i="10" s="1"/>
  <c r="L95" i="10" s="1"/>
  <c r="F96" i="10"/>
  <c r="D95" i="10"/>
  <c r="E94" i="10"/>
  <c r="G206" i="8"/>
  <c r="E59" i="8"/>
  <c r="D60" i="8"/>
  <c r="J60" i="8"/>
  <c r="K60" i="8" s="1"/>
  <c r="L60" i="8" s="1"/>
  <c r="F61" i="8"/>
  <c r="D96" i="10" l="1"/>
  <c r="E95" i="10"/>
  <c r="J96" i="10"/>
  <c r="K96" i="10" s="1"/>
  <c r="L96" i="10" s="1"/>
  <c r="F97" i="10"/>
  <c r="G207" i="8"/>
  <c r="E60" i="8"/>
  <c r="D61" i="8"/>
  <c r="J61" i="8"/>
  <c r="K61" i="8" s="1"/>
  <c r="L61" i="8" s="1"/>
  <c r="F62" i="8"/>
  <c r="J97" i="10" l="1"/>
  <c r="K97" i="10" s="1"/>
  <c r="L97" i="10" s="1"/>
  <c r="F98" i="10"/>
  <c r="D97" i="10"/>
  <c r="E96" i="10"/>
  <c r="G208" i="8"/>
  <c r="E61" i="8"/>
  <c r="D62" i="8"/>
  <c r="J62" i="8"/>
  <c r="K62" i="8" s="1"/>
  <c r="L62" i="8" s="1"/>
  <c r="F63" i="8"/>
  <c r="D98" i="10" l="1"/>
  <c r="E97" i="10"/>
  <c r="F99" i="10"/>
  <c r="J98" i="10"/>
  <c r="K98" i="10" s="1"/>
  <c r="L98" i="10" s="1"/>
  <c r="G209" i="8"/>
  <c r="D63" i="8"/>
  <c r="E62" i="8"/>
  <c r="J63" i="8"/>
  <c r="K63" i="8" s="1"/>
  <c r="L63" i="8" s="1"/>
  <c r="F64" i="8"/>
  <c r="J99" i="10" l="1"/>
  <c r="K99" i="10" s="1"/>
  <c r="L99" i="10" s="1"/>
  <c r="F100" i="10"/>
  <c r="D99" i="10"/>
  <c r="E98" i="10"/>
  <c r="G210" i="8"/>
  <c r="E63" i="8"/>
  <c r="D64" i="8"/>
  <c r="J64" i="8"/>
  <c r="K64" i="8" s="1"/>
  <c r="L64" i="8" s="1"/>
  <c r="F65" i="8"/>
  <c r="D100" i="10" l="1"/>
  <c r="E99" i="10"/>
  <c r="J100" i="10"/>
  <c r="K100" i="10" s="1"/>
  <c r="L100" i="10" s="1"/>
  <c r="F101" i="10"/>
  <c r="G211" i="8"/>
  <c r="D65" i="8"/>
  <c r="E64" i="8"/>
  <c r="J65" i="8"/>
  <c r="K65" i="8" s="1"/>
  <c r="L65" i="8" s="1"/>
  <c r="F66" i="8"/>
  <c r="J101" i="10" l="1"/>
  <c r="K101" i="10" s="1"/>
  <c r="L101" i="10" s="1"/>
  <c r="F102" i="10"/>
  <c r="D101" i="10"/>
  <c r="E100" i="10"/>
  <c r="G212" i="8"/>
  <c r="E65" i="8"/>
  <c r="D66" i="8"/>
  <c r="J66" i="8"/>
  <c r="K66" i="8" s="1"/>
  <c r="L66" i="8" s="1"/>
  <c r="F67" i="8"/>
  <c r="D102" i="10" l="1"/>
  <c r="E101" i="10"/>
  <c r="J102" i="10"/>
  <c r="K102" i="10" s="1"/>
  <c r="L102" i="10" s="1"/>
  <c r="F103" i="10"/>
  <c r="G213" i="8"/>
  <c r="E66" i="8"/>
  <c r="D67" i="8"/>
  <c r="J67" i="8"/>
  <c r="K67" i="8" s="1"/>
  <c r="L67" i="8" s="1"/>
  <c r="F68" i="8"/>
  <c r="J103" i="10" l="1"/>
  <c r="K103" i="10" s="1"/>
  <c r="L103" i="10" s="1"/>
  <c r="F104" i="10"/>
  <c r="D103" i="10"/>
  <c r="E102" i="10"/>
  <c r="G214" i="8"/>
  <c r="D68" i="8"/>
  <c r="E67" i="8"/>
  <c r="J68" i="8"/>
  <c r="K68" i="8" s="1"/>
  <c r="L68" i="8" s="1"/>
  <c r="F69" i="8"/>
  <c r="D104" i="10" l="1"/>
  <c r="E103" i="10"/>
  <c r="J104" i="10"/>
  <c r="K104" i="10" s="1"/>
  <c r="L104" i="10" s="1"/>
  <c r="F105" i="10"/>
  <c r="G215" i="8"/>
  <c r="E68" i="8"/>
  <c r="D69" i="8"/>
  <c r="J69" i="8"/>
  <c r="K69" i="8" s="1"/>
  <c r="L69" i="8" s="1"/>
  <c r="F70" i="8"/>
  <c r="J105" i="10" l="1"/>
  <c r="K105" i="10" s="1"/>
  <c r="L105" i="10" s="1"/>
  <c r="F106" i="10"/>
  <c r="D105" i="10"/>
  <c r="E104" i="10"/>
  <c r="G216" i="8"/>
  <c r="E69" i="8"/>
  <c r="D70" i="8"/>
  <c r="J70" i="8"/>
  <c r="K70" i="8" s="1"/>
  <c r="L70" i="8" s="1"/>
  <c r="F71" i="8"/>
  <c r="D106" i="10" l="1"/>
  <c r="E105" i="10"/>
  <c r="J106" i="10"/>
  <c r="K106" i="10" s="1"/>
  <c r="L106" i="10" s="1"/>
  <c r="F107" i="10"/>
  <c r="G217" i="8"/>
  <c r="E70" i="8"/>
  <c r="D71" i="8"/>
  <c r="J71" i="8"/>
  <c r="K71" i="8" s="1"/>
  <c r="L71" i="8" s="1"/>
  <c r="F72" i="8"/>
  <c r="J107" i="10" l="1"/>
  <c r="K107" i="10" s="1"/>
  <c r="L107" i="10" s="1"/>
  <c r="F108" i="10"/>
  <c r="D107" i="10"/>
  <c r="E106" i="10"/>
  <c r="G218" i="8"/>
  <c r="E71" i="8"/>
  <c r="D72" i="8"/>
  <c r="J72" i="8"/>
  <c r="K72" i="8" s="1"/>
  <c r="L72" i="8" s="1"/>
  <c r="F73" i="8"/>
  <c r="D108" i="10" l="1"/>
  <c r="E107" i="10"/>
  <c r="J108" i="10"/>
  <c r="K108" i="10" s="1"/>
  <c r="L108" i="10" s="1"/>
  <c r="F109" i="10"/>
  <c r="G219" i="8"/>
  <c r="D73" i="8"/>
  <c r="E72" i="8"/>
  <c r="J73" i="8"/>
  <c r="K73" i="8" s="1"/>
  <c r="L73" i="8" s="1"/>
  <c r="F74" i="8"/>
  <c r="J109" i="10" l="1"/>
  <c r="K109" i="10" s="1"/>
  <c r="L109" i="10" s="1"/>
  <c r="F110" i="10"/>
  <c r="D109" i="10"/>
  <c r="E108" i="10"/>
  <c r="G220" i="8"/>
  <c r="E73" i="8"/>
  <c r="D74" i="8"/>
  <c r="J74" i="8"/>
  <c r="K74" i="8" s="1"/>
  <c r="L74" i="8" s="1"/>
  <c r="F75" i="8"/>
  <c r="D110" i="10" l="1"/>
  <c r="E109" i="10"/>
  <c r="J110" i="10"/>
  <c r="K110" i="10" s="1"/>
  <c r="L110" i="10" s="1"/>
  <c r="F111" i="10"/>
  <c r="G221" i="8"/>
  <c r="D75" i="8"/>
  <c r="E74" i="8"/>
  <c r="J75" i="8"/>
  <c r="K75" i="8" s="1"/>
  <c r="L75" i="8" s="1"/>
  <c r="F76" i="8"/>
  <c r="J111" i="10" l="1"/>
  <c r="K111" i="10" s="1"/>
  <c r="L111" i="10" s="1"/>
  <c r="F112" i="10"/>
  <c r="D111" i="10"/>
  <c r="E110" i="10"/>
  <c r="G222" i="8"/>
  <c r="E75" i="8"/>
  <c r="D76" i="8"/>
  <c r="J76" i="8"/>
  <c r="K76" i="8" s="1"/>
  <c r="L76" i="8" s="1"/>
  <c r="F77" i="8"/>
  <c r="D112" i="10" l="1"/>
  <c r="E111" i="10"/>
  <c r="J112" i="10"/>
  <c r="K112" i="10" s="1"/>
  <c r="L112" i="10" s="1"/>
  <c r="F113" i="10"/>
  <c r="G223" i="8"/>
  <c r="D77" i="8"/>
  <c r="E76" i="8"/>
  <c r="J77" i="8"/>
  <c r="K77" i="8" s="1"/>
  <c r="L77" i="8" s="1"/>
  <c r="F78" i="8"/>
  <c r="J113" i="10" l="1"/>
  <c r="K113" i="10" s="1"/>
  <c r="L113" i="10" s="1"/>
  <c r="F114" i="10"/>
  <c r="D113" i="10"/>
  <c r="E112" i="10"/>
  <c r="G224" i="8"/>
  <c r="E77" i="8"/>
  <c r="D78" i="8"/>
  <c r="J78" i="8"/>
  <c r="K78" i="8" s="1"/>
  <c r="L78" i="8" s="1"/>
  <c r="F79" i="8"/>
  <c r="D114" i="10" l="1"/>
  <c r="E113" i="10"/>
  <c r="J114" i="10"/>
  <c r="K114" i="10" s="1"/>
  <c r="L114" i="10" s="1"/>
  <c r="F115" i="10"/>
  <c r="G225" i="8"/>
  <c r="E78" i="8"/>
  <c r="D79" i="8"/>
  <c r="J79" i="8"/>
  <c r="K79" i="8" s="1"/>
  <c r="L79" i="8" s="1"/>
  <c r="F80" i="8"/>
  <c r="J115" i="10" l="1"/>
  <c r="K115" i="10" s="1"/>
  <c r="L115" i="10" s="1"/>
  <c r="F116" i="10"/>
  <c r="D115" i="10"/>
  <c r="E114" i="10"/>
  <c r="G226" i="8"/>
  <c r="E79" i="8"/>
  <c r="D80" i="8"/>
  <c r="J80" i="8"/>
  <c r="K80" i="8" s="1"/>
  <c r="L80" i="8" s="1"/>
  <c r="F81" i="8"/>
  <c r="D116" i="10" l="1"/>
  <c r="E115" i="10"/>
  <c r="J116" i="10"/>
  <c r="K116" i="10" s="1"/>
  <c r="L116" i="10" s="1"/>
  <c r="F117" i="10"/>
  <c r="G227" i="8"/>
  <c r="D81" i="8"/>
  <c r="E80" i="8"/>
  <c r="J81" i="8"/>
  <c r="K81" i="8" s="1"/>
  <c r="L81" i="8" s="1"/>
  <c r="F82" i="8"/>
  <c r="J117" i="10" l="1"/>
  <c r="K117" i="10" s="1"/>
  <c r="L117" i="10" s="1"/>
  <c r="F118" i="10"/>
  <c r="D117" i="10"/>
  <c r="E116" i="10"/>
  <c r="G228" i="8"/>
  <c r="E81" i="8"/>
  <c r="D82" i="8"/>
  <c r="J82" i="8"/>
  <c r="K82" i="8" s="1"/>
  <c r="L82" i="8" s="1"/>
  <c r="F83" i="8"/>
  <c r="D118" i="10" l="1"/>
  <c r="E117" i="10"/>
  <c r="J118" i="10"/>
  <c r="K118" i="10" s="1"/>
  <c r="L118" i="10" s="1"/>
  <c r="F119" i="10"/>
  <c r="G229" i="8"/>
  <c r="E82" i="8"/>
  <c r="D83" i="8"/>
  <c r="J83" i="8"/>
  <c r="K83" i="8" s="1"/>
  <c r="L83" i="8" s="1"/>
  <c r="F84" i="8"/>
  <c r="J119" i="10" l="1"/>
  <c r="K119" i="10" s="1"/>
  <c r="L119" i="10" s="1"/>
  <c r="F120" i="10"/>
  <c r="D119" i="10"/>
  <c r="E118" i="10"/>
  <c r="G230" i="8"/>
  <c r="E83" i="8"/>
  <c r="D84" i="8"/>
  <c r="J84" i="8"/>
  <c r="K84" i="8" s="1"/>
  <c r="L84" i="8" s="1"/>
  <c r="F85" i="8"/>
  <c r="D120" i="10" l="1"/>
  <c r="E119" i="10"/>
  <c r="J120" i="10"/>
  <c r="K120" i="10" s="1"/>
  <c r="L120" i="10" s="1"/>
  <c r="F121" i="10"/>
  <c r="G231" i="8"/>
  <c r="D85" i="8"/>
  <c r="E84" i="8"/>
  <c r="J85" i="8"/>
  <c r="K85" i="8" s="1"/>
  <c r="L85" i="8" s="1"/>
  <c r="F86" i="8"/>
  <c r="J121" i="10" l="1"/>
  <c r="K121" i="10" s="1"/>
  <c r="L121" i="10" s="1"/>
  <c r="F122" i="10"/>
  <c r="D121" i="10"/>
  <c r="E120" i="10"/>
  <c r="G232" i="8"/>
  <c r="E85" i="8"/>
  <c r="D86" i="8"/>
  <c r="J86" i="8"/>
  <c r="K86" i="8" s="1"/>
  <c r="L86" i="8" s="1"/>
  <c r="F87" i="8"/>
  <c r="D122" i="10" l="1"/>
  <c r="E121" i="10"/>
  <c r="J122" i="10"/>
  <c r="K122" i="10" s="1"/>
  <c r="L122" i="10" s="1"/>
  <c r="F123" i="10"/>
  <c r="G233" i="8"/>
  <c r="E86" i="8"/>
  <c r="D87" i="8"/>
  <c r="J87" i="8"/>
  <c r="K87" i="8" s="1"/>
  <c r="L87" i="8" s="1"/>
  <c r="F88" i="8"/>
  <c r="J123" i="10" l="1"/>
  <c r="K123" i="10" s="1"/>
  <c r="L123" i="10" s="1"/>
  <c r="F124" i="10"/>
  <c r="D123" i="10"/>
  <c r="E122" i="10"/>
  <c r="G234" i="8"/>
  <c r="E87" i="8"/>
  <c r="D88" i="8"/>
  <c r="J88" i="8"/>
  <c r="K88" i="8" s="1"/>
  <c r="L88" i="8" s="1"/>
  <c r="F89" i="8"/>
  <c r="D124" i="10" l="1"/>
  <c r="E123" i="10"/>
  <c r="J124" i="10"/>
  <c r="K124" i="10" s="1"/>
  <c r="L124" i="10" s="1"/>
  <c r="F125" i="10"/>
  <c r="G235" i="8"/>
  <c r="D89" i="8"/>
  <c r="E88" i="8"/>
  <c r="J89" i="8"/>
  <c r="K89" i="8" s="1"/>
  <c r="L89" i="8" s="1"/>
  <c r="F90" i="8"/>
  <c r="J125" i="10" l="1"/>
  <c r="K125" i="10" s="1"/>
  <c r="L125" i="10" s="1"/>
  <c r="F126" i="10"/>
  <c r="D125" i="10"/>
  <c r="E124" i="10"/>
  <c r="G236" i="8"/>
  <c r="E89" i="8"/>
  <c r="D90" i="8"/>
  <c r="J90" i="8"/>
  <c r="K90" i="8" s="1"/>
  <c r="L90" i="8" s="1"/>
  <c r="F91" i="8"/>
  <c r="D126" i="10" l="1"/>
  <c r="E125" i="10"/>
  <c r="J126" i="10"/>
  <c r="K126" i="10" s="1"/>
  <c r="L126" i="10" s="1"/>
  <c r="F127" i="10"/>
  <c r="G237" i="8"/>
  <c r="E90" i="8"/>
  <c r="D91" i="8"/>
  <c r="J91" i="8"/>
  <c r="K91" i="8" s="1"/>
  <c r="L91" i="8" s="1"/>
  <c r="F92" i="8"/>
  <c r="J127" i="10" l="1"/>
  <c r="K127" i="10" s="1"/>
  <c r="L127" i="10" s="1"/>
  <c r="F128" i="10"/>
  <c r="D127" i="10"/>
  <c r="E126" i="10"/>
  <c r="G238" i="8"/>
  <c r="E91" i="8"/>
  <c r="D92" i="8"/>
  <c r="J92" i="8"/>
  <c r="K92" i="8" s="1"/>
  <c r="L92" i="8" s="1"/>
  <c r="F93" i="8"/>
  <c r="D128" i="10" l="1"/>
  <c r="E127" i="10"/>
  <c r="J128" i="10"/>
  <c r="K128" i="10" s="1"/>
  <c r="L128" i="10" s="1"/>
  <c r="F129" i="10"/>
  <c r="G239" i="8"/>
  <c r="D93" i="8"/>
  <c r="E92" i="8"/>
  <c r="J93" i="8"/>
  <c r="K93" i="8" s="1"/>
  <c r="L93" i="8" s="1"/>
  <c r="F94" i="8"/>
  <c r="J129" i="10" l="1"/>
  <c r="K129" i="10" s="1"/>
  <c r="L129" i="10" s="1"/>
  <c r="F130" i="10"/>
  <c r="D129" i="10"/>
  <c r="E128" i="10"/>
  <c r="G240" i="8"/>
  <c r="E93" i="8"/>
  <c r="D94" i="8"/>
  <c r="J94" i="8"/>
  <c r="K94" i="8" s="1"/>
  <c r="L94" i="8" s="1"/>
  <c r="F95" i="8"/>
  <c r="D130" i="10" l="1"/>
  <c r="E129" i="10"/>
  <c r="J130" i="10"/>
  <c r="K130" i="10" s="1"/>
  <c r="L130" i="10" s="1"/>
  <c r="F131" i="10"/>
  <c r="G241" i="8"/>
  <c r="E94" i="8"/>
  <c r="D95" i="8"/>
  <c r="J95" i="8"/>
  <c r="K95" i="8" s="1"/>
  <c r="L95" i="8" s="1"/>
  <c r="F96" i="8"/>
  <c r="J131" i="10" l="1"/>
  <c r="K131" i="10" s="1"/>
  <c r="L131" i="10" s="1"/>
  <c r="F132" i="10"/>
  <c r="D131" i="10"/>
  <c r="E130" i="10"/>
  <c r="G242" i="8"/>
  <c r="D96" i="8"/>
  <c r="E95" i="8"/>
  <c r="J96" i="8"/>
  <c r="K96" i="8" s="1"/>
  <c r="L96" i="8" s="1"/>
  <c r="F97" i="8"/>
  <c r="D132" i="10" l="1"/>
  <c r="E131" i="10"/>
  <c r="J132" i="10"/>
  <c r="K132" i="10" s="1"/>
  <c r="L132" i="10" s="1"/>
  <c r="F133" i="10"/>
  <c r="G243" i="8"/>
  <c r="E96" i="8"/>
  <c r="D97" i="8"/>
  <c r="J97" i="8"/>
  <c r="K97" i="8" s="1"/>
  <c r="L97" i="8" s="1"/>
  <c r="F98" i="8"/>
  <c r="J133" i="10" l="1"/>
  <c r="K133" i="10" s="1"/>
  <c r="L133" i="10" s="1"/>
  <c r="F134" i="10"/>
  <c r="D133" i="10"/>
  <c r="E132" i="10"/>
  <c r="G244" i="8"/>
  <c r="D98" i="8"/>
  <c r="E97" i="8"/>
  <c r="J98" i="8"/>
  <c r="K98" i="8" s="1"/>
  <c r="L98" i="8" s="1"/>
  <c r="F99" i="8"/>
  <c r="D134" i="10" l="1"/>
  <c r="E133" i="10"/>
  <c r="J134" i="10"/>
  <c r="K134" i="10" s="1"/>
  <c r="L134" i="10" s="1"/>
  <c r="F135" i="10"/>
  <c r="G245" i="8"/>
  <c r="E98" i="8"/>
  <c r="D99" i="8"/>
  <c r="J99" i="8"/>
  <c r="K99" i="8" s="1"/>
  <c r="L99" i="8" s="1"/>
  <c r="F100" i="8"/>
  <c r="J135" i="10" l="1"/>
  <c r="K135" i="10" s="1"/>
  <c r="L135" i="10" s="1"/>
  <c r="F136" i="10"/>
  <c r="D135" i="10"/>
  <c r="E134" i="10"/>
  <c r="G246" i="8"/>
  <c r="D100" i="8"/>
  <c r="E99" i="8"/>
  <c r="J100" i="8"/>
  <c r="K100" i="8" s="1"/>
  <c r="L100" i="8" s="1"/>
  <c r="F101" i="8"/>
  <c r="D136" i="10" l="1"/>
  <c r="E135" i="10"/>
  <c r="J136" i="10"/>
  <c r="K136" i="10" s="1"/>
  <c r="L136" i="10" s="1"/>
  <c r="F137" i="10"/>
  <c r="G247" i="8"/>
  <c r="E100" i="8"/>
  <c r="D101" i="8"/>
  <c r="J101" i="8"/>
  <c r="K101" i="8" s="1"/>
  <c r="L101" i="8" s="1"/>
  <c r="F102" i="8"/>
  <c r="J137" i="10" l="1"/>
  <c r="K137" i="10" s="1"/>
  <c r="L137" i="10" s="1"/>
  <c r="F138" i="10"/>
  <c r="D137" i="10"/>
  <c r="E136" i="10"/>
  <c r="G248" i="8"/>
  <c r="E101" i="8"/>
  <c r="D102" i="8"/>
  <c r="J102" i="8"/>
  <c r="K102" i="8" s="1"/>
  <c r="L102" i="8" s="1"/>
  <c r="F103" i="8"/>
  <c r="D138" i="10" l="1"/>
  <c r="E137" i="10"/>
  <c r="J138" i="10"/>
  <c r="K138" i="10" s="1"/>
  <c r="L138" i="10" s="1"/>
  <c r="F139" i="10"/>
  <c r="G249" i="8"/>
  <c r="E102" i="8"/>
  <c r="D103" i="8"/>
  <c r="J103" i="8"/>
  <c r="K103" i="8" s="1"/>
  <c r="L103" i="8" s="1"/>
  <c r="F104" i="8"/>
  <c r="J139" i="10" l="1"/>
  <c r="K139" i="10" s="1"/>
  <c r="L139" i="10" s="1"/>
  <c r="F140" i="10"/>
  <c r="D139" i="10"/>
  <c r="E138" i="10"/>
  <c r="G250" i="8"/>
  <c r="E103" i="8"/>
  <c r="D104" i="8"/>
  <c r="J104" i="8"/>
  <c r="K104" i="8" s="1"/>
  <c r="L104" i="8" s="1"/>
  <c r="F105" i="8"/>
  <c r="D140" i="10" l="1"/>
  <c r="E139" i="10"/>
  <c r="J140" i="10"/>
  <c r="K140" i="10" s="1"/>
  <c r="L140" i="10" s="1"/>
  <c r="F141" i="10"/>
  <c r="G251" i="8"/>
  <c r="E104" i="8"/>
  <c r="D105" i="8"/>
  <c r="J105" i="8"/>
  <c r="K105" i="8" s="1"/>
  <c r="L105" i="8" s="1"/>
  <c r="F106" i="8"/>
  <c r="J141" i="10" l="1"/>
  <c r="K141" i="10" s="1"/>
  <c r="L141" i="10" s="1"/>
  <c r="F142" i="10"/>
  <c r="D141" i="10"/>
  <c r="E140" i="10"/>
  <c r="G252" i="8"/>
  <c r="E105" i="8"/>
  <c r="D106" i="8"/>
  <c r="J106" i="8"/>
  <c r="K106" i="8" s="1"/>
  <c r="L106" i="8" s="1"/>
  <c r="F107" i="8"/>
  <c r="D142" i="10" l="1"/>
  <c r="E141" i="10"/>
  <c r="J142" i="10"/>
  <c r="K142" i="10" s="1"/>
  <c r="L142" i="10" s="1"/>
  <c r="F143" i="10"/>
  <c r="G253" i="8"/>
  <c r="E106" i="8"/>
  <c r="D107" i="8"/>
  <c r="J107" i="8"/>
  <c r="K107" i="8" s="1"/>
  <c r="L107" i="8" s="1"/>
  <c r="F108" i="8"/>
  <c r="J143" i="10" l="1"/>
  <c r="K143" i="10" s="1"/>
  <c r="L143" i="10" s="1"/>
  <c r="F144" i="10"/>
  <c r="D143" i="10"/>
  <c r="E142" i="10"/>
  <c r="G254" i="8"/>
  <c r="D108" i="8"/>
  <c r="E107" i="8"/>
  <c r="J108" i="8"/>
  <c r="K108" i="8" s="1"/>
  <c r="L108" i="8" s="1"/>
  <c r="F109" i="8"/>
  <c r="F110" i="8" s="1"/>
  <c r="D144" i="10" l="1"/>
  <c r="E143" i="10"/>
  <c r="J144" i="10"/>
  <c r="K144" i="10" s="1"/>
  <c r="L144" i="10" s="1"/>
  <c r="F145" i="10"/>
  <c r="F111" i="8"/>
  <c r="J110" i="8"/>
  <c r="K110" i="8" s="1"/>
  <c r="L110" i="8" s="1"/>
  <c r="G255" i="8"/>
  <c r="E108" i="8"/>
  <c r="D109" i="8"/>
  <c r="J109" i="8"/>
  <c r="K109" i="8" s="1"/>
  <c r="L109" i="8" s="1"/>
  <c r="J145" i="10" l="1"/>
  <c r="K145" i="10" s="1"/>
  <c r="L145" i="10" s="1"/>
  <c r="F146" i="10"/>
  <c r="D145" i="10"/>
  <c r="E144" i="10"/>
  <c r="E109" i="8"/>
  <c r="D110" i="8"/>
  <c r="F112" i="8"/>
  <c r="J111" i="8"/>
  <c r="K111" i="8" s="1"/>
  <c r="L111" i="8" s="1"/>
  <c r="G256" i="8"/>
  <c r="Q11" i="4"/>
  <c r="D146" i="10" l="1"/>
  <c r="E145" i="10"/>
  <c r="J146" i="10"/>
  <c r="K146" i="10" s="1"/>
  <c r="L146" i="10" s="1"/>
  <c r="F147" i="10"/>
  <c r="F113" i="8"/>
  <c r="J112" i="8"/>
  <c r="K112" i="8" s="1"/>
  <c r="L112" i="8" s="1"/>
  <c r="E110" i="8"/>
  <c r="D111" i="8"/>
  <c r="G257" i="8"/>
  <c r="A19" i="2"/>
  <c r="B19" i="2"/>
  <c r="C19" i="2"/>
  <c r="F19" i="2"/>
  <c r="G19" i="2"/>
  <c r="M19" i="2"/>
  <c r="A20" i="2"/>
  <c r="B20" i="2"/>
  <c r="C20" i="2"/>
  <c r="F20" i="2"/>
  <c r="G20" i="2"/>
  <c r="M20" i="2"/>
  <c r="N11" i="1"/>
  <c r="O11" i="1"/>
  <c r="P11" i="1"/>
  <c r="AJ11" i="1"/>
  <c r="AR11" i="1" s="1"/>
  <c r="AK11" i="1"/>
  <c r="AL11" i="1"/>
  <c r="J147" i="10" l="1"/>
  <c r="K147" i="10" s="1"/>
  <c r="L147" i="10" s="1"/>
  <c r="F148" i="10"/>
  <c r="D147" i="10"/>
  <c r="E146" i="10"/>
  <c r="E111" i="8"/>
  <c r="D112" i="8"/>
  <c r="F114" i="8"/>
  <c r="J113" i="8"/>
  <c r="K113" i="8" s="1"/>
  <c r="L113" i="8" s="1"/>
  <c r="G258" i="8"/>
  <c r="AM11" i="1"/>
  <c r="AN11" i="1" s="1"/>
  <c r="AP11" i="1" s="1"/>
  <c r="I20" i="2"/>
  <c r="I19" i="2"/>
  <c r="H20" i="2"/>
  <c r="H19" i="2"/>
  <c r="Q11" i="1"/>
  <c r="R11" i="1" s="1"/>
  <c r="T11" i="1" s="1"/>
  <c r="D148" i="10" l="1"/>
  <c r="E147" i="10"/>
  <c r="J148" i="10"/>
  <c r="K148" i="10" s="1"/>
  <c r="L148" i="10" s="1"/>
  <c r="F149" i="10"/>
  <c r="AO11" i="1"/>
  <c r="AQ11" i="1"/>
  <c r="F115" i="8"/>
  <c r="J114" i="8"/>
  <c r="K114" i="8" s="1"/>
  <c r="L114" i="8" s="1"/>
  <c r="E112" i="8"/>
  <c r="D113" i="8"/>
  <c r="G259" i="8"/>
  <c r="S11" i="1"/>
  <c r="U11" i="1"/>
  <c r="J149" i="10" l="1"/>
  <c r="K149" i="10" s="1"/>
  <c r="L149" i="10" s="1"/>
  <c r="F150" i="10"/>
  <c r="D149" i="10"/>
  <c r="E148" i="10"/>
  <c r="E113" i="8"/>
  <c r="D114" i="8"/>
  <c r="F116" i="8"/>
  <c r="J115" i="8"/>
  <c r="K115" i="8" s="1"/>
  <c r="L115" i="8" s="1"/>
  <c r="G260" i="8"/>
  <c r="D20" i="2"/>
  <c r="D19" i="2"/>
  <c r="D150" i="10" l="1"/>
  <c r="E149" i="10"/>
  <c r="J150" i="10"/>
  <c r="K150" i="10" s="1"/>
  <c r="L150" i="10" s="1"/>
  <c r="F151" i="10"/>
  <c r="F117" i="8"/>
  <c r="J116" i="8"/>
  <c r="K116" i="8" s="1"/>
  <c r="L116" i="8" s="1"/>
  <c r="E114" i="8"/>
  <c r="D115" i="8"/>
  <c r="G261" i="8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3" i="5"/>
  <c r="E4" i="5"/>
  <c r="E5" i="5"/>
  <c r="E6" i="5"/>
  <c r="E7" i="5"/>
  <c r="E8" i="5"/>
  <c r="E9" i="5"/>
  <c r="E2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J151" i="10" l="1"/>
  <c r="K151" i="10" s="1"/>
  <c r="L151" i="10" s="1"/>
  <c r="F152" i="10"/>
  <c r="D151" i="10"/>
  <c r="E150" i="10"/>
  <c r="D116" i="8"/>
  <c r="E115" i="8"/>
  <c r="F118" i="8"/>
  <c r="J117" i="8"/>
  <c r="K117" i="8" s="1"/>
  <c r="L117" i="8" s="1"/>
  <c r="G262" i="8"/>
  <c r="M18" i="2"/>
  <c r="D152" i="10" l="1"/>
  <c r="E151" i="10"/>
  <c r="J152" i="10"/>
  <c r="K152" i="10" s="1"/>
  <c r="L152" i="10" s="1"/>
  <c r="F153" i="10"/>
  <c r="F119" i="8"/>
  <c r="J118" i="8"/>
  <c r="K118" i="8" s="1"/>
  <c r="L118" i="8" s="1"/>
  <c r="E116" i="8"/>
  <c r="D117" i="8"/>
  <c r="G263" i="8"/>
  <c r="O2" i="3"/>
  <c r="J153" i="10" l="1"/>
  <c r="K153" i="10" s="1"/>
  <c r="L153" i="10" s="1"/>
  <c r="F154" i="10"/>
  <c r="D153" i="10"/>
  <c r="E152" i="10"/>
  <c r="O1" i="3"/>
  <c r="Q2" i="3"/>
  <c r="D118" i="8"/>
  <c r="E117" i="8"/>
  <c r="F120" i="8"/>
  <c r="J119" i="8"/>
  <c r="K119" i="8" s="1"/>
  <c r="L119" i="8" s="1"/>
  <c r="G264" i="8"/>
  <c r="G18" i="2"/>
  <c r="F18" i="2"/>
  <c r="C18" i="2"/>
  <c r="D18" i="2" s="1"/>
  <c r="B18" i="2"/>
  <c r="A18" i="2"/>
  <c r="D154" i="10" l="1"/>
  <c r="E153" i="10"/>
  <c r="J154" i="10"/>
  <c r="K154" i="10" s="1"/>
  <c r="L154" i="10" s="1"/>
  <c r="F155" i="10"/>
  <c r="F121" i="8"/>
  <c r="J120" i="8"/>
  <c r="K120" i="8" s="1"/>
  <c r="L120" i="8" s="1"/>
  <c r="E118" i="8"/>
  <c r="D119" i="8"/>
  <c r="G265" i="8"/>
  <c r="H18" i="2"/>
  <c r="I18" i="2"/>
  <c r="J155" i="10" l="1"/>
  <c r="K155" i="10" s="1"/>
  <c r="L155" i="10" s="1"/>
  <c r="F156" i="10"/>
  <c r="D155" i="10"/>
  <c r="E154" i="10"/>
  <c r="D120" i="8"/>
  <c r="E119" i="8"/>
  <c r="F122" i="8"/>
  <c r="J121" i="8"/>
  <c r="K121" i="8" s="1"/>
  <c r="L121" i="8" s="1"/>
  <c r="G266" i="8"/>
  <c r="AJ9" i="1"/>
  <c r="AR9" i="1" s="1"/>
  <c r="J156" i="10" l="1"/>
  <c r="K156" i="10" s="1"/>
  <c r="L156" i="10" s="1"/>
  <c r="F157" i="10"/>
  <c r="D156" i="10"/>
  <c r="E155" i="10"/>
  <c r="F123" i="8"/>
  <c r="J122" i="8"/>
  <c r="K122" i="8" s="1"/>
  <c r="L122" i="8" s="1"/>
  <c r="E120" i="8"/>
  <c r="D121" i="8"/>
  <c r="G267" i="8"/>
  <c r="AA8" i="1"/>
  <c r="J157" i="10" l="1"/>
  <c r="K157" i="10" s="1"/>
  <c r="L157" i="10" s="1"/>
  <c r="F158" i="10"/>
  <c r="E156" i="10"/>
  <c r="D157" i="10"/>
  <c r="E121" i="8"/>
  <c r="D122" i="8"/>
  <c r="F124" i="8"/>
  <c r="J123" i="8"/>
  <c r="K123" i="8" s="1"/>
  <c r="L123" i="8" s="1"/>
  <c r="G268" i="8"/>
  <c r="N10" i="1"/>
  <c r="N9" i="1"/>
  <c r="O10" i="1"/>
  <c r="P10" i="1"/>
  <c r="AK9" i="1"/>
  <c r="AL9" i="1"/>
  <c r="AJ10" i="1"/>
  <c r="AR10" i="1" s="1"/>
  <c r="AK10" i="1"/>
  <c r="AL10" i="1"/>
  <c r="J8" i="1"/>
  <c r="K8" i="1" s="1"/>
  <c r="L8" i="1" s="1"/>
  <c r="AU8" i="1"/>
  <c r="AD8" i="1"/>
  <c r="AE8" i="1"/>
  <c r="E8" i="1"/>
  <c r="J158" i="10" l="1"/>
  <c r="K158" i="10" s="1"/>
  <c r="L158" i="10" s="1"/>
  <c r="F159" i="10"/>
  <c r="D158" i="10"/>
  <c r="E157" i="10"/>
  <c r="F125" i="8"/>
  <c r="J124" i="8"/>
  <c r="K124" i="8" s="1"/>
  <c r="L124" i="8" s="1"/>
  <c r="E122" i="8"/>
  <c r="D123" i="8"/>
  <c r="G269" i="8"/>
  <c r="AV8" i="1"/>
  <c r="AM9" i="1"/>
  <c r="AN9" i="1" s="1"/>
  <c r="AO9" i="1" s="1"/>
  <c r="Z9" i="1" s="1"/>
  <c r="AA9" i="1" s="1"/>
  <c r="E18" i="2" s="1"/>
  <c r="Q10" i="1"/>
  <c r="R10" i="1" s="1"/>
  <c r="U10" i="1" s="1"/>
  <c r="AT8" i="1"/>
  <c r="AM10" i="1"/>
  <c r="AN10" i="1" s="1"/>
  <c r="AP10" i="1" s="1"/>
  <c r="J159" i="10" l="1"/>
  <c r="K159" i="10" s="1"/>
  <c r="L159" i="10" s="1"/>
  <c r="F160" i="10"/>
  <c r="D159" i="10"/>
  <c r="E158" i="10"/>
  <c r="E123" i="8"/>
  <c r="D124" i="8"/>
  <c r="F126" i="8"/>
  <c r="J125" i="8"/>
  <c r="K125" i="8" s="1"/>
  <c r="L125" i="8" s="1"/>
  <c r="G270" i="8"/>
  <c r="T10" i="1"/>
  <c r="AQ10" i="1"/>
  <c r="AQ9" i="1"/>
  <c r="AP9" i="1"/>
  <c r="S10" i="1"/>
  <c r="AO10" i="1"/>
  <c r="Z10" i="1" s="1"/>
  <c r="J160" i="10" l="1"/>
  <c r="K160" i="10" s="1"/>
  <c r="L160" i="10" s="1"/>
  <c r="F161" i="10"/>
  <c r="D160" i="10"/>
  <c r="E159" i="10"/>
  <c r="F127" i="8"/>
  <c r="J126" i="8"/>
  <c r="K126" i="8" s="1"/>
  <c r="L126" i="8" s="1"/>
  <c r="E124" i="8"/>
  <c r="D125" i="8"/>
  <c r="G271" i="8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E9" i="1"/>
  <c r="AA10" i="1"/>
  <c r="E19" i="2" s="1"/>
  <c r="Z11" i="1"/>
  <c r="Z12" i="1" s="1"/>
  <c r="J161" i="10" l="1"/>
  <c r="K161" i="10" s="1"/>
  <c r="L161" i="10" s="1"/>
  <c r="F162" i="10"/>
  <c r="D161" i="10"/>
  <c r="E160" i="10"/>
  <c r="AC53" i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Z13" i="1"/>
  <c r="AA12" i="1"/>
  <c r="E21" i="2" s="1"/>
  <c r="E125" i="8"/>
  <c r="D126" i="8"/>
  <c r="F128" i="8"/>
  <c r="J127" i="8"/>
  <c r="K127" i="8" s="1"/>
  <c r="L127" i="8" s="1"/>
  <c r="G272" i="8"/>
  <c r="AA11" i="1"/>
  <c r="E20" i="2" s="1"/>
  <c r="AF8" i="1"/>
  <c r="AG8" i="1" s="1"/>
  <c r="AH8" i="1" s="1"/>
  <c r="P9" i="1"/>
  <c r="O9" i="1"/>
  <c r="D162" i="10" l="1"/>
  <c r="E161" i="10"/>
  <c r="J162" i="10"/>
  <c r="K162" i="10" s="1"/>
  <c r="L162" i="10" s="1"/>
  <c r="F163" i="10"/>
  <c r="Z14" i="1"/>
  <c r="AA13" i="1"/>
  <c r="E22" i="2" s="1"/>
  <c r="F129" i="8"/>
  <c r="J128" i="8"/>
  <c r="K128" i="8" s="1"/>
  <c r="L128" i="8" s="1"/>
  <c r="E126" i="8"/>
  <c r="D127" i="8"/>
  <c r="G273" i="8"/>
  <c r="Q9" i="1"/>
  <c r="R9" i="1" s="1"/>
  <c r="S9" i="1" s="1"/>
  <c r="D9" i="1" s="1"/>
  <c r="E9" i="1" s="1"/>
  <c r="J163" i="10" l="1"/>
  <c r="K163" i="10" s="1"/>
  <c r="L163" i="10" s="1"/>
  <c r="F164" i="10"/>
  <c r="D163" i="10"/>
  <c r="E162" i="10"/>
  <c r="Z15" i="1"/>
  <c r="AA14" i="1"/>
  <c r="E23" i="2" s="1"/>
  <c r="E127" i="8"/>
  <c r="D128" i="8"/>
  <c r="F130" i="8"/>
  <c r="J129" i="8"/>
  <c r="K129" i="8" s="1"/>
  <c r="L129" i="8" s="1"/>
  <c r="G274" i="8"/>
  <c r="U9" i="1"/>
  <c r="I9" i="1" s="1"/>
  <c r="I10" i="1" s="1"/>
  <c r="I11" i="1" s="1"/>
  <c r="I12" i="1" s="1"/>
  <c r="T9" i="1"/>
  <c r="H9" i="1" s="1"/>
  <c r="AU9" i="1"/>
  <c r="AE10" i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B9" i="1"/>
  <c r="AF9" i="1" s="1"/>
  <c r="AG9" i="1" s="1"/>
  <c r="AH9" i="1" s="1"/>
  <c r="AD9" i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D10" i="1"/>
  <c r="D164" i="10" l="1"/>
  <c r="E163" i="10"/>
  <c r="J164" i="10"/>
  <c r="K164" i="10" s="1"/>
  <c r="L164" i="10" s="1"/>
  <c r="F165" i="10"/>
  <c r="AE53" i="1"/>
  <c r="AT52" i="1"/>
  <c r="J61" i="2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AT9" i="1"/>
  <c r="J18" i="2" s="1"/>
  <c r="AT12" i="1"/>
  <c r="J21" i="2" s="1"/>
  <c r="I13" i="1"/>
  <c r="Z16" i="1"/>
  <c r="AA15" i="1"/>
  <c r="E24" i="2" s="1"/>
  <c r="F131" i="8"/>
  <c r="J130" i="8"/>
  <c r="K130" i="8" s="1"/>
  <c r="L130" i="8" s="1"/>
  <c r="E128" i="8"/>
  <c r="D129" i="8"/>
  <c r="G275" i="8"/>
  <c r="E10" i="1"/>
  <c r="D11" i="1"/>
  <c r="D12" i="1" s="1"/>
  <c r="AT11" i="1"/>
  <c r="J20" i="2" s="1"/>
  <c r="K18" i="2"/>
  <c r="AT10" i="1"/>
  <c r="J19" i="2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F9" i="1"/>
  <c r="AB10" i="1"/>
  <c r="AU10" i="1"/>
  <c r="K19" i="2" s="1"/>
  <c r="AV10" i="1"/>
  <c r="L19" i="2" s="1"/>
  <c r="AV9" i="1"/>
  <c r="L18" i="2" s="1"/>
  <c r="J165" i="10" l="1"/>
  <c r="K165" i="10" s="1"/>
  <c r="L165" i="10" s="1"/>
  <c r="F166" i="10"/>
  <c r="D165" i="10"/>
  <c r="E164" i="10"/>
  <c r="AE54" i="1"/>
  <c r="AT53" i="1"/>
  <c r="J62" i="2" s="1"/>
  <c r="AU12" i="1"/>
  <c r="K21" i="2" s="1"/>
  <c r="D13" i="1"/>
  <c r="E12" i="1"/>
  <c r="Z17" i="1"/>
  <c r="AA16" i="1"/>
  <c r="E25" i="2" s="1"/>
  <c r="AT13" i="1"/>
  <c r="J22" i="2" s="1"/>
  <c r="AV13" i="1"/>
  <c r="L22" i="2" s="1"/>
  <c r="I14" i="1"/>
  <c r="AV12" i="1"/>
  <c r="L21" i="2" s="1"/>
  <c r="E129" i="8"/>
  <c r="D130" i="8"/>
  <c r="F132" i="8"/>
  <c r="J131" i="8"/>
  <c r="K131" i="8" s="1"/>
  <c r="L131" i="8" s="1"/>
  <c r="G276" i="8"/>
  <c r="AV11" i="1"/>
  <c r="L20" i="2" s="1"/>
  <c r="AF10" i="1"/>
  <c r="AG10" i="1" s="1"/>
  <c r="AH10" i="1" s="1"/>
  <c r="AB11" i="1"/>
  <c r="AB12" i="1" s="1"/>
  <c r="E11" i="1"/>
  <c r="AU11" i="1"/>
  <c r="K20" i="2" s="1"/>
  <c r="P7" i="3"/>
  <c r="J9" i="1"/>
  <c r="K9" i="1" s="1"/>
  <c r="L9" i="1" s="1"/>
  <c r="F10" i="1"/>
  <c r="F11" i="1" s="1"/>
  <c r="F12" i="1" s="1"/>
  <c r="D166" i="10" l="1"/>
  <c r="E165" i="10"/>
  <c r="J166" i="10"/>
  <c r="K166" i="10" s="1"/>
  <c r="L166" i="10" s="1"/>
  <c r="F167" i="10"/>
  <c r="AE55" i="1"/>
  <c r="AT54" i="1"/>
  <c r="J63" i="2" s="1"/>
  <c r="AA17" i="1"/>
  <c r="E26" i="2" s="1"/>
  <c r="Z18" i="1"/>
  <c r="J12" i="1"/>
  <c r="K12" i="1" s="1"/>
  <c r="L12" i="1" s="1"/>
  <c r="F13" i="1"/>
  <c r="I15" i="1"/>
  <c r="AT14" i="1"/>
  <c r="J23" i="2" s="1"/>
  <c r="AU13" i="1"/>
  <c r="K22" i="2" s="1"/>
  <c r="D14" i="1"/>
  <c r="E13" i="1"/>
  <c r="AF12" i="1"/>
  <c r="AG12" i="1" s="1"/>
  <c r="AH12" i="1" s="1"/>
  <c r="AB13" i="1"/>
  <c r="F133" i="8"/>
  <c r="J132" i="8"/>
  <c r="K132" i="8" s="1"/>
  <c r="L132" i="8" s="1"/>
  <c r="E130" i="8"/>
  <c r="D131" i="8"/>
  <c r="G277" i="8"/>
  <c r="AF11" i="1"/>
  <c r="AG11" i="1" s="1"/>
  <c r="AH11" i="1" s="1"/>
  <c r="J11" i="1"/>
  <c r="K11" i="1" s="1"/>
  <c r="L11" i="1" s="1"/>
  <c r="J10" i="1"/>
  <c r="K10" i="1" s="1"/>
  <c r="L10" i="1" s="1"/>
  <c r="J167" i="10" l="1"/>
  <c r="K167" i="10" s="1"/>
  <c r="L167" i="10" s="1"/>
  <c r="F168" i="10"/>
  <c r="D167" i="10"/>
  <c r="E166" i="10"/>
  <c r="AE56" i="1"/>
  <c r="AT55" i="1"/>
  <c r="J64" i="2" s="1"/>
  <c r="AA18" i="1"/>
  <c r="E27" i="2" s="1"/>
  <c r="Z19" i="1"/>
  <c r="AU14" i="1"/>
  <c r="K23" i="2" s="1"/>
  <c r="D15" i="1"/>
  <c r="E14" i="1"/>
  <c r="AT15" i="1"/>
  <c r="J24" i="2" s="1"/>
  <c r="AV15" i="1"/>
  <c r="L24" i="2" s="1"/>
  <c r="I16" i="1"/>
  <c r="AV14" i="1"/>
  <c r="L23" i="2" s="1"/>
  <c r="J13" i="1"/>
  <c r="K13" i="1" s="1"/>
  <c r="L13" i="1" s="1"/>
  <c r="F14" i="1"/>
  <c r="AF13" i="1"/>
  <c r="AG13" i="1" s="1"/>
  <c r="AH13" i="1" s="1"/>
  <c r="AB14" i="1"/>
  <c r="E131" i="8"/>
  <c r="D132" i="8"/>
  <c r="F134" i="8"/>
  <c r="J133" i="8"/>
  <c r="K133" i="8" s="1"/>
  <c r="L133" i="8" s="1"/>
  <c r="G278" i="8"/>
  <c r="O7" i="3"/>
  <c r="D168" i="10" l="1"/>
  <c r="E167" i="10"/>
  <c r="J168" i="10"/>
  <c r="K168" i="10" s="1"/>
  <c r="L168" i="10" s="1"/>
  <c r="F169" i="10"/>
  <c r="AE57" i="1"/>
  <c r="AT56" i="1"/>
  <c r="J65" i="2" s="1"/>
  <c r="Z20" i="1"/>
  <c r="AA19" i="1"/>
  <c r="E28" i="2" s="1"/>
  <c r="J14" i="1"/>
  <c r="K14" i="1" s="1"/>
  <c r="L14" i="1" s="1"/>
  <c r="F15" i="1"/>
  <c r="AF14" i="1"/>
  <c r="AG14" i="1" s="1"/>
  <c r="AH14" i="1" s="1"/>
  <c r="AB15" i="1"/>
  <c r="AT16" i="1"/>
  <c r="J25" i="2" s="1"/>
  <c r="I17" i="1"/>
  <c r="I18" i="1" s="1"/>
  <c r="AU15" i="1"/>
  <c r="K24" i="2" s="1"/>
  <c r="D16" i="1"/>
  <c r="AV16" i="1" s="1"/>
  <c r="L25" i="2" s="1"/>
  <c r="E15" i="1"/>
  <c r="F135" i="8"/>
  <c r="J134" i="8"/>
  <c r="K134" i="8" s="1"/>
  <c r="L134" i="8" s="1"/>
  <c r="E132" i="8"/>
  <c r="D133" i="8"/>
  <c r="G279" i="8"/>
  <c r="J169" i="10" l="1"/>
  <c r="K169" i="10" s="1"/>
  <c r="L169" i="10" s="1"/>
  <c r="F170" i="10"/>
  <c r="D169" i="10"/>
  <c r="E168" i="10"/>
  <c r="AE58" i="1"/>
  <c r="AT57" i="1"/>
  <c r="J66" i="2" s="1"/>
  <c r="AT18" i="1"/>
  <c r="J27" i="2" s="1"/>
  <c r="I19" i="1"/>
  <c r="AA20" i="1"/>
  <c r="E29" i="2" s="1"/>
  <c r="Z21" i="1"/>
  <c r="AT17" i="1"/>
  <c r="J26" i="2" s="1"/>
  <c r="AF15" i="1"/>
  <c r="AG15" i="1" s="1"/>
  <c r="AH15" i="1" s="1"/>
  <c r="AB16" i="1"/>
  <c r="J15" i="1"/>
  <c r="K15" i="1" s="1"/>
  <c r="L15" i="1" s="1"/>
  <c r="F16" i="1"/>
  <c r="AU16" i="1"/>
  <c r="K25" i="2" s="1"/>
  <c r="D17" i="1"/>
  <c r="E16" i="1"/>
  <c r="E133" i="8"/>
  <c r="D134" i="8"/>
  <c r="F136" i="8"/>
  <c r="J135" i="8"/>
  <c r="K135" i="8" s="1"/>
  <c r="L135" i="8" s="1"/>
  <c r="G280" i="8"/>
  <c r="D170" i="10" l="1"/>
  <c r="E169" i="10"/>
  <c r="J170" i="10"/>
  <c r="K170" i="10" s="1"/>
  <c r="L170" i="10" s="1"/>
  <c r="F171" i="10"/>
  <c r="AE59" i="1"/>
  <c r="AT58" i="1"/>
  <c r="J67" i="2" s="1"/>
  <c r="Z22" i="1"/>
  <c r="AA21" i="1"/>
  <c r="E30" i="2" s="1"/>
  <c r="AV17" i="1"/>
  <c r="L26" i="2" s="1"/>
  <c r="D18" i="1"/>
  <c r="AT19" i="1"/>
  <c r="J28" i="2" s="1"/>
  <c r="I20" i="1"/>
  <c r="J16" i="1"/>
  <c r="K16" i="1" s="1"/>
  <c r="L16" i="1" s="1"/>
  <c r="F17" i="1"/>
  <c r="AU17" i="1"/>
  <c r="K26" i="2" s="1"/>
  <c r="E17" i="1"/>
  <c r="AF16" i="1"/>
  <c r="AG16" i="1" s="1"/>
  <c r="AH16" i="1" s="1"/>
  <c r="AB17" i="1"/>
  <c r="F137" i="8"/>
  <c r="J136" i="8"/>
  <c r="K136" i="8" s="1"/>
  <c r="L136" i="8" s="1"/>
  <c r="E134" i="8"/>
  <c r="D135" i="8"/>
  <c r="G281" i="8"/>
  <c r="J171" i="10" l="1"/>
  <c r="K171" i="10" s="1"/>
  <c r="L171" i="10" s="1"/>
  <c r="F172" i="10"/>
  <c r="D171" i="10"/>
  <c r="E170" i="10"/>
  <c r="AE60" i="1"/>
  <c r="AT59" i="1"/>
  <c r="J68" i="2" s="1"/>
  <c r="AF17" i="1"/>
  <c r="AG17" i="1" s="1"/>
  <c r="AH17" i="1" s="1"/>
  <c r="AB18" i="1"/>
  <c r="AT20" i="1"/>
  <c r="J29" i="2" s="1"/>
  <c r="I21" i="1"/>
  <c r="D19" i="1"/>
  <c r="AU18" i="1"/>
  <c r="K27" i="2" s="1"/>
  <c r="E18" i="1"/>
  <c r="AV18" i="1"/>
  <c r="L27" i="2" s="1"/>
  <c r="J17" i="1"/>
  <c r="K17" i="1" s="1"/>
  <c r="L17" i="1" s="1"/>
  <c r="F18" i="1"/>
  <c r="Z23" i="1"/>
  <c r="AA22" i="1"/>
  <c r="E31" i="2" s="1"/>
  <c r="E135" i="8"/>
  <c r="D136" i="8"/>
  <c r="F138" i="8"/>
  <c r="J137" i="8"/>
  <c r="K137" i="8" s="1"/>
  <c r="L137" i="8" s="1"/>
  <c r="G282" i="8"/>
  <c r="D172" i="10" l="1"/>
  <c r="E171" i="10"/>
  <c r="J172" i="10"/>
  <c r="K172" i="10" s="1"/>
  <c r="L172" i="10" s="1"/>
  <c r="F173" i="10"/>
  <c r="AE61" i="1"/>
  <c r="AT60" i="1"/>
  <c r="J69" i="2" s="1"/>
  <c r="Z24" i="1"/>
  <c r="AA23" i="1"/>
  <c r="E32" i="2" s="1"/>
  <c r="D20" i="1"/>
  <c r="AU19" i="1"/>
  <c r="K28" i="2" s="1"/>
  <c r="E19" i="1"/>
  <c r="AV19" i="1"/>
  <c r="L28" i="2" s="1"/>
  <c r="I22" i="1"/>
  <c r="AT21" i="1"/>
  <c r="J30" i="2" s="1"/>
  <c r="J18" i="1"/>
  <c r="K18" i="1" s="1"/>
  <c r="L18" i="1" s="1"/>
  <c r="F19" i="1"/>
  <c r="AB19" i="1"/>
  <c r="AF18" i="1"/>
  <c r="AG18" i="1" s="1"/>
  <c r="AH18" i="1" s="1"/>
  <c r="F139" i="8"/>
  <c r="J138" i="8"/>
  <c r="K138" i="8" s="1"/>
  <c r="L138" i="8" s="1"/>
  <c r="E136" i="8"/>
  <c r="D137" i="8"/>
  <c r="G283" i="8"/>
  <c r="J173" i="10" l="1"/>
  <c r="K173" i="10" s="1"/>
  <c r="L173" i="10" s="1"/>
  <c r="F174" i="10"/>
  <c r="D173" i="10"/>
  <c r="E172" i="10"/>
  <c r="AE62" i="1"/>
  <c r="AT61" i="1"/>
  <c r="J70" i="2" s="1"/>
  <c r="I23" i="1"/>
  <c r="AT22" i="1"/>
  <c r="J31" i="2" s="1"/>
  <c r="AF19" i="1"/>
  <c r="AG19" i="1" s="1"/>
  <c r="AH19" i="1" s="1"/>
  <c r="AB20" i="1"/>
  <c r="Z25" i="1"/>
  <c r="AA24" i="1"/>
  <c r="E33" i="2" s="1"/>
  <c r="J19" i="1"/>
  <c r="K19" i="1" s="1"/>
  <c r="L19" i="1" s="1"/>
  <c r="F20" i="1"/>
  <c r="D21" i="1"/>
  <c r="AU20" i="1"/>
  <c r="K29" i="2" s="1"/>
  <c r="E20" i="1"/>
  <c r="AV20" i="1"/>
  <c r="L29" i="2" s="1"/>
  <c r="E137" i="8"/>
  <c r="D138" i="8"/>
  <c r="F140" i="8"/>
  <c r="J139" i="8"/>
  <c r="K139" i="8" s="1"/>
  <c r="L139" i="8" s="1"/>
  <c r="G284" i="8"/>
  <c r="D174" i="10" l="1"/>
  <c r="E173" i="10"/>
  <c r="J174" i="10"/>
  <c r="K174" i="10" s="1"/>
  <c r="L174" i="10" s="1"/>
  <c r="F175" i="10"/>
  <c r="AE63" i="1"/>
  <c r="AT62" i="1"/>
  <c r="J71" i="2" s="1"/>
  <c r="AU21" i="1"/>
  <c r="K30" i="2" s="1"/>
  <c r="D22" i="1"/>
  <c r="E21" i="1"/>
  <c r="AV21" i="1"/>
  <c r="L30" i="2" s="1"/>
  <c r="Z26" i="1"/>
  <c r="AA25" i="1"/>
  <c r="E34" i="2" s="1"/>
  <c r="AF20" i="1"/>
  <c r="AG20" i="1" s="1"/>
  <c r="AH20" i="1" s="1"/>
  <c r="AB21" i="1"/>
  <c r="J20" i="1"/>
  <c r="K20" i="1" s="1"/>
  <c r="L20" i="1" s="1"/>
  <c r="F21" i="1"/>
  <c r="AT23" i="1"/>
  <c r="J32" i="2" s="1"/>
  <c r="I24" i="1"/>
  <c r="F141" i="8"/>
  <c r="J140" i="8"/>
  <c r="K140" i="8" s="1"/>
  <c r="L140" i="8" s="1"/>
  <c r="E138" i="8"/>
  <c r="D139" i="8"/>
  <c r="G285" i="8"/>
  <c r="J175" i="10" l="1"/>
  <c r="K175" i="10" s="1"/>
  <c r="L175" i="10" s="1"/>
  <c r="F176" i="10"/>
  <c r="D175" i="10"/>
  <c r="E174" i="10"/>
  <c r="AE64" i="1"/>
  <c r="AT63" i="1"/>
  <c r="J72" i="2" s="1"/>
  <c r="AF21" i="1"/>
  <c r="AG21" i="1" s="1"/>
  <c r="AH21" i="1" s="1"/>
  <c r="AB22" i="1"/>
  <c r="I25" i="1"/>
  <c r="AT24" i="1"/>
  <c r="J33" i="2" s="1"/>
  <c r="AA26" i="1"/>
  <c r="E35" i="2" s="1"/>
  <c r="Z27" i="1"/>
  <c r="J21" i="1"/>
  <c r="K21" i="1" s="1"/>
  <c r="L21" i="1" s="1"/>
  <c r="F22" i="1"/>
  <c r="D23" i="1"/>
  <c r="E22" i="1"/>
  <c r="AU22" i="1"/>
  <c r="K31" i="2" s="1"/>
  <c r="AV22" i="1"/>
  <c r="L31" i="2" s="1"/>
  <c r="E139" i="8"/>
  <c r="D140" i="8"/>
  <c r="F142" i="8"/>
  <c r="J141" i="8"/>
  <c r="K141" i="8" s="1"/>
  <c r="L141" i="8" s="1"/>
  <c r="G286" i="8"/>
  <c r="D176" i="10" l="1"/>
  <c r="E175" i="10"/>
  <c r="J176" i="10"/>
  <c r="K176" i="10" s="1"/>
  <c r="L176" i="10" s="1"/>
  <c r="F177" i="10"/>
  <c r="AE65" i="1"/>
  <c r="AT64" i="1"/>
  <c r="J73" i="2" s="1"/>
  <c r="I26" i="1"/>
  <c r="AT25" i="1"/>
  <c r="J34" i="2" s="1"/>
  <c r="D24" i="1"/>
  <c r="AU23" i="1"/>
  <c r="K32" i="2" s="1"/>
  <c r="E23" i="1"/>
  <c r="AV23" i="1"/>
  <c r="L32" i="2" s="1"/>
  <c r="J22" i="1"/>
  <c r="K22" i="1" s="1"/>
  <c r="L22" i="1" s="1"/>
  <c r="F23" i="1"/>
  <c r="AF22" i="1"/>
  <c r="AG22" i="1" s="1"/>
  <c r="AH22" i="1" s="1"/>
  <c r="AB23" i="1"/>
  <c r="AA27" i="1"/>
  <c r="E36" i="2" s="1"/>
  <c r="Z28" i="1"/>
  <c r="D141" i="8"/>
  <c r="E140" i="8"/>
  <c r="F143" i="8"/>
  <c r="J142" i="8"/>
  <c r="K142" i="8" s="1"/>
  <c r="L142" i="8" s="1"/>
  <c r="G287" i="8"/>
  <c r="J177" i="10" l="1"/>
  <c r="K177" i="10" s="1"/>
  <c r="L177" i="10" s="1"/>
  <c r="F178" i="10"/>
  <c r="D177" i="10"/>
  <c r="E176" i="10"/>
  <c r="AE66" i="1"/>
  <c r="AT65" i="1"/>
  <c r="J74" i="2" s="1"/>
  <c r="D25" i="1"/>
  <c r="E24" i="1"/>
  <c r="AU24" i="1"/>
  <c r="K33" i="2" s="1"/>
  <c r="AV24" i="1"/>
  <c r="L33" i="2" s="1"/>
  <c r="F24" i="1"/>
  <c r="J23" i="1"/>
  <c r="K23" i="1" s="1"/>
  <c r="L23" i="1" s="1"/>
  <c r="AA28" i="1"/>
  <c r="E37" i="2" s="1"/>
  <c r="Z29" i="1"/>
  <c r="AF23" i="1"/>
  <c r="AG23" i="1" s="1"/>
  <c r="AH23" i="1" s="1"/>
  <c r="AB24" i="1"/>
  <c r="I27" i="1"/>
  <c r="AT26" i="1"/>
  <c r="J35" i="2" s="1"/>
  <c r="F144" i="8"/>
  <c r="J143" i="8"/>
  <c r="K143" i="8" s="1"/>
  <c r="L143" i="8" s="1"/>
  <c r="E141" i="8"/>
  <c r="D142" i="8"/>
  <c r="G288" i="8"/>
  <c r="D178" i="10" l="1"/>
  <c r="E177" i="10"/>
  <c r="J178" i="10"/>
  <c r="K178" i="10" s="1"/>
  <c r="L178" i="10" s="1"/>
  <c r="F179" i="10"/>
  <c r="AE67" i="1"/>
  <c r="AT66" i="1"/>
  <c r="J75" i="2" s="1"/>
  <c r="Z30" i="1"/>
  <c r="AA29" i="1"/>
  <c r="E38" i="2" s="1"/>
  <c r="J24" i="1"/>
  <c r="K24" i="1" s="1"/>
  <c r="L24" i="1" s="1"/>
  <c r="F25" i="1"/>
  <c r="I28" i="1"/>
  <c r="AT27" i="1"/>
  <c r="J36" i="2" s="1"/>
  <c r="AF24" i="1"/>
  <c r="AG24" i="1" s="1"/>
  <c r="AH24" i="1" s="1"/>
  <c r="AB25" i="1"/>
  <c r="D26" i="1"/>
  <c r="AU25" i="1"/>
  <c r="K34" i="2" s="1"/>
  <c r="E25" i="1"/>
  <c r="AV25" i="1"/>
  <c r="L34" i="2" s="1"/>
  <c r="E142" i="8"/>
  <c r="D143" i="8"/>
  <c r="F145" i="8"/>
  <c r="J144" i="8"/>
  <c r="K144" i="8" s="1"/>
  <c r="L144" i="8" s="1"/>
  <c r="G289" i="8"/>
  <c r="J179" i="10" l="1"/>
  <c r="K179" i="10" s="1"/>
  <c r="L179" i="10" s="1"/>
  <c r="F180" i="10"/>
  <c r="D179" i="10"/>
  <c r="E178" i="10"/>
  <c r="AT67" i="1"/>
  <c r="J76" i="2" s="1"/>
  <c r="I29" i="1"/>
  <c r="AT28" i="1"/>
  <c r="J37" i="2" s="1"/>
  <c r="J25" i="1"/>
  <c r="K25" i="1" s="1"/>
  <c r="L25" i="1" s="1"/>
  <c r="F26" i="1"/>
  <c r="D27" i="1"/>
  <c r="E26" i="1"/>
  <c r="AU26" i="1"/>
  <c r="K35" i="2" s="1"/>
  <c r="AV26" i="1"/>
  <c r="L35" i="2" s="1"/>
  <c r="AF25" i="1"/>
  <c r="AG25" i="1" s="1"/>
  <c r="AH25" i="1" s="1"/>
  <c r="AB26" i="1"/>
  <c r="AA30" i="1"/>
  <c r="E39" i="2" s="1"/>
  <c r="Z31" i="1"/>
  <c r="F146" i="8"/>
  <c r="J145" i="8"/>
  <c r="K145" i="8" s="1"/>
  <c r="L145" i="8" s="1"/>
  <c r="E143" i="8"/>
  <c r="D144" i="8"/>
  <c r="G290" i="8"/>
  <c r="D180" i="10" l="1"/>
  <c r="E179" i="10"/>
  <c r="J180" i="10"/>
  <c r="K180" i="10" s="1"/>
  <c r="L180" i="10" s="1"/>
  <c r="F181" i="10"/>
  <c r="E27" i="1"/>
  <c r="D28" i="1"/>
  <c r="AU27" i="1"/>
  <c r="K36" i="2" s="1"/>
  <c r="AV27" i="1"/>
  <c r="L36" i="2" s="1"/>
  <c r="I30" i="1"/>
  <c r="AT29" i="1"/>
  <c r="J38" i="2" s="1"/>
  <c r="AA31" i="1"/>
  <c r="E40" i="2" s="1"/>
  <c r="Z32" i="1"/>
  <c r="F27" i="1"/>
  <c r="J26" i="1"/>
  <c r="K26" i="1" s="1"/>
  <c r="L26" i="1" s="1"/>
  <c r="AF26" i="1"/>
  <c r="AG26" i="1" s="1"/>
  <c r="AH26" i="1" s="1"/>
  <c r="AB27" i="1"/>
  <c r="E144" i="8"/>
  <c r="D145" i="8"/>
  <c r="F147" i="8"/>
  <c r="J146" i="8"/>
  <c r="K146" i="8" s="1"/>
  <c r="L146" i="8" s="1"/>
  <c r="G291" i="8"/>
  <c r="J181" i="10" l="1"/>
  <c r="K181" i="10" s="1"/>
  <c r="L181" i="10" s="1"/>
  <c r="F182" i="10"/>
  <c r="D181" i="10"/>
  <c r="E180" i="10"/>
  <c r="AA32" i="1"/>
  <c r="E41" i="2" s="1"/>
  <c r="Z33" i="1"/>
  <c r="I31" i="1"/>
  <c r="AT30" i="1"/>
  <c r="J39" i="2" s="1"/>
  <c r="AB28" i="1"/>
  <c r="AF27" i="1"/>
  <c r="AG27" i="1" s="1"/>
  <c r="AH27" i="1" s="1"/>
  <c r="J27" i="1"/>
  <c r="K27" i="1" s="1"/>
  <c r="L27" i="1" s="1"/>
  <c r="F28" i="1"/>
  <c r="D29" i="1"/>
  <c r="E28" i="1"/>
  <c r="AU28" i="1"/>
  <c r="K37" i="2" s="1"/>
  <c r="AV28" i="1"/>
  <c r="L37" i="2" s="1"/>
  <c r="E145" i="8"/>
  <c r="D146" i="8"/>
  <c r="F148" i="8"/>
  <c r="J147" i="8"/>
  <c r="K147" i="8" s="1"/>
  <c r="L147" i="8" s="1"/>
  <c r="G292" i="8"/>
  <c r="D182" i="10" l="1"/>
  <c r="E181" i="10"/>
  <c r="J182" i="10"/>
  <c r="K182" i="10" s="1"/>
  <c r="L182" i="10" s="1"/>
  <c r="F183" i="10"/>
  <c r="J28" i="1"/>
  <c r="K28" i="1" s="1"/>
  <c r="L28" i="1" s="1"/>
  <c r="F29" i="1"/>
  <c r="AF28" i="1"/>
  <c r="AG28" i="1" s="1"/>
  <c r="AH28" i="1" s="1"/>
  <c r="AB29" i="1"/>
  <c r="I32" i="1"/>
  <c r="AT31" i="1"/>
  <c r="J40" i="2" s="1"/>
  <c r="D30" i="1"/>
  <c r="E29" i="1"/>
  <c r="AU29" i="1"/>
  <c r="K38" i="2" s="1"/>
  <c r="AV29" i="1"/>
  <c r="L38" i="2" s="1"/>
  <c r="AA33" i="1"/>
  <c r="E42" i="2" s="1"/>
  <c r="Z34" i="1"/>
  <c r="F149" i="8"/>
  <c r="J148" i="8"/>
  <c r="K148" i="8" s="1"/>
  <c r="L148" i="8" s="1"/>
  <c r="E146" i="8"/>
  <c r="D147" i="8"/>
  <c r="G293" i="8"/>
  <c r="J183" i="10" l="1"/>
  <c r="K183" i="10" s="1"/>
  <c r="L183" i="10" s="1"/>
  <c r="F184" i="10"/>
  <c r="D183" i="10"/>
  <c r="E182" i="10"/>
  <c r="I33" i="1"/>
  <c r="AT32" i="1"/>
  <c r="J41" i="2" s="1"/>
  <c r="D31" i="1"/>
  <c r="E30" i="1"/>
  <c r="AU30" i="1"/>
  <c r="K39" i="2" s="1"/>
  <c r="AV30" i="1"/>
  <c r="L39" i="2" s="1"/>
  <c r="AA34" i="1"/>
  <c r="E43" i="2" s="1"/>
  <c r="Z35" i="1"/>
  <c r="AF29" i="1"/>
  <c r="AG29" i="1" s="1"/>
  <c r="AH29" i="1" s="1"/>
  <c r="AB30" i="1"/>
  <c r="F30" i="1"/>
  <c r="J29" i="1"/>
  <c r="K29" i="1" s="1"/>
  <c r="L29" i="1" s="1"/>
  <c r="D148" i="8"/>
  <c r="E147" i="8"/>
  <c r="F150" i="8"/>
  <c r="J149" i="8"/>
  <c r="K149" i="8" s="1"/>
  <c r="L149" i="8" s="1"/>
  <c r="G294" i="8"/>
  <c r="D184" i="10" l="1"/>
  <c r="E183" i="10"/>
  <c r="J184" i="10"/>
  <c r="K184" i="10" s="1"/>
  <c r="L184" i="10" s="1"/>
  <c r="F185" i="10"/>
  <c r="AA35" i="1"/>
  <c r="E44" i="2" s="1"/>
  <c r="Z36" i="1"/>
  <c r="F31" i="1"/>
  <c r="J30" i="1"/>
  <c r="K30" i="1" s="1"/>
  <c r="L30" i="1" s="1"/>
  <c r="D32" i="1"/>
  <c r="E31" i="1"/>
  <c r="AU31" i="1"/>
  <c r="K40" i="2" s="1"/>
  <c r="AV31" i="1"/>
  <c r="L40" i="2" s="1"/>
  <c r="AF30" i="1"/>
  <c r="AG30" i="1" s="1"/>
  <c r="AH30" i="1" s="1"/>
  <c r="AB31" i="1"/>
  <c r="I34" i="1"/>
  <c r="AT33" i="1"/>
  <c r="J42" i="2" s="1"/>
  <c r="F151" i="8"/>
  <c r="J150" i="8"/>
  <c r="K150" i="8" s="1"/>
  <c r="L150" i="8" s="1"/>
  <c r="E148" i="8"/>
  <c r="D149" i="8"/>
  <c r="G295" i="8"/>
  <c r="J185" i="10" l="1"/>
  <c r="K185" i="10" s="1"/>
  <c r="L185" i="10" s="1"/>
  <c r="F186" i="10"/>
  <c r="D185" i="10"/>
  <c r="E184" i="10"/>
  <c r="AA36" i="1"/>
  <c r="E45" i="2" s="1"/>
  <c r="Z37" i="1"/>
  <c r="AB32" i="1"/>
  <c r="AF31" i="1"/>
  <c r="AG31" i="1" s="1"/>
  <c r="AH31" i="1" s="1"/>
  <c r="D33" i="1"/>
  <c r="E32" i="1"/>
  <c r="AU32" i="1"/>
  <c r="K41" i="2" s="1"/>
  <c r="AV32" i="1"/>
  <c r="L41" i="2" s="1"/>
  <c r="I35" i="1"/>
  <c r="I36" i="1" s="1"/>
  <c r="AT34" i="1"/>
  <c r="J43" i="2" s="1"/>
  <c r="F32" i="1"/>
  <c r="J31" i="1"/>
  <c r="K31" i="1" s="1"/>
  <c r="L31" i="1" s="1"/>
  <c r="E149" i="8"/>
  <c r="D150" i="8"/>
  <c r="F152" i="8"/>
  <c r="J151" i="8"/>
  <c r="K151" i="8" s="1"/>
  <c r="L151" i="8" s="1"/>
  <c r="G296" i="8"/>
  <c r="D186" i="10" l="1"/>
  <c r="E185" i="10"/>
  <c r="J186" i="10"/>
  <c r="K186" i="10" s="1"/>
  <c r="L186" i="10" s="1"/>
  <c r="F187" i="10"/>
  <c r="I37" i="1"/>
  <c r="AT36" i="1"/>
  <c r="J45" i="2" s="1"/>
  <c r="AA37" i="1"/>
  <c r="E46" i="2" s="1"/>
  <c r="Z38" i="1"/>
  <c r="AT35" i="1"/>
  <c r="J44" i="2" s="1"/>
  <c r="D34" i="1"/>
  <c r="E33" i="1"/>
  <c r="AU33" i="1"/>
  <c r="K42" i="2" s="1"/>
  <c r="AV33" i="1"/>
  <c r="L42" i="2" s="1"/>
  <c r="J32" i="1"/>
  <c r="K32" i="1" s="1"/>
  <c r="L32" i="1" s="1"/>
  <c r="F33" i="1"/>
  <c r="AB33" i="1"/>
  <c r="AF32" i="1"/>
  <c r="AG32" i="1" s="1"/>
  <c r="AH32" i="1" s="1"/>
  <c r="F153" i="8"/>
  <c r="J152" i="8"/>
  <c r="K152" i="8" s="1"/>
  <c r="L152" i="8" s="1"/>
  <c r="E150" i="8"/>
  <c r="D151" i="8"/>
  <c r="G297" i="8"/>
  <c r="J187" i="10" l="1"/>
  <c r="K187" i="10" s="1"/>
  <c r="L187" i="10" s="1"/>
  <c r="F188" i="10"/>
  <c r="D187" i="10"/>
  <c r="E186" i="10"/>
  <c r="AA38" i="1"/>
  <c r="E47" i="2" s="1"/>
  <c r="Z39" i="1"/>
  <c r="I38" i="1"/>
  <c r="AT37" i="1"/>
  <c r="J46" i="2" s="1"/>
  <c r="F34" i="1"/>
  <c r="J33" i="1"/>
  <c r="K33" i="1" s="1"/>
  <c r="L33" i="1" s="1"/>
  <c r="D35" i="1"/>
  <c r="D36" i="1" s="1"/>
  <c r="E34" i="1"/>
  <c r="AU34" i="1"/>
  <c r="K43" i="2" s="1"/>
  <c r="AV34" i="1"/>
  <c r="L43" i="2" s="1"/>
  <c r="AF33" i="1"/>
  <c r="AG33" i="1" s="1"/>
  <c r="AH33" i="1" s="1"/>
  <c r="AB34" i="1"/>
  <c r="E151" i="8"/>
  <c r="D152" i="8"/>
  <c r="F154" i="8"/>
  <c r="J153" i="8"/>
  <c r="K153" i="8" s="1"/>
  <c r="L153" i="8" s="1"/>
  <c r="G298" i="8"/>
  <c r="D188" i="10" l="1"/>
  <c r="E187" i="10"/>
  <c r="J188" i="10"/>
  <c r="K188" i="10" s="1"/>
  <c r="L188" i="10" s="1"/>
  <c r="F189" i="10"/>
  <c r="D37" i="1"/>
  <c r="AU36" i="1"/>
  <c r="K45" i="2" s="1"/>
  <c r="E36" i="1"/>
  <c r="AV36" i="1"/>
  <c r="L45" i="2" s="1"/>
  <c r="I39" i="1"/>
  <c r="AT38" i="1"/>
  <c r="J47" i="2" s="1"/>
  <c r="Z40" i="1"/>
  <c r="AA39" i="1"/>
  <c r="E48" i="2" s="1"/>
  <c r="AB35" i="1"/>
  <c r="AF34" i="1"/>
  <c r="AG34" i="1" s="1"/>
  <c r="AH34" i="1" s="1"/>
  <c r="E35" i="1"/>
  <c r="AU35" i="1"/>
  <c r="K44" i="2" s="1"/>
  <c r="AV35" i="1"/>
  <c r="L44" i="2" s="1"/>
  <c r="F35" i="1"/>
  <c r="J34" i="1"/>
  <c r="K34" i="1" s="1"/>
  <c r="L34" i="1" s="1"/>
  <c r="F155" i="8"/>
  <c r="J154" i="8"/>
  <c r="K154" i="8" s="1"/>
  <c r="L154" i="8" s="1"/>
  <c r="E152" i="8"/>
  <c r="D153" i="8"/>
  <c r="G299" i="8"/>
  <c r="J189" i="10" l="1"/>
  <c r="K189" i="10" s="1"/>
  <c r="L189" i="10" s="1"/>
  <c r="F190" i="10"/>
  <c r="D189" i="10"/>
  <c r="E188" i="10"/>
  <c r="AF35" i="1"/>
  <c r="AG35" i="1" s="1"/>
  <c r="AH35" i="1" s="1"/>
  <c r="AB36" i="1"/>
  <c r="Z41" i="1"/>
  <c r="AA40" i="1"/>
  <c r="E49" i="2" s="1"/>
  <c r="I40" i="1"/>
  <c r="AT39" i="1"/>
  <c r="J48" i="2" s="1"/>
  <c r="J35" i="1"/>
  <c r="K35" i="1" s="1"/>
  <c r="L35" i="1" s="1"/>
  <c r="F36" i="1"/>
  <c r="D38" i="1"/>
  <c r="AU37" i="1"/>
  <c r="K46" i="2" s="1"/>
  <c r="E37" i="1"/>
  <c r="AV37" i="1"/>
  <c r="L46" i="2" s="1"/>
  <c r="E153" i="8"/>
  <c r="D154" i="8"/>
  <c r="F156" i="8"/>
  <c r="J155" i="8"/>
  <c r="K155" i="8" s="1"/>
  <c r="L155" i="8" s="1"/>
  <c r="G300" i="8"/>
  <c r="J190" i="10" l="1"/>
  <c r="K190" i="10" s="1"/>
  <c r="L190" i="10" s="1"/>
  <c r="F191" i="10"/>
  <c r="D190" i="10"/>
  <c r="E189" i="10"/>
  <c r="Z42" i="1"/>
  <c r="AA41" i="1"/>
  <c r="E50" i="2" s="1"/>
  <c r="J36" i="1"/>
  <c r="K36" i="1" s="1"/>
  <c r="L36" i="1" s="1"/>
  <c r="F37" i="1"/>
  <c r="AT40" i="1"/>
  <c r="J49" i="2" s="1"/>
  <c r="I41" i="1"/>
  <c r="AF36" i="1"/>
  <c r="AG36" i="1" s="1"/>
  <c r="AH36" i="1" s="1"/>
  <c r="AB37" i="1"/>
  <c r="D39" i="1"/>
  <c r="AU38" i="1"/>
  <c r="K47" i="2" s="1"/>
  <c r="E38" i="1"/>
  <c r="AV38" i="1"/>
  <c r="L47" i="2" s="1"/>
  <c r="F157" i="8"/>
  <c r="J156" i="8"/>
  <c r="K156" i="8" s="1"/>
  <c r="L156" i="8" s="1"/>
  <c r="E154" i="8"/>
  <c r="D155" i="8"/>
  <c r="G301" i="8"/>
  <c r="D191" i="10" l="1"/>
  <c r="E190" i="10"/>
  <c r="J191" i="10"/>
  <c r="K191" i="10" s="1"/>
  <c r="L191" i="10" s="1"/>
  <c r="F192" i="10"/>
  <c r="F38" i="1"/>
  <c r="J37" i="1"/>
  <c r="K37" i="1" s="1"/>
  <c r="L37" i="1" s="1"/>
  <c r="AF37" i="1"/>
  <c r="AG37" i="1" s="1"/>
  <c r="AH37" i="1" s="1"/>
  <c r="AB38" i="1"/>
  <c r="D40" i="1"/>
  <c r="E39" i="1"/>
  <c r="AU39" i="1"/>
  <c r="K48" i="2" s="1"/>
  <c r="AV39" i="1"/>
  <c r="L48" i="2" s="1"/>
  <c r="AT41" i="1"/>
  <c r="J50" i="2" s="1"/>
  <c r="I42" i="1"/>
  <c r="Z43" i="1"/>
  <c r="AA42" i="1"/>
  <c r="E51" i="2" s="1"/>
  <c r="D156" i="8"/>
  <c r="E155" i="8"/>
  <c r="F158" i="8"/>
  <c r="J157" i="8"/>
  <c r="K157" i="8" s="1"/>
  <c r="L157" i="8" s="1"/>
  <c r="G302" i="8"/>
  <c r="J192" i="10" l="1"/>
  <c r="K192" i="10" s="1"/>
  <c r="L192" i="10" s="1"/>
  <c r="F193" i="10"/>
  <c r="D192" i="10"/>
  <c r="E191" i="10"/>
  <c r="AA43" i="1"/>
  <c r="E52" i="2" s="1"/>
  <c r="Z44" i="1"/>
  <c r="I43" i="1"/>
  <c r="I44" i="1" s="1"/>
  <c r="AT42" i="1"/>
  <c r="J51" i="2" s="1"/>
  <c r="D41" i="1"/>
  <c r="AU40" i="1"/>
  <c r="K49" i="2" s="1"/>
  <c r="E40" i="1"/>
  <c r="AV40" i="1"/>
  <c r="L49" i="2" s="1"/>
  <c r="AF38" i="1"/>
  <c r="AG38" i="1" s="1"/>
  <c r="AH38" i="1" s="1"/>
  <c r="AB39" i="1"/>
  <c r="F39" i="1"/>
  <c r="J38" i="1"/>
  <c r="K38" i="1" s="1"/>
  <c r="L38" i="1" s="1"/>
  <c r="F159" i="8"/>
  <c r="J158" i="8"/>
  <c r="K158" i="8" s="1"/>
  <c r="L158" i="8" s="1"/>
  <c r="E156" i="8"/>
  <c r="D157" i="8"/>
  <c r="G303" i="8"/>
  <c r="J193" i="10" l="1"/>
  <c r="K193" i="10" s="1"/>
  <c r="L193" i="10" s="1"/>
  <c r="F194" i="10"/>
  <c r="D193" i="10"/>
  <c r="E192" i="10"/>
  <c r="I45" i="1"/>
  <c r="AT44" i="1"/>
  <c r="J53" i="2" s="1"/>
  <c r="AA44" i="1"/>
  <c r="E53" i="2" s="1"/>
  <c r="Z45" i="1"/>
  <c r="F40" i="1"/>
  <c r="J39" i="1"/>
  <c r="K39" i="1" s="1"/>
  <c r="L39" i="1" s="1"/>
  <c r="AF39" i="1"/>
  <c r="AG39" i="1" s="1"/>
  <c r="AH39" i="1" s="1"/>
  <c r="AB40" i="1"/>
  <c r="AT43" i="1"/>
  <c r="J52" i="2" s="1"/>
  <c r="D42" i="1"/>
  <c r="AU41" i="1"/>
  <c r="K50" i="2" s="1"/>
  <c r="E41" i="1"/>
  <c r="AV41" i="1"/>
  <c r="L50" i="2" s="1"/>
  <c r="E157" i="8"/>
  <c r="D158" i="8"/>
  <c r="F160" i="8"/>
  <c r="J159" i="8"/>
  <c r="K159" i="8" s="1"/>
  <c r="L159" i="8" s="1"/>
  <c r="G304" i="8"/>
  <c r="D194" i="10" l="1"/>
  <c r="E193" i="10"/>
  <c r="J194" i="10"/>
  <c r="K194" i="10" s="1"/>
  <c r="L194" i="10" s="1"/>
  <c r="F195" i="10"/>
  <c r="AA45" i="1"/>
  <c r="E54" i="2" s="1"/>
  <c r="Z46" i="1"/>
  <c r="AT45" i="1"/>
  <c r="J54" i="2" s="1"/>
  <c r="I46" i="1"/>
  <c r="D43" i="1"/>
  <c r="D44" i="1" s="1"/>
  <c r="AU42" i="1"/>
  <c r="K51" i="2" s="1"/>
  <c r="E42" i="1"/>
  <c r="AV42" i="1"/>
  <c r="L51" i="2" s="1"/>
  <c r="AF40" i="1"/>
  <c r="AG40" i="1" s="1"/>
  <c r="AH40" i="1" s="1"/>
  <c r="AB41" i="1"/>
  <c r="F41" i="1"/>
  <c r="J40" i="1"/>
  <c r="K40" i="1" s="1"/>
  <c r="L40" i="1" s="1"/>
  <c r="F161" i="8"/>
  <c r="J160" i="8"/>
  <c r="K160" i="8" s="1"/>
  <c r="L160" i="8" s="1"/>
  <c r="D159" i="8"/>
  <c r="E158" i="8"/>
  <c r="G305" i="8"/>
  <c r="J195" i="10" l="1"/>
  <c r="K195" i="10" s="1"/>
  <c r="L195" i="10" s="1"/>
  <c r="F196" i="10"/>
  <c r="D195" i="10"/>
  <c r="E194" i="10"/>
  <c r="D45" i="1"/>
  <c r="AU44" i="1"/>
  <c r="K53" i="2" s="1"/>
  <c r="E44" i="1"/>
  <c r="AV44" i="1"/>
  <c r="L53" i="2" s="1"/>
  <c r="Z47" i="1"/>
  <c r="AA46" i="1"/>
  <c r="E55" i="2" s="1"/>
  <c r="I47" i="1"/>
  <c r="AT46" i="1"/>
  <c r="J55" i="2" s="1"/>
  <c r="AF41" i="1"/>
  <c r="AG41" i="1" s="1"/>
  <c r="AH41" i="1" s="1"/>
  <c r="AB42" i="1"/>
  <c r="F42" i="1"/>
  <c r="J41" i="1"/>
  <c r="K41" i="1" s="1"/>
  <c r="L41" i="1" s="1"/>
  <c r="AU43" i="1"/>
  <c r="K52" i="2" s="1"/>
  <c r="E43" i="1"/>
  <c r="AV43" i="1"/>
  <c r="L52" i="2" s="1"/>
  <c r="E159" i="8"/>
  <c r="D160" i="8"/>
  <c r="F162" i="8"/>
  <c r="J161" i="8"/>
  <c r="K161" i="8" s="1"/>
  <c r="L161" i="8" s="1"/>
  <c r="G306" i="8"/>
  <c r="D196" i="10" l="1"/>
  <c r="E195" i="10"/>
  <c r="J196" i="10"/>
  <c r="K196" i="10" s="1"/>
  <c r="L196" i="10" s="1"/>
  <c r="F197" i="10"/>
  <c r="Z48" i="1"/>
  <c r="AA47" i="1"/>
  <c r="E56" i="2" s="1"/>
  <c r="AT47" i="1"/>
  <c r="J56" i="2" s="1"/>
  <c r="I48" i="1"/>
  <c r="D46" i="1"/>
  <c r="AU45" i="1"/>
  <c r="K54" i="2" s="1"/>
  <c r="E45" i="1"/>
  <c r="AV45" i="1"/>
  <c r="L54" i="2" s="1"/>
  <c r="J42" i="1"/>
  <c r="K42" i="1" s="1"/>
  <c r="L42" i="1" s="1"/>
  <c r="F43" i="1"/>
  <c r="AF42" i="1"/>
  <c r="AG42" i="1" s="1"/>
  <c r="AH42" i="1" s="1"/>
  <c r="AB43" i="1"/>
  <c r="F163" i="8"/>
  <c r="J162" i="8"/>
  <c r="K162" i="8" s="1"/>
  <c r="L162" i="8" s="1"/>
  <c r="E160" i="8"/>
  <c r="D161" i="8"/>
  <c r="G307" i="8"/>
  <c r="J197" i="10" l="1"/>
  <c r="K197" i="10" s="1"/>
  <c r="L197" i="10" s="1"/>
  <c r="F198" i="10"/>
  <c r="D197" i="10"/>
  <c r="E196" i="10"/>
  <c r="J43" i="1"/>
  <c r="K43" i="1" s="1"/>
  <c r="L43" i="1" s="1"/>
  <c r="F44" i="1"/>
  <c r="D47" i="1"/>
  <c r="AU46" i="1"/>
  <c r="K55" i="2" s="1"/>
  <c r="E46" i="1"/>
  <c r="AV46" i="1"/>
  <c r="L55" i="2" s="1"/>
  <c r="I49" i="1"/>
  <c r="AT48" i="1"/>
  <c r="J57" i="2" s="1"/>
  <c r="AF43" i="1"/>
  <c r="AG43" i="1" s="1"/>
  <c r="AH43" i="1" s="1"/>
  <c r="AB44" i="1"/>
  <c r="Z49" i="1"/>
  <c r="AA48" i="1"/>
  <c r="E57" i="2" s="1"/>
  <c r="E161" i="8"/>
  <c r="D162" i="8"/>
  <c r="F164" i="8"/>
  <c r="J163" i="8"/>
  <c r="K163" i="8" s="1"/>
  <c r="L163" i="8" s="1"/>
  <c r="G308" i="8"/>
  <c r="D198" i="10" l="1"/>
  <c r="E197" i="10"/>
  <c r="J198" i="10"/>
  <c r="K198" i="10" s="1"/>
  <c r="L198" i="10" s="1"/>
  <c r="F199" i="10"/>
  <c r="AB45" i="1"/>
  <c r="AF44" i="1"/>
  <c r="AG44" i="1" s="1"/>
  <c r="AH44" i="1" s="1"/>
  <c r="I50" i="1"/>
  <c r="AT49" i="1"/>
  <c r="J58" i="2" s="1"/>
  <c r="D48" i="1"/>
  <c r="AU47" i="1"/>
  <c r="K56" i="2" s="1"/>
  <c r="E47" i="1"/>
  <c r="AV47" i="1"/>
  <c r="L56" i="2" s="1"/>
  <c r="J44" i="1"/>
  <c r="K44" i="1" s="1"/>
  <c r="L44" i="1" s="1"/>
  <c r="F45" i="1"/>
  <c r="Z50" i="1"/>
  <c r="AA49" i="1"/>
  <c r="E58" i="2" s="1"/>
  <c r="F165" i="8"/>
  <c r="J164" i="8"/>
  <c r="K164" i="8" s="1"/>
  <c r="L164" i="8" s="1"/>
  <c r="E162" i="8"/>
  <c r="D163" i="8"/>
  <c r="G309" i="8"/>
  <c r="J199" i="10" l="1"/>
  <c r="K199" i="10" s="1"/>
  <c r="L199" i="10" s="1"/>
  <c r="F200" i="10"/>
  <c r="D199" i="10"/>
  <c r="E198" i="10"/>
  <c r="Z51" i="1"/>
  <c r="AA50" i="1"/>
  <c r="E59" i="2" s="1"/>
  <c r="J45" i="1"/>
  <c r="K45" i="1" s="1"/>
  <c r="L45" i="1" s="1"/>
  <c r="F46" i="1"/>
  <c r="D49" i="1"/>
  <c r="AU48" i="1"/>
  <c r="K57" i="2" s="1"/>
  <c r="E48" i="1"/>
  <c r="AV48" i="1"/>
  <c r="L57" i="2" s="1"/>
  <c r="I51" i="1"/>
  <c r="AT50" i="1"/>
  <c r="J59" i="2" s="1"/>
  <c r="AB46" i="1"/>
  <c r="AF45" i="1"/>
  <c r="AG45" i="1" s="1"/>
  <c r="AH45" i="1" s="1"/>
  <c r="D164" i="8"/>
  <c r="E163" i="8"/>
  <c r="F166" i="8"/>
  <c r="J165" i="8"/>
  <c r="K165" i="8" s="1"/>
  <c r="L165" i="8" s="1"/>
  <c r="G310" i="8"/>
  <c r="D200" i="10" l="1"/>
  <c r="E199" i="10"/>
  <c r="J200" i="10"/>
  <c r="K200" i="10" s="1"/>
  <c r="L200" i="10" s="1"/>
  <c r="F201" i="10"/>
  <c r="AA51" i="1"/>
  <c r="E60" i="2" s="1"/>
  <c r="Z52" i="1"/>
  <c r="AT51" i="1"/>
  <c r="J60" i="2" s="1"/>
  <c r="D50" i="1"/>
  <c r="AU49" i="1"/>
  <c r="K58" i="2" s="1"/>
  <c r="E49" i="1"/>
  <c r="AV49" i="1"/>
  <c r="L58" i="2" s="1"/>
  <c r="AF46" i="1"/>
  <c r="AG46" i="1" s="1"/>
  <c r="AH46" i="1" s="1"/>
  <c r="AB47" i="1"/>
  <c r="F47" i="1"/>
  <c r="J46" i="1"/>
  <c r="K46" i="1" s="1"/>
  <c r="L46" i="1" s="1"/>
  <c r="F167" i="8"/>
  <c r="J166" i="8"/>
  <c r="K166" i="8" s="1"/>
  <c r="L166" i="8" s="1"/>
  <c r="E164" i="8"/>
  <c r="D165" i="8"/>
  <c r="G311" i="8"/>
  <c r="J201" i="10" l="1"/>
  <c r="K201" i="10" s="1"/>
  <c r="L201" i="10" s="1"/>
  <c r="F202" i="10"/>
  <c r="D201" i="10"/>
  <c r="E200" i="10"/>
  <c r="AA52" i="1"/>
  <c r="E61" i="2" s="1"/>
  <c r="Z53" i="1"/>
  <c r="AU52" i="1"/>
  <c r="K61" i="2" s="1"/>
  <c r="AV52" i="1"/>
  <c r="L61" i="2" s="1"/>
  <c r="F48" i="1"/>
  <c r="J47" i="1"/>
  <c r="K47" i="1" s="1"/>
  <c r="L47" i="1" s="1"/>
  <c r="AB48" i="1"/>
  <c r="AF47" i="1"/>
  <c r="AG47" i="1" s="1"/>
  <c r="AH47" i="1" s="1"/>
  <c r="D51" i="1"/>
  <c r="AU50" i="1"/>
  <c r="K59" i="2" s="1"/>
  <c r="E50" i="1"/>
  <c r="AV50" i="1"/>
  <c r="L59" i="2" s="1"/>
  <c r="E165" i="8"/>
  <c r="D166" i="8"/>
  <c r="F168" i="8"/>
  <c r="J167" i="8"/>
  <c r="K167" i="8" s="1"/>
  <c r="L167" i="8" s="1"/>
  <c r="G312" i="8"/>
  <c r="J202" i="10" l="1"/>
  <c r="K202" i="10" s="1"/>
  <c r="L202" i="10" s="1"/>
  <c r="F203" i="10"/>
  <c r="D202" i="10"/>
  <c r="E201" i="10"/>
  <c r="AA53" i="1"/>
  <c r="E62" i="2" s="1"/>
  <c r="AU53" i="1"/>
  <c r="K62" i="2" s="1"/>
  <c r="Z54" i="1"/>
  <c r="AV53" i="1"/>
  <c r="L62" i="2" s="1"/>
  <c r="AF48" i="1"/>
  <c r="AG48" i="1" s="1"/>
  <c r="AH48" i="1" s="1"/>
  <c r="AB49" i="1"/>
  <c r="AU51" i="1"/>
  <c r="K60" i="2" s="1"/>
  <c r="E51" i="1"/>
  <c r="AV51" i="1"/>
  <c r="L60" i="2" s="1"/>
  <c r="J48" i="1"/>
  <c r="K48" i="1" s="1"/>
  <c r="L48" i="1" s="1"/>
  <c r="F49" i="1"/>
  <c r="F169" i="8"/>
  <c r="J168" i="8"/>
  <c r="K168" i="8" s="1"/>
  <c r="L168" i="8" s="1"/>
  <c r="E166" i="8"/>
  <c r="D167" i="8"/>
  <c r="G313" i="8"/>
  <c r="D203" i="10" l="1"/>
  <c r="E202" i="10"/>
  <c r="J203" i="10"/>
  <c r="K203" i="10" s="1"/>
  <c r="L203" i="10" s="1"/>
  <c r="F204" i="10"/>
  <c r="AA54" i="1"/>
  <c r="E63" i="2" s="1"/>
  <c r="Z55" i="1"/>
  <c r="AU54" i="1"/>
  <c r="K63" i="2" s="1"/>
  <c r="AV54" i="1"/>
  <c r="L63" i="2" s="1"/>
  <c r="AF49" i="1"/>
  <c r="AG49" i="1" s="1"/>
  <c r="AH49" i="1" s="1"/>
  <c r="AB50" i="1"/>
  <c r="J49" i="1"/>
  <c r="K49" i="1" s="1"/>
  <c r="L49" i="1" s="1"/>
  <c r="F50" i="1"/>
  <c r="E167" i="8"/>
  <c r="D168" i="8"/>
  <c r="F170" i="8"/>
  <c r="J169" i="8"/>
  <c r="K169" i="8" s="1"/>
  <c r="L169" i="8" s="1"/>
  <c r="G314" i="8"/>
  <c r="J204" i="10" l="1"/>
  <c r="K204" i="10" s="1"/>
  <c r="L204" i="10" s="1"/>
  <c r="F205" i="10"/>
  <c r="D204" i="10"/>
  <c r="E203" i="10"/>
  <c r="AA55" i="1"/>
  <c r="E64" i="2" s="1"/>
  <c r="Z56" i="1"/>
  <c r="AU55" i="1"/>
  <c r="K64" i="2" s="1"/>
  <c r="AV55" i="1"/>
  <c r="L64" i="2" s="1"/>
  <c r="J50" i="1"/>
  <c r="K50" i="1" s="1"/>
  <c r="L50" i="1" s="1"/>
  <c r="F51" i="1"/>
  <c r="J51" i="1" s="1"/>
  <c r="K51" i="1" s="1"/>
  <c r="L51" i="1" s="1"/>
  <c r="AF50" i="1"/>
  <c r="AG50" i="1" s="1"/>
  <c r="AH50" i="1" s="1"/>
  <c r="AB51" i="1"/>
  <c r="F171" i="8"/>
  <c r="J170" i="8"/>
  <c r="K170" i="8" s="1"/>
  <c r="L170" i="8" s="1"/>
  <c r="E168" i="8"/>
  <c r="D169" i="8"/>
  <c r="G315" i="8"/>
  <c r="D205" i="10" l="1"/>
  <c r="E204" i="10"/>
  <c r="J205" i="10"/>
  <c r="K205" i="10" s="1"/>
  <c r="L205" i="10" s="1"/>
  <c r="F206" i="10"/>
  <c r="AF51" i="1"/>
  <c r="AG51" i="1" s="1"/>
  <c r="AH51" i="1" s="1"/>
  <c r="AB52" i="1"/>
  <c r="AA56" i="1"/>
  <c r="E65" i="2" s="1"/>
  <c r="AU56" i="1"/>
  <c r="K65" i="2" s="1"/>
  <c r="Z57" i="1"/>
  <c r="AV56" i="1"/>
  <c r="L65" i="2" s="1"/>
  <c r="E169" i="8"/>
  <c r="D170" i="8"/>
  <c r="F172" i="8"/>
  <c r="J171" i="8"/>
  <c r="K171" i="8" s="1"/>
  <c r="L171" i="8" s="1"/>
  <c r="G316" i="8"/>
  <c r="J206" i="10" l="1"/>
  <c r="K206" i="10" s="1"/>
  <c r="L206" i="10" s="1"/>
  <c r="F207" i="10"/>
  <c r="D206" i="10"/>
  <c r="E205" i="10"/>
  <c r="AB53" i="1"/>
  <c r="AF52" i="1"/>
  <c r="AG52" i="1" s="1"/>
  <c r="AH52" i="1" s="1"/>
  <c r="Z58" i="1"/>
  <c r="AU57" i="1"/>
  <c r="K66" i="2" s="1"/>
  <c r="AA57" i="1"/>
  <c r="E66" i="2" s="1"/>
  <c r="AV57" i="1"/>
  <c r="L66" i="2" s="1"/>
  <c r="F173" i="8"/>
  <c r="J172" i="8"/>
  <c r="K172" i="8" s="1"/>
  <c r="L172" i="8" s="1"/>
  <c r="E170" i="8"/>
  <c r="D171" i="8"/>
  <c r="G317" i="8"/>
  <c r="D207" i="10" l="1"/>
  <c r="E206" i="10"/>
  <c r="J207" i="10"/>
  <c r="K207" i="10" s="1"/>
  <c r="L207" i="10" s="1"/>
  <c r="F208" i="10"/>
  <c r="AA58" i="1"/>
  <c r="E67" i="2" s="1"/>
  <c r="Z59" i="1"/>
  <c r="AU58" i="1"/>
  <c r="K67" i="2" s="1"/>
  <c r="AV58" i="1"/>
  <c r="L67" i="2" s="1"/>
  <c r="AB54" i="1"/>
  <c r="AF53" i="1"/>
  <c r="AG53" i="1" s="1"/>
  <c r="AH53" i="1" s="1"/>
  <c r="E171" i="8"/>
  <c r="D172" i="8"/>
  <c r="F174" i="8"/>
  <c r="J173" i="8"/>
  <c r="K173" i="8" s="1"/>
  <c r="L173" i="8" s="1"/>
  <c r="G318" i="8"/>
  <c r="J208" i="10" l="1"/>
  <c r="K208" i="10" s="1"/>
  <c r="L208" i="10" s="1"/>
  <c r="F209" i="10"/>
  <c r="D208" i="10"/>
  <c r="E207" i="10"/>
  <c r="AB55" i="1"/>
  <c r="AF54" i="1"/>
  <c r="AG54" i="1" s="1"/>
  <c r="AH54" i="1" s="1"/>
  <c r="AA59" i="1"/>
  <c r="E68" i="2" s="1"/>
  <c r="Z60" i="1"/>
  <c r="AU59" i="1"/>
  <c r="K68" i="2" s="1"/>
  <c r="AV59" i="1"/>
  <c r="L68" i="2" s="1"/>
  <c r="F175" i="8"/>
  <c r="J174" i="8"/>
  <c r="K174" i="8" s="1"/>
  <c r="L174" i="8" s="1"/>
  <c r="E172" i="8"/>
  <c r="D173" i="8"/>
  <c r="G319" i="8"/>
  <c r="J209" i="10" l="1"/>
  <c r="K209" i="10" s="1"/>
  <c r="L209" i="10" s="1"/>
  <c r="F210" i="10"/>
  <c r="D209" i="10"/>
  <c r="E208" i="10"/>
  <c r="AA60" i="1"/>
  <c r="E69" i="2" s="1"/>
  <c r="AU60" i="1"/>
  <c r="K69" i="2" s="1"/>
  <c r="Z61" i="1"/>
  <c r="AV60" i="1"/>
  <c r="L69" i="2" s="1"/>
  <c r="AB56" i="1"/>
  <c r="AF55" i="1"/>
  <c r="AG55" i="1" s="1"/>
  <c r="AH55" i="1" s="1"/>
  <c r="E173" i="8"/>
  <c r="D174" i="8"/>
  <c r="F176" i="8"/>
  <c r="J175" i="8"/>
  <c r="K175" i="8" s="1"/>
  <c r="L175" i="8" s="1"/>
  <c r="G320" i="8"/>
  <c r="J210" i="10" l="1"/>
  <c r="K210" i="10" s="1"/>
  <c r="L210" i="10" s="1"/>
  <c r="F211" i="10"/>
  <c r="D210" i="10"/>
  <c r="E209" i="10"/>
  <c r="AB57" i="1"/>
  <c r="AF56" i="1"/>
  <c r="AG56" i="1" s="1"/>
  <c r="AH56" i="1" s="1"/>
  <c r="AA61" i="1"/>
  <c r="E70" i="2" s="1"/>
  <c r="AU61" i="1"/>
  <c r="K70" i="2" s="1"/>
  <c r="Z62" i="1"/>
  <c r="AV61" i="1"/>
  <c r="L70" i="2" s="1"/>
  <c r="F177" i="8"/>
  <c r="J176" i="8"/>
  <c r="K176" i="8" s="1"/>
  <c r="L176" i="8" s="1"/>
  <c r="E174" i="8"/>
  <c r="D175" i="8"/>
  <c r="G321" i="8"/>
  <c r="J211" i="10" l="1"/>
  <c r="K211" i="10" s="1"/>
  <c r="L211" i="10" s="1"/>
  <c r="F212" i="10"/>
  <c r="D211" i="10"/>
  <c r="E210" i="10"/>
  <c r="AU62" i="1"/>
  <c r="K71" i="2" s="1"/>
  <c r="AA62" i="1"/>
  <c r="E71" i="2" s="1"/>
  <c r="Z63" i="1"/>
  <c r="AV62" i="1"/>
  <c r="L71" i="2" s="1"/>
  <c r="AB58" i="1"/>
  <c r="AF57" i="1"/>
  <c r="AG57" i="1" s="1"/>
  <c r="AH57" i="1" s="1"/>
  <c r="E175" i="8"/>
  <c r="D176" i="8"/>
  <c r="F178" i="8"/>
  <c r="J177" i="8"/>
  <c r="K177" i="8" s="1"/>
  <c r="L177" i="8" s="1"/>
  <c r="G322" i="8"/>
  <c r="J212" i="10" l="1"/>
  <c r="K212" i="10" s="1"/>
  <c r="L212" i="10" s="1"/>
  <c r="F213" i="10"/>
  <c r="D212" i="10"/>
  <c r="E211" i="10"/>
  <c r="AF58" i="1"/>
  <c r="AG58" i="1" s="1"/>
  <c r="AH58" i="1" s="1"/>
  <c r="AB59" i="1"/>
  <c r="AU63" i="1"/>
  <c r="K72" i="2" s="1"/>
  <c r="Z64" i="1"/>
  <c r="AA63" i="1"/>
  <c r="E72" i="2" s="1"/>
  <c r="AV63" i="1"/>
  <c r="L72" i="2" s="1"/>
  <c r="F179" i="8"/>
  <c r="J178" i="8"/>
  <c r="K178" i="8" s="1"/>
  <c r="L178" i="8" s="1"/>
  <c r="E176" i="8"/>
  <c r="D177" i="8"/>
  <c r="G323" i="8"/>
  <c r="J213" i="10" l="1"/>
  <c r="K213" i="10" s="1"/>
  <c r="L213" i="10" s="1"/>
  <c r="F214" i="10"/>
  <c r="D213" i="10"/>
  <c r="E212" i="10"/>
  <c r="Z65" i="1"/>
  <c r="AA64" i="1"/>
  <c r="E73" i="2" s="1"/>
  <c r="AU64" i="1"/>
  <c r="K73" i="2" s="1"/>
  <c r="AV64" i="1"/>
  <c r="L73" i="2" s="1"/>
  <c r="AF59" i="1"/>
  <c r="AG59" i="1" s="1"/>
  <c r="AH59" i="1" s="1"/>
  <c r="AB60" i="1"/>
  <c r="O6" i="4"/>
  <c r="E177" i="8"/>
  <c r="D178" i="8"/>
  <c r="F180" i="8"/>
  <c r="J179" i="8"/>
  <c r="K179" i="8" s="1"/>
  <c r="L179" i="8" s="1"/>
  <c r="G324" i="8"/>
  <c r="D214" i="10" l="1"/>
  <c r="E213" i="10"/>
  <c r="J214" i="10"/>
  <c r="K214" i="10" s="1"/>
  <c r="L214" i="10" s="1"/>
  <c r="F215" i="10"/>
  <c r="AB61" i="1"/>
  <c r="AF60" i="1"/>
  <c r="AG60" i="1" s="1"/>
  <c r="AH60" i="1" s="1"/>
  <c r="Z66" i="1"/>
  <c r="AA65" i="1"/>
  <c r="E74" i="2" s="1"/>
  <c r="AU65" i="1"/>
  <c r="K74" i="2" s="1"/>
  <c r="AV65" i="1"/>
  <c r="L74" i="2" s="1"/>
  <c r="O6" i="3"/>
  <c r="F181" i="8"/>
  <c r="J180" i="8"/>
  <c r="K180" i="8" s="1"/>
  <c r="L180" i="8" s="1"/>
  <c r="E178" i="8"/>
  <c r="D179" i="8"/>
  <c r="G325" i="8"/>
  <c r="J215" i="10" l="1"/>
  <c r="K215" i="10" s="1"/>
  <c r="L215" i="10" s="1"/>
  <c r="F216" i="10"/>
  <c r="D215" i="10"/>
  <c r="E214" i="10"/>
  <c r="Z67" i="1"/>
  <c r="AA66" i="1"/>
  <c r="E75" i="2" s="1"/>
  <c r="AU66" i="1"/>
  <c r="K75" i="2" s="1"/>
  <c r="AV66" i="1"/>
  <c r="L75" i="2" s="1"/>
  <c r="AB62" i="1"/>
  <c r="AF61" i="1"/>
  <c r="AG61" i="1" s="1"/>
  <c r="AH61" i="1" s="1"/>
  <c r="E179" i="8"/>
  <c r="D180" i="8"/>
  <c r="F182" i="8"/>
  <c r="J181" i="8"/>
  <c r="K181" i="8" s="1"/>
  <c r="L181" i="8" s="1"/>
  <c r="G326" i="8"/>
  <c r="J216" i="10" l="1"/>
  <c r="K216" i="10" s="1"/>
  <c r="L216" i="10" s="1"/>
  <c r="F217" i="10"/>
  <c r="D216" i="10"/>
  <c r="E215" i="10"/>
  <c r="AF62" i="1"/>
  <c r="AG62" i="1" s="1"/>
  <c r="AH62" i="1" s="1"/>
  <c r="AB63" i="1"/>
  <c r="AA67" i="1"/>
  <c r="E76" i="2" s="1"/>
  <c r="AU67" i="1"/>
  <c r="K76" i="2" s="1"/>
  <c r="AV67" i="1"/>
  <c r="L76" i="2" s="1"/>
  <c r="F183" i="8"/>
  <c r="J182" i="8"/>
  <c r="K182" i="8" s="1"/>
  <c r="L182" i="8" s="1"/>
  <c r="E180" i="8"/>
  <c r="D181" i="8"/>
  <c r="G327" i="8"/>
  <c r="J217" i="10" l="1"/>
  <c r="K217" i="10" s="1"/>
  <c r="L217" i="10" s="1"/>
  <c r="F218" i="10"/>
  <c r="D217" i="10"/>
  <c r="E216" i="10"/>
  <c r="AF63" i="1"/>
  <c r="AG63" i="1" s="1"/>
  <c r="AH63" i="1" s="1"/>
  <c r="AB64" i="1"/>
  <c r="E181" i="8"/>
  <c r="D182" i="8"/>
  <c r="F184" i="8"/>
  <c r="J183" i="8"/>
  <c r="K183" i="8" s="1"/>
  <c r="L183" i="8" s="1"/>
  <c r="G328" i="8"/>
  <c r="D218" i="10" l="1"/>
  <c r="E217" i="10"/>
  <c r="J218" i="10"/>
  <c r="K218" i="10" s="1"/>
  <c r="L218" i="10" s="1"/>
  <c r="F219" i="10"/>
  <c r="AB65" i="1"/>
  <c r="AF64" i="1"/>
  <c r="AG64" i="1" s="1"/>
  <c r="AH64" i="1" s="1"/>
  <c r="F185" i="8"/>
  <c r="J184" i="8"/>
  <c r="K184" i="8" s="1"/>
  <c r="L184" i="8" s="1"/>
  <c r="E182" i="8"/>
  <c r="D183" i="8"/>
  <c r="G329" i="8"/>
  <c r="J219" i="10" l="1"/>
  <c r="K219" i="10" s="1"/>
  <c r="L219" i="10" s="1"/>
  <c r="F220" i="10"/>
  <c r="D219" i="10"/>
  <c r="E218" i="10"/>
  <c r="AF65" i="1"/>
  <c r="AG65" i="1" s="1"/>
  <c r="AH65" i="1" s="1"/>
  <c r="AB66" i="1"/>
  <c r="E183" i="8"/>
  <c r="D184" i="8"/>
  <c r="F186" i="8"/>
  <c r="J185" i="8"/>
  <c r="K185" i="8" s="1"/>
  <c r="L185" i="8" s="1"/>
  <c r="G330" i="8"/>
  <c r="D220" i="10" l="1"/>
  <c r="E219" i="10"/>
  <c r="J220" i="10"/>
  <c r="K220" i="10" s="1"/>
  <c r="L220" i="10" s="1"/>
  <c r="F221" i="10"/>
  <c r="AF66" i="1"/>
  <c r="AG66" i="1" s="1"/>
  <c r="AH66" i="1" s="1"/>
  <c r="AB67" i="1"/>
  <c r="AF67" i="1" s="1"/>
  <c r="AG67" i="1" s="1"/>
  <c r="AH67" i="1" s="1"/>
  <c r="F187" i="8"/>
  <c r="J186" i="8"/>
  <c r="K186" i="8" s="1"/>
  <c r="L186" i="8" s="1"/>
  <c r="E184" i="8"/>
  <c r="D185" i="8"/>
  <c r="G331" i="8"/>
  <c r="J221" i="10" l="1"/>
  <c r="K221" i="10" s="1"/>
  <c r="L221" i="10" s="1"/>
  <c r="F222" i="10"/>
  <c r="D221" i="10"/>
  <c r="E220" i="10"/>
  <c r="E185" i="8"/>
  <c r="D186" i="8"/>
  <c r="F188" i="8"/>
  <c r="J187" i="8"/>
  <c r="K187" i="8" s="1"/>
  <c r="L187" i="8" s="1"/>
  <c r="G332" i="8"/>
  <c r="D222" i="10" l="1"/>
  <c r="E221" i="10"/>
  <c r="J222" i="10"/>
  <c r="K222" i="10" s="1"/>
  <c r="L222" i="10" s="1"/>
  <c r="F223" i="10"/>
  <c r="F189" i="8"/>
  <c r="J188" i="8"/>
  <c r="K188" i="8" s="1"/>
  <c r="L188" i="8" s="1"/>
  <c r="E186" i="8"/>
  <c r="D187" i="8"/>
  <c r="G333" i="8"/>
  <c r="J223" i="10" l="1"/>
  <c r="K223" i="10" s="1"/>
  <c r="L223" i="10" s="1"/>
  <c r="F224" i="10"/>
  <c r="D223" i="10"/>
  <c r="E222" i="10"/>
  <c r="E187" i="8"/>
  <c r="D188" i="8"/>
  <c r="F190" i="8"/>
  <c r="J189" i="8"/>
  <c r="K189" i="8" s="1"/>
  <c r="L189" i="8" s="1"/>
  <c r="G334" i="8"/>
  <c r="D224" i="10" l="1"/>
  <c r="E223" i="10"/>
  <c r="J224" i="10"/>
  <c r="K224" i="10" s="1"/>
  <c r="L224" i="10" s="1"/>
  <c r="F225" i="10"/>
  <c r="F191" i="8"/>
  <c r="J190" i="8"/>
  <c r="K190" i="8" s="1"/>
  <c r="L190" i="8" s="1"/>
  <c r="E188" i="8"/>
  <c r="D189" i="8"/>
  <c r="G335" i="8"/>
  <c r="J225" i="10" l="1"/>
  <c r="K225" i="10" s="1"/>
  <c r="L225" i="10" s="1"/>
  <c r="F226" i="10"/>
  <c r="D225" i="10"/>
  <c r="E224" i="10"/>
  <c r="O4" i="4"/>
  <c r="O3" i="4"/>
  <c r="Q3" i="4" s="1"/>
  <c r="P6" i="4"/>
  <c r="Q6" i="4" s="1"/>
  <c r="O3" i="3"/>
  <c r="Q3" i="3" s="1"/>
  <c r="E189" i="8"/>
  <c r="D190" i="8"/>
  <c r="F192" i="8"/>
  <c r="J191" i="8"/>
  <c r="K191" i="8" s="1"/>
  <c r="L191" i="8" s="1"/>
  <c r="G336" i="8"/>
  <c r="J226" i="10" l="1"/>
  <c r="K226" i="10" s="1"/>
  <c r="L226" i="10" s="1"/>
  <c r="F227" i="10"/>
  <c r="D226" i="10"/>
  <c r="E225" i="10"/>
  <c r="Q4" i="4"/>
  <c r="F193" i="8"/>
  <c r="J192" i="8"/>
  <c r="K192" i="8" s="1"/>
  <c r="L192" i="8" s="1"/>
  <c r="D191" i="8"/>
  <c r="E190" i="8"/>
  <c r="G337" i="8"/>
  <c r="J227" i="10" l="1"/>
  <c r="K227" i="10" s="1"/>
  <c r="L227" i="10" s="1"/>
  <c r="F228" i="10"/>
  <c r="D227" i="10"/>
  <c r="E226" i="10"/>
  <c r="E191" i="8"/>
  <c r="D192" i="8"/>
  <c r="F194" i="8"/>
  <c r="J193" i="8"/>
  <c r="K193" i="8" s="1"/>
  <c r="L193" i="8" s="1"/>
  <c r="G338" i="8"/>
  <c r="J228" i="10" l="1"/>
  <c r="K228" i="10" s="1"/>
  <c r="L228" i="10" s="1"/>
  <c r="F229" i="10"/>
  <c r="D228" i="10"/>
  <c r="E227" i="10"/>
  <c r="O4" i="3"/>
  <c r="F195" i="8"/>
  <c r="J194" i="8"/>
  <c r="K194" i="8" s="1"/>
  <c r="L194" i="8" s="1"/>
  <c r="E192" i="8"/>
  <c r="D193" i="8"/>
  <c r="G339" i="8"/>
  <c r="J229" i="10" l="1"/>
  <c r="K229" i="10" s="1"/>
  <c r="L229" i="10" s="1"/>
  <c r="F230" i="10"/>
  <c r="D229" i="10"/>
  <c r="E228" i="10"/>
  <c r="P6" i="3"/>
  <c r="Q5" i="3" s="1"/>
  <c r="Q4" i="3" s="1"/>
  <c r="E193" i="8"/>
  <c r="D194" i="8"/>
  <c r="F196" i="8"/>
  <c r="J195" i="8"/>
  <c r="K195" i="8" s="1"/>
  <c r="L195" i="8" s="1"/>
  <c r="G340" i="8"/>
  <c r="J230" i="10" l="1"/>
  <c r="K230" i="10" s="1"/>
  <c r="L230" i="10" s="1"/>
  <c r="F231" i="10"/>
  <c r="D230" i="10"/>
  <c r="E229" i="10"/>
  <c r="F197" i="8"/>
  <c r="J196" i="8"/>
  <c r="K196" i="8" s="1"/>
  <c r="L196" i="8" s="1"/>
  <c r="E194" i="8"/>
  <c r="D195" i="8"/>
  <c r="G341" i="8"/>
  <c r="D231" i="10" l="1"/>
  <c r="E230" i="10"/>
  <c r="J231" i="10"/>
  <c r="K231" i="10" s="1"/>
  <c r="L231" i="10" s="1"/>
  <c r="F232" i="10"/>
  <c r="D196" i="8"/>
  <c r="E195" i="8"/>
  <c r="F198" i="8"/>
  <c r="J197" i="8"/>
  <c r="K197" i="8" s="1"/>
  <c r="L197" i="8" s="1"/>
  <c r="G342" i="8"/>
  <c r="J232" i="10" l="1"/>
  <c r="K232" i="10" s="1"/>
  <c r="L232" i="10" s="1"/>
  <c r="F233" i="10"/>
  <c r="D232" i="10"/>
  <c r="E231" i="10"/>
  <c r="F199" i="8"/>
  <c r="J198" i="8"/>
  <c r="K198" i="8" s="1"/>
  <c r="L198" i="8" s="1"/>
  <c r="E196" i="8"/>
  <c r="D197" i="8"/>
  <c r="G343" i="8"/>
  <c r="D233" i="10" l="1"/>
  <c r="E232" i="10"/>
  <c r="J233" i="10"/>
  <c r="K233" i="10" s="1"/>
  <c r="L233" i="10" s="1"/>
  <c r="F234" i="10"/>
  <c r="E197" i="8"/>
  <c r="D198" i="8"/>
  <c r="F200" i="8"/>
  <c r="J199" i="8"/>
  <c r="K199" i="8" s="1"/>
  <c r="L199" i="8" s="1"/>
  <c r="G344" i="8"/>
  <c r="J234" i="10" l="1"/>
  <c r="K234" i="10" s="1"/>
  <c r="L234" i="10" s="1"/>
  <c r="F235" i="10"/>
  <c r="D234" i="10"/>
  <c r="E233" i="10"/>
  <c r="F201" i="8"/>
  <c r="J200" i="8"/>
  <c r="K200" i="8" s="1"/>
  <c r="L200" i="8" s="1"/>
  <c r="E198" i="8"/>
  <c r="D199" i="8"/>
  <c r="G345" i="8"/>
  <c r="D235" i="10" l="1"/>
  <c r="E234" i="10"/>
  <c r="J235" i="10"/>
  <c r="K235" i="10" s="1"/>
  <c r="L235" i="10" s="1"/>
  <c r="F236" i="10"/>
  <c r="E199" i="8"/>
  <c r="D200" i="8"/>
  <c r="F202" i="8"/>
  <c r="J201" i="8"/>
  <c r="K201" i="8" s="1"/>
  <c r="L201" i="8" s="1"/>
  <c r="G346" i="8"/>
  <c r="J236" i="10" l="1"/>
  <c r="K236" i="10" s="1"/>
  <c r="L236" i="10" s="1"/>
  <c r="F237" i="10"/>
  <c r="D236" i="10"/>
  <c r="E235" i="10"/>
  <c r="F203" i="8"/>
  <c r="J202" i="8"/>
  <c r="K202" i="8" s="1"/>
  <c r="L202" i="8" s="1"/>
  <c r="E200" i="8"/>
  <c r="D201" i="8"/>
  <c r="G347" i="8"/>
  <c r="J237" i="10" l="1"/>
  <c r="K237" i="10" s="1"/>
  <c r="L237" i="10" s="1"/>
  <c r="F238" i="10"/>
  <c r="D237" i="10"/>
  <c r="E236" i="10"/>
  <c r="E201" i="8"/>
  <c r="D202" i="8"/>
  <c r="F204" i="8"/>
  <c r="J203" i="8"/>
  <c r="K203" i="8" s="1"/>
  <c r="L203" i="8" s="1"/>
  <c r="G348" i="8"/>
  <c r="J238" i="10" l="1"/>
  <c r="K238" i="10" s="1"/>
  <c r="L238" i="10" s="1"/>
  <c r="F239" i="10"/>
  <c r="D238" i="10"/>
  <c r="E237" i="10"/>
  <c r="F205" i="8"/>
  <c r="J204" i="8"/>
  <c r="K204" i="8" s="1"/>
  <c r="L204" i="8" s="1"/>
  <c r="E202" i="8"/>
  <c r="D203" i="8"/>
  <c r="G349" i="8"/>
  <c r="J239" i="10" l="1"/>
  <c r="K239" i="10" s="1"/>
  <c r="L239" i="10" s="1"/>
  <c r="F240" i="10"/>
  <c r="D239" i="10"/>
  <c r="E238" i="10"/>
  <c r="D204" i="8"/>
  <c r="E203" i="8"/>
  <c r="F206" i="8"/>
  <c r="J205" i="8"/>
  <c r="K205" i="8" s="1"/>
  <c r="L205" i="8" s="1"/>
  <c r="G350" i="8"/>
  <c r="D240" i="10" l="1"/>
  <c r="E239" i="10"/>
  <c r="J240" i="10"/>
  <c r="K240" i="10" s="1"/>
  <c r="L240" i="10" s="1"/>
  <c r="F241" i="10"/>
  <c r="F207" i="8"/>
  <c r="J206" i="8"/>
  <c r="K206" i="8" s="1"/>
  <c r="L206" i="8" s="1"/>
  <c r="E204" i="8"/>
  <c r="D205" i="8"/>
  <c r="G351" i="8"/>
  <c r="J241" i="10" l="1"/>
  <c r="K241" i="10" s="1"/>
  <c r="L241" i="10" s="1"/>
  <c r="F242" i="10"/>
  <c r="D241" i="10"/>
  <c r="E240" i="10"/>
  <c r="E205" i="8"/>
  <c r="D206" i="8"/>
  <c r="F208" i="8"/>
  <c r="J207" i="8"/>
  <c r="K207" i="8" s="1"/>
  <c r="L207" i="8" s="1"/>
  <c r="G352" i="8"/>
  <c r="J242" i="10" l="1"/>
  <c r="K242" i="10" s="1"/>
  <c r="L242" i="10" s="1"/>
  <c r="F243" i="10"/>
  <c r="D242" i="10"/>
  <c r="E241" i="10"/>
  <c r="F209" i="8"/>
  <c r="J208" i="8"/>
  <c r="K208" i="8" s="1"/>
  <c r="L208" i="8" s="1"/>
  <c r="E206" i="8"/>
  <c r="D207" i="8"/>
  <c r="G353" i="8"/>
  <c r="J243" i="10" l="1"/>
  <c r="K243" i="10" s="1"/>
  <c r="L243" i="10" s="1"/>
  <c r="F244" i="10"/>
  <c r="D243" i="10"/>
  <c r="E242" i="10"/>
  <c r="D208" i="8"/>
  <c r="E207" i="8"/>
  <c r="F210" i="8"/>
  <c r="J209" i="8"/>
  <c r="K209" i="8" s="1"/>
  <c r="L209" i="8" s="1"/>
  <c r="G354" i="8"/>
  <c r="J244" i="10" l="1"/>
  <c r="K244" i="10" s="1"/>
  <c r="L244" i="10" s="1"/>
  <c r="F245" i="10"/>
  <c r="D244" i="10"/>
  <c r="E243" i="10"/>
  <c r="F211" i="8"/>
  <c r="J210" i="8"/>
  <c r="K210" i="8" s="1"/>
  <c r="L210" i="8" s="1"/>
  <c r="E208" i="8"/>
  <c r="D209" i="8"/>
  <c r="G355" i="8"/>
  <c r="D245" i="10" l="1"/>
  <c r="E244" i="10"/>
  <c r="J245" i="10"/>
  <c r="K245" i="10" s="1"/>
  <c r="L245" i="10" s="1"/>
  <c r="F246" i="10"/>
  <c r="E209" i="8"/>
  <c r="D210" i="8"/>
  <c r="F212" i="8"/>
  <c r="J211" i="8"/>
  <c r="K211" i="8" s="1"/>
  <c r="L211" i="8" s="1"/>
  <c r="G356" i="8"/>
  <c r="J246" i="10" l="1"/>
  <c r="K246" i="10" s="1"/>
  <c r="L246" i="10" s="1"/>
  <c r="F247" i="10"/>
  <c r="D246" i="10"/>
  <c r="E245" i="10"/>
  <c r="F213" i="8"/>
  <c r="J212" i="8"/>
  <c r="K212" i="8" s="1"/>
  <c r="L212" i="8" s="1"/>
  <c r="E210" i="8"/>
  <c r="D211" i="8"/>
  <c r="G357" i="8"/>
  <c r="J247" i="10" l="1"/>
  <c r="K247" i="10" s="1"/>
  <c r="L247" i="10" s="1"/>
  <c r="F248" i="10"/>
  <c r="D247" i="10"/>
  <c r="E246" i="10"/>
  <c r="E211" i="8"/>
  <c r="D212" i="8"/>
  <c r="F214" i="8"/>
  <c r="J213" i="8"/>
  <c r="K213" i="8" s="1"/>
  <c r="L213" i="8" s="1"/>
  <c r="G358" i="8"/>
  <c r="J248" i="10" l="1"/>
  <c r="K248" i="10" s="1"/>
  <c r="L248" i="10" s="1"/>
  <c r="F249" i="10"/>
  <c r="D248" i="10"/>
  <c r="E247" i="10"/>
  <c r="F215" i="8"/>
  <c r="J214" i="8"/>
  <c r="K214" i="8" s="1"/>
  <c r="L214" i="8" s="1"/>
  <c r="E212" i="8"/>
  <c r="D213" i="8"/>
  <c r="G359" i="8"/>
  <c r="J249" i="10" l="1"/>
  <c r="K249" i="10" s="1"/>
  <c r="L249" i="10" s="1"/>
  <c r="F250" i="10"/>
  <c r="D249" i="10"/>
  <c r="E248" i="10"/>
  <c r="E213" i="8"/>
  <c r="D214" i="8"/>
  <c r="F216" i="8"/>
  <c r="J215" i="8"/>
  <c r="K215" i="8" s="1"/>
  <c r="L215" i="8" s="1"/>
  <c r="G360" i="8"/>
  <c r="J250" i="10" l="1"/>
  <c r="K250" i="10" s="1"/>
  <c r="L250" i="10" s="1"/>
  <c r="F251" i="10"/>
  <c r="D250" i="10"/>
  <c r="E249" i="10"/>
  <c r="F217" i="8"/>
  <c r="J216" i="8"/>
  <c r="K216" i="8" s="1"/>
  <c r="L216" i="8" s="1"/>
  <c r="E214" i="8"/>
  <c r="D215" i="8"/>
  <c r="G361" i="8"/>
  <c r="D251" i="10" l="1"/>
  <c r="E250" i="10"/>
  <c r="J251" i="10"/>
  <c r="K251" i="10" s="1"/>
  <c r="L251" i="10" s="1"/>
  <c r="F252" i="10"/>
  <c r="E215" i="8"/>
  <c r="D216" i="8"/>
  <c r="F218" i="8"/>
  <c r="J217" i="8"/>
  <c r="K217" i="8" s="1"/>
  <c r="L217" i="8" s="1"/>
  <c r="G362" i="8"/>
  <c r="J252" i="10" l="1"/>
  <c r="K252" i="10" s="1"/>
  <c r="L252" i="10" s="1"/>
  <c r="F253" i="10"/>
  <c r="D252" i="10"/>
  <c r="E251" i="10"/>
  <c r="F219" i="8"/>
  <c r="J218" i="8"/>
  <c r="K218" i="8" s="1"/>
  <c r="L218" i="8" s="1"/>
  <c r="E216" i="8"/>
  <c r="D217" i="8"/>
  <c r="G363" i="8"/>
  <c r="D253" i="10" l="1"/>
  <c r="E252" i="10"/>
  <c r="J253" i="10"/>
  <c r="K253" i="10" s="1"/>
  <c r="L253" i="10" s="1"/>
  <c r="F254" i="10"/>
  <c r="E217" i="8"/>
  <c r="D218" i="8"/>
  <c r="F220" i="8"/>
  <c r="J219" i="8"/>
  <c r="K219" i="8" s="1"/>
  <c r="L219" i="8" s="1"/>
  <c r="G364" i="8"/>
  <c r="J254" i="10" l="1"/>
  <c r="K254" i="10" s="1"/>
  <c r="L254" i="10" s="1"/>
  <c r="F255" i="10"/>
  <c r="D254" i="10"/>
  <c r="E253" i="10"/>
  <c r="F221" i="8"/>
  <c r="J220" i="8"/>
  <c r="K220" i="8" s="1"/>
  <c r="L220" i="8" s="1"/>
  <c r="E218" i="8"/>
  <c r="D219" i="8"/>
  <c r="G365" i="8"/>
  <c r="J255" i="10" l="1"/>
  <c r="K255" i="10" s="1"/>
  <c r="L255" i="10" s="1"/>
  <c r="F256" i="10"/>
  <c r="D255" i="10"/>
  <c r="E254" i="10"/>
  <c r="E219" i="8"/>
  <c r="D220" i="8"/>
  <c r="F222" i="8"/>
  <c r="J221" i="8"/>
  <c r="K221" i="8" s="1"/>
  <c r="L221" i="8" s="1"/>
  <c r="G366" i="8"/>
  <c r="J256" i="10" l="1"/>
  <c r="K256" i="10" s="1"/>
  <c r="L256" i="10" s="1"/>
  <c r="F257" i="10"/>
  <c r="D256" i="10"/>
  <c r="E255" i="10"/>
  <c r="F223" i="8"/>
  <c r="J222" i="8"/>
  <c r="K222" i="8" s="1"/>
  <c r="L222" i="8" s="1"/>
  <c r="E220" i="8"/>
  <c r="D221" i="8"/>
  <c r="G367" i="8"/>
  <c r="J257" i="10" l="1"/>
  <c r="K257" i="10" s="1"/>
  <c r="L257" i="10" s="1"/>
  <c r="F258" i="10"/>
  <c r="D257" i="10"/>
  <c r="E256" i="10"/>
  <c r="E221" i="8"/>
  <c r="D222" i="8"/>
  <c r="F224" i="8"/>
  <c r="J223" i="8"/>
  <c r="K223" i="8" s="1"/>
  <c r="L223" i="8" s="1"/>
  <c r="G368" i="8"/>
  <c r="J258" i="10" l="1"/>
  <c r="K258" i="10" s="1"/>
  <c r="L258" i="10" s="1"/>
  <c r="F259" i="10"/>
  <c r="D258" i="10"/>
  <c r="E257" i="10"/>
  <c r="F225" i="8"/>
  <c r="J224" i="8"/>
  <c r="K224" i="8" s="1"/>
  <c r="L224" i="8" s="1"/>
  <c r="E222" i="8"/>
  <c r="D223" i="8"/>
  <c r="G369" i="8"/>
  <c r="D259" i="10" l="1"/>
  <c r="E258" i="10"/>
  <c r="J259" i="10"/>
  <c r="K259" i="10" s="1"/>
  <c r="L259" i="10" s="1"/>
  <c r="F260" i="10"/>
  <c r="E223" i="8"/>
  <c r="D224" i="8"/>
  <c r="F226" i="8"/>
  <c r="J225" i="8"/>
  <c r="K225" i="8" s="1"/>
  <c r="L225" i="8" s="1"/>
  <c r="G370" i="8"/>
  <c r="J260" i="10" l="1"/>
  <c r="K260" i="10" s="1"/>
  <c r="L260" i="10" s="1"/>
  <c r="F261" i="10"/>
  <c r="D260" i="10"/>
  <c r="E259" i="10"/>
  <c r="F227" i="8"/>
  <c r="J226" i="8"/>
  <c r="K226" i="8" s="1"/>
  <c r="L226" i="8" s="1"/>
  <c r="E224" i="8"/>
  <c r="D225" i="8"/>
  <c r="G371" i="8"/>
  <c r="J261" i="10" l="1"/>
  <c r="K261" i="10" s="1"/>
  <c r="L261" i="10" s="1"/>
  <c r="F262" i="10"/>
  <c r="D261" i="10"/>
  <c r="E260" i="10"/>
  <c r="E225" i="8"/>
  <c r="D226" i="8"/>
  <c r="F228" i="8"/>
  <c r="J227" i="8"/>
  <c r="K227" i="8" s="1"/>
  <c r="L227" i="8" s="1"/>
  <c r="G372" i="8"/>
  <c r="D262" i="10" l="1"/>
  <c r="E261" i="10"/>
  <c r="J262" i="10"/>
  <c r="K262" i="10" s="1"/>
  <c r="L262" i="10" s="1"/>
  <c r="F263" i="10"/>
  <c r="F229" i="8"/>
  <c r="J228" i="8"/>
  <c r="K228" i="8" s="1"/>
  <c r="L228" i="8" s="1"/>
  <c r="E226" i="8"/>
  <c r="D227" i="8"/>
  <c r="G373" i="8"/>
  <c r="J263" i="10" l="1"/>
  <c r="K263" i="10" s="1"/>
  <c r="L263" i="10" s="1"/>
  <c r="F264" i="10"/>
  <c r="D263" i="10"/>
  <c r="E262" i="10"/>
  <c r="E227" i="8"/>
  <c r="D228" i="8"/>
  <c r="F230" i="8"/>
  <c r="J229" i="8"/>
  <c r="K229" i="8" s="1"/>
  <c r="L229" i="8" s="1"/>
  <c r="G374" i="8"/>
  <c r="J264" i="10" l="1"/>
  <c r="K264" i="10" s="1"/>
  <c r="L264" i="10" s="1"/>
  <c r="F265" i="10"/>
  <c r="D264" i="10"/>
  <c r="E263" i="10"/>
  <c r="F231" i="8"/>
  <c r="J230" i="8"/>
  <c r="K230" i="8" s="1"/>
  <c r="L230" i="8" s="1"/>
  <c r="E228" i="8"/>
  <c r="D229" i="8"/>
  <c r="G375" i="8"/>
  <c r="D265" i="10" l="1"/>
  <c r="E264" i="10"/>
  <c r="J265" i="10"/>
  <c r="K265" i="10" s="1"/>
  <c r="L265" i="10" s="1"/>
  <c r="F266" i="10"/>
  <c r="E229" i="8"/>
  <c r="D230" i="8"/>
  <c r="F232" i="8"/>
  <c r="J231" i="8"/>
  <c r="K231" i="8" s="1"/>
  <c r="L231" i="8" s="1"/>
  <c r="G376" i="8"/>
  <c r="J266" i="10" l="1"/>
  <c r="K266" i="10" s="1"/>
  <c r="L266" i="10" s="1"/>
  <c r="F267" i="10"/>
  <c r="D266" i="10"/>
  <c r="E265" i="10"/>
  <c r="F233" i="8"/>
  <c r="J232" i="8"/>
  <c r="K232" i="8" s="1"/>
  <c r="L232" i="8" s="1"/>
  <c r="E230" i="8"/>
  <c r="D231" i="8"/>
  <c r="G377" i="8"/>
  <c r="D267" i="10" l="1"/>
  <c r="E266" i="10"/>
  <c r="J267" i="10"/>
  <c r="K267" i="10" s="1"/>
  <c r="L267" i="10" s="1"/>
  <c r="F268" i="10"/>
  <c r="E231" i="8"/>
  <c r="D232" i="8"/>
  <c r="F234" i="8"/>
  <c r="J233" i="8"/>
  <c r="K233" i="8" s="1"/>
  <c r="L233" i="8" s="1"/>
  <c r="G378" i="8"/>
  <c r="J268" i="10" l="1"/>
  <c r="K268" i="10" s="1"/>
  <c r="L268" i="10" s="1"/>
  <c r="F269" i="10"/>
  <c r="D268" i="10"/>
  <c r="E267" i="10"/>
  <c r="F235" i="8"/>
  <c r="J234" i="8"/>
  <c r="K234" i="8" s="1"/>
  <c r="L234" i="8" s="1"/>
  <c r="E232" i="8"/>
  <c r="D233" i="8"/>
  <c r="G379" i="8"/>
  <c r="D269" i="10" l="1"/>
  <c r="E268" i="10"/>
  <c r="J269" i="10"/>
  <c r="K269" i="10" s="1"/>
  <c r="L269" i="10" s="1"/>
  <c r="F270" i="10"/>
  <c r="E233" i="8"/>
  <c r="D234" i="8"/>
  <c r="F236" i="8"/>
  <c r="J235" i="8"/>
  <c r="K235" i="8" s="1"/>
  <c r="L235" i="8" s="1"/>
  <c r="G380" i="8"/>
  <c r="J270" i="10" l="1"/>
  <c r="K270" i="10" s="1"/>
  <c r="L270" i="10" s="1"/>
  <c r="F271" i="10"/>
  <c r="D270" i="10"/>
  <c r="E269" i="10"/>
  <c r="F237" i="8"/>
  <c r="J236" i="8"/>
  <c r="K236" i="8" s="1"/>
  <c r="L236" i="8" s="1"/>
  <c r="D235" i="8"/>
  <c r="E234" i="8"/>
  <c r="G381" i="8"/>
  <c r="J271" i="10" l="1"/>
  <c r="K271" i="10" s="1"/>
  <c r="L271" i="10" s="1"/>
  <c r="F272" i="10"/>
  <c r="D271" i="10"/>
  <c r="E270" i="10"/>
  <c r="E235" i="8"/>
  <c r="D236" i="8"/>
  <c r="F238" i="8"/>
  <c r="J237" i="8"/>
  <c r="K237" i="8" s="1"/>
  <c r="L237" i="8" s="1"/>
  <c r="G382" i="8"/>
  <c r="J272" i="10" l="1"/>
  <c r="K272" i="10" s="1"/>
  <c r="L272" i="10" s="1"/>
  <c r="F273" i="10"/>
  <c r="D272" i="10"/>
  <c r="E271" i="10"/>
  <c r="F239" i="8"/>
  <c r="J238" i="8"/>
  <c r="K238" i="8" s="1"/>
  <c r="L238" i="8" s="1"/>
  <c r="E236" i="8"/>
  <c r="D237" i="8"/>
  <c r="G383" i="8"/>
  <c r="J273" i="10" l="1"/>
  <c r="K273" i="10" s="1"/>
  <c r="L273" i="10" s="1"/>
  <c r="F274" i="10"/>
  <c r="D273" i="10"/>
  <c r="E272" i="10"/>
  <c r="E237" i="8"/>
  <c r="D238" i="8"/>
  <c r="F240" i="8"/>
  <c r="J239" i="8"/>
  <c r="K239" i="8" s="1"/>
  <c r="L239" i="8" s="1"/>
  <c r="G384" i="8"/>
  <c r="J274" i="10" l="1"/>
  <c r="K274" i="10" s="1"/>
  <c r="L274" i="10" s="1"/>
  <c r="F275" i="10"/>
  <c r="D274" i="10"/>
  <c r="E273" i="10"/>
  <c r="F241" i="8"/>
  <c r="J240" i="8"/>
  <c r="K240" i="8" s="1"/>
  <c r="L240" i="8" s="1"/>
  <c r="E238" i="8"/>
  <c r="D239" i="8"/>
  <c r="G385" i="8"/>
  <c r="J275" i="10" l="1"/>
  <c r="K275" i="10" s="1"/>
  <c r="L275" i="10" s="1"/>
  <c r="F276" i="10"/>
  <c r="D275" i="10"/>
  <c r="E274" i="10"/>
  <c r="E239" i="8"/>
  <c r="D240" i="8"/>
  <c r="F242" i="8"/>
  <c r="J241" i="8"/>
  <c r="K241" i="8" s="1"/>
  <c r="L241" i="8" s="1"/>
  <c r="G386" i="8"/>
  <c r="J276" i="10" l="1"/>
  <c r="K276" i="10" s="1"/>
  <c r="L276" i="10" s="1"/>
  <c r="F277" i="10"/>
  <c r="D276" i="10"/>
  <c r="E275" i="10"/>
  <c r="F243" i="8"/>
  <c r="J242" i="8"/>
  <c r="K242" i="8" s="1"/>
  <c r="L242" i="8" s="1"/>
  <c r="E240" i="8"/>
  <c r="D241" i="8"/>
  <c r="G387" i="8"/>
  <c r="J277" i="10" l="1"/>
  <c r="K277" i="10" s="1"/>
  <c r="L277" i="10" s="1"/>
  <c r="F278" i="10"/>
  <c r="D277" i="10"/>
  <c r="E276" i="10"/>
  <c r="E241" i="8"/>
  <c r="D242" i="8"/>
  <c r="F244" i="8"/>
  <c r="J243" i="8"/>
  <c r="K243" i="8" s="1"/>
  <c r="L243" i="8" s="1"/>
  <c r="G388" i="8"/>
  <c r="D278" i="10" l="1"/>
  <c r="E277" i="10"/>
  <c r="J278" i="10"/>
  <c r="K278" i="10" s="1"/>
  <c r="L278" i="10" s="1"/>
  <c r="F279" i="10"/>
  <c r="F245" i="8"/>
  <c r="J244" i="8"/>
  <c r="K244" i="8" s="1"/>
  <c r="L244" i="8" s="1"/>
  <c r="E242" i="8"/>
  <c r="D243" i="8"/>
  <c r="G389" i="8"/>
  <c r="J279" i="10" l="1"/>
  <c r="K279" i="10" s="1"/>
  <c r="L279" i="10" s="1"/>
  <c r="F280" i="10"/>
  <c r="D279" i="10"/>
  <c r="E278" i="10"/>
  <c r="E243" i="8"/>
  <c r="D244" i="8"/>
  <c r="F246" i="8"/>
  <c r="J245" i="8"/>
  <c r="K245" i="8" s="1"/>
  <c r="L245" i="8" s="1"/>
  <c r="G390" i="8"/>
  <c r="D280" i="10" l="1"/>
  <c r="E279" i="10"/>
  <c r="J280" i="10"/>
  <c r="K280" i="10" s="1"/>
  <c r="L280" i="10" s="1"/>
  <c r="F281" i="10"/>
  <c r="F247" i="8"/>
  <c r="J246" i="8"/>
  <c r="K246" i="8" s="1"/>
  <c r="L246" i="8" s="1"/>
  <c r="E244" i="8"/>
  <c r="D245" i="8"/>
  <c r="G391" i="8"/>
  <c r="J281" i="10" l="1"/>
  <c r="K281" i="10" s="1"/>
  <c r="L281" i="10" s="1"/>
  <c r="F282" i="10"/>
  <c r="D281" i="10"/>
  <c r="E280" i="10"/>
  <c r="E245" i="8"/>
  <c r="D246" i="8"/>
  <c r="F248" i="8"/>
  <c r="J247" i="8"/>
  <c r="K247" i="8" s="1"/>
  <c r="L247" i="8" s="1"/>
  <c r="G392" i="8"/>
  <c r="J282" i="10" l="1"/>
  <c r="K282" i="10" s="1"/>
  <c r="L282" i="10" s="1"/>
  <c r="F283" i="10"/>
  <c r="D282" i="10"/>
  <c r="E281" i="10"/>
  <c r="F249" i="8"/>
  <c r="J248" i="8"/>
  <c r="K248" i="8" s="1"/>
  <c r="L248" i="8" s="1"/>
  <c r="E246" i="8"/>
  <c r="D247" i="8"/>
  <c r="G393" i="8"/>
  <c r="D283" i="10" l="1"/>
  <c r="E282" i="10"/>
  <c r="J283" i="10"/>
  <c r="K283" i="10" s="1"/>
  <c r="L283" i="10" s="1"/>
  <c r="F284" i="10"/>
  <c r="E247" i="8"/>
  <c r="D248" i="8"/>
  <c r="F250" i="8"/>
  <c r="J249" i="8"/>
  <c r="K249" i="8" s="1"/>
  <c r="L249" i="8" s="1"/>
  <c r="G394" i="8"/>
  <c r="J284" i="10" l="1"/>
  <c r="K284" i="10" s="1"/>
  <c r="L284" i="10" s="1"/>
  <c r="F285" i="10"/>
  <c r="D284" i="10"/>
  <c r="E283" i="10"/>
  <c r="F251" i="8"/>
  <c r="J250" i="8"/>
  <c r="K250" i="8" s="1"/>
  <c r="L250" i="8" s="1"/>
  <c r="E248" i="8"/>
  <c r="D249" i="8"/>
  <c r="G395" i="8"/>
  <c r="J285" i="10" l="1"/>
  <c r="K285" i="10" s="1"/>
  <c r="L285" i="10" s="1"/>
  <c r="F286" i="10"/>
  <c r="D285" i="10"/>
  <c r="E284" i="10"/>
  <c r="E249" i="8"/>
  <c r="D250" i="8"/>
  <c r="F252" i="8"/>
  <c r="J251" i="8"/>
  <c r="K251" i="8" s="1"/>
  <c r="L251" i="8" s="1"/>
  <c r="G396" i="8"/>
  <c r="D286" i="10" l="1"/>
  <c r="E285" i="10"/>
  <c r="J286" i="10"/>
  <c r="K286" i="10" s="1"/>
  <c r="L286" i="10" s="1"/>
  <c r="F287" i="10"/>
  <c r="F253" i="8"/>
  <c r="J252" i="8"/>
  <c r="K252" i="8" s="1"/>
  <c r="L252" i="8" s="1"/>
  <c r="E250" i="8"/>
  <c r="D251" i="8"/>
  <c r="G397" i="8"/>
  <c r="J287" i="10" l="1"/>
  <c r="K287" i="10" s="1"/>
  <c r="L287" i="10" s="1"/>
  <c r="F288" i="10"/>
  <c r="D287" i="10"/>
  <c r="E286" i="10"/>
  <c r="E251" i="8"/>
  <c r="D252" i="8"/>
  <c r="F254" i="8"/>
  <c r="J253" i="8"/>
  <c r="K253" i="8" s="1"/>
  <c r="L253" i="8" s="1"/>
  <c r="G398" i="8"/>
  <c r="D288" i="10" l="1"/>
  <c r="E287" i="10"/>
  <c r="J288" i="10"/>
  <c r="K288" i="10" s="1"/>
  <c r="L288" i="10" s="1"/>
  <c r="F289" i="10"/>
  <c r="F255" i="8"/>
  <c r="J254" i="8"/>
  <c r="K254" i="8" s="1"/>
  <c r="L254" i="8" s="1"/>
  <c r="E252" i="8"/>
  <c r="D253" i="8"/>
  <c r="G399" i="8"/>
  <c r="J289" i="10" l="1"/>
  <c r="K289" i="10" s="1"/>
  <c r="L289" i="10" s="1"/>
  <c r="F290" i="10"/>
  <c r="D289" i="10"/>
  <c r="E288" i="10"/>
  <c r="E253" i="8"/>
  <c r="D254" i="8"/>
  <c r="F256" i="8"/>
  <c r="J255" i="8"/>
  <c r="K255" i="8" s="1"/>
  <c r="L255" i="8" s="1"/>
  <c r="G400" i="8"/>
  <c r="D290" i="10" l="1"/>
  <c r="E289" i="10"/>
  <c r="J290" i="10"/>
  <c r="K290" i="10" s="1"/>
  <c r="L290" i="10" s="1"/>
  <c r="F291" i="10"/>
  <c r="F257" i="8"/>
  <c r="J256" i="8"/>
  <c r="K256" i="8" s="1"/>
  <c r="L256" i="8" s="1"/>
  <c r="E254" i="8"/>
  <c r="D255" i="8"/>
  <c r="G401" i="8"/>
  <c r="J291" i="10" l="1"/>
  <c r="K291" i="10" s="1"/>
  <c r="L291" i="10" s="1"/>
  <c r="F292" i="10"/>
  <c r="D291" i="10"/>
  <c r="E290" i="10"/>
  <c r="E255" i="8"/>
  <c r="D256" i="8"/>
  <c r="F258" i="8"/>
  <c r="J257" i="8"/>
  <c r="K257" i="8" s="1"/>
  <c r="L257" i="8" s="1"/>
  <c r="G402" i="8"/>
  <c r="J292" i="10" l="1"/>
  <c r="K292" i="10" s="1"/>
  <c r="L292" i="10" s="1"/>
  <c r="F293" i="10"/>
  <c r="D292" i="10"/>
  <c r="E291" i="10"/>
  <c r="F259" i="8"/>
  <c r="J258" i="8"/>
  <c r="K258" i="8" s="1"/>
  <c r="L258" i="8" s="1"/>
  <c r="D257" i="8"/>
  <c r="E256" i="8"/>
  <c r="G403" i="8"/>
  <c r="D293" i="10" l="1"/>
  <c r="E292" i="10"/>
  <c r="J293" i="10"/>
  <c r="K293" i="10" s="1"/>
  <c r="L293" i="10" s="1"/>
  <c r="F294" i="10"/>
  <c r="E257" i="8"/>
  <c r="D258" i="8"/>
  <c r="F260" i="8"/>
  <c r="J259" i="8"/>
  <c r="K259" i="8" s="1"/>
  <c r="L259" i="8" s="1"/>
  <c r="G404" i="8"/>
  <c r="J294" i="10" l="1"/>
  <c r="K294" i="10" s="1"/>
  <c r="L294" i="10" s="1"/>
  <c r="F295" i="10"/>
  <c r="D294" i="10"/>
  <c r="E293" i="10"/>
  <c r="F261" i="8"/>
  <c r="J260" i="8"/>
  <c r="K260" i="8" s="1"/>
  <c r="L260" i="8" s="1"/>
  <c r="D259" i="8"/>
  <c r="E258" i="8"/>
  <c r="G405" i="8"/>
  <c r="J295" i="10" l="1"/>
  <c r="K295" i="10" s="1"/>
  <c r="L295" i="10" s="1"/>
  <c r="F296" i="10"/>
  <c r="D295" i="10"/>
  <c r="E294" i="10"/>
  <c r="E259" i="8"/>
  <c r="D260" i="8"/>
  <c r="F262" i="8"/>
  <c r="J261" i="8"/>
  <c r="K261" i="8" s="1"/>
  <c r="L261" i="8" s="1"/>
  <c r="G406" i="8"/>
  <c r="J296" i="10" l="1"/>
  <c r="K296" i="10" s="1"/>
  <c r="L296" i="10" s="1"/>
  <c r="F297" i="10"/>
  <c r="D296" i="10"/>
  <c r="E295" i="10"/>
  <c r="F263" i="8"/>
  <c r="J262" i="8"/>
  <c r="K262" i="8" s="1"/>
  <c r="L262" i="8" s="1"/>
  <c r="D261" i="8"/>
  <c r="E260" i="8"/>
  <c r="G407" i="8"/>
  <c r="D297" i="10" l="1"/>
  <c r="E296" i="10"/>
  <c r="J297" i="10"/>
  <c r="K297" i="10" s="1"/>
  <c r="L297" i="10" s="1"/>
  <c r="F298" i="10"/>
  <c r="E261" i="8"/>
  <c r="D262" i="8"/>
  <c r="F264" i="8"/>
  <c r="J263" i="8"/>
  <c r="K263" i="8" s="1"/>
  <c r="L263" i="8" s="1"/>
  <c r="G408" i="8"/>
  <c r="J298" i="10" l="1"/>
  <c r="K298" i="10" s="1"/>
  <c r="L298" i="10" s="1"/>
  <c r="F299" i="10"/>
  <c r="D298" i="10"/>
  <c r="E297" i="10"/>
  <c r="F265" i="8"/>
  <c r="J264" i="8"/>
  <c r="K264" i="8" s="1"/>
  <c r="L264" i="8" s="1"/>
  <c r="D263" i="8"/>
  <c r="E262" i="8"/>
  <c r="G409" i="8"/>
  <c r="D299" i="10" l="1"/>
  <c r="E298" i="10"/>
  <c r="J299" i="10"/>
  <c r="K299" i="10" s="1"/>
  <c r="L299" i="10" s="1"/>
  <c r="F300" i="10"/>
  <c r="E263" i="8"/>
  <c r="D264" i="8"/>
  <c r="F266" i="8"/>
  <c r="J265" i="8"/>
  <c r="K265" i="8" s="1"/>
  <c r="L265" i="8" s="1"/>
  <c r="G410" i="8"/>
  <c r="J300" i="10" l="1"/>
  <c r="K300" i="10" s="1"/>
  <c r="L300" i="10" s="1"/>
  <c r="F301" i="10"/>
  <c r="D300" i="10"/>
  <c r="E299" i="10"/>
  <c r="F267" i="8"/>
  <c r="J266" i="8"/>
  <c r="K266" i="8" s="1"/>
  <c r="L266" i="8" s="1"/>
  <c r="D265" i="8"/>
  <c r="E264" i="8"/>
  <c r="G411" i="8"/>
  <c r="J301" i="10" l="1"/>
  <c r="K301" i="10" s="1"/>
  <c r="L301" i="10" s="1"/>
  <c r="F302" i="10"/>
  <c r="D301" i="10"/>
  <c r="E300" i="10"/>
  <c r="D266" i="8"/>
  <c r="E265" i="8"/>
  <c r="F268" i="8"/>
  <c r="J267" i="8"/>
  <c r="K267" i="8" s="1"/>
  <c r="L267" i="8" s="1"/>
  <c r="G412" i="8"/>
  <c r="J302" i="10" l="1"/>
  <c r="K302" i="10" s="1"/>
  <c r="L302" i="10" s="1"/>
  <c r="F303" i="10"/>
  <c r="D302" i="10"/>
  <c r="E301" i="10"/>
  <c r="F269" i="8"/>
  <c r="J268" i="8"/>
  <c r="K268" i="8" s="1"/>
  <c r="L268" i="8" s="1"/>
  <c r="D267" i="8"/>
  <c r="E266" i="8"/>
  <c r="G413" i="8"/>
  <c r="D303" i="10" l="1"/>
  <c r="E302" i="10"/>
  <c r="J303" i="10"/>
  <c r="K303" i="10" s="1"/>
  <c r="L303" i="10" s="1"/>
  <c r="F304" i="10"/>
  <c r="E267" i="8"/>
  <c r="D268" i="8"/>
  <c r="F270" i="8"/>
  <c r="J269" i="8"/>
  <c r="K269" i="8" s="1"/>
  <c r="L269" i="8" s="1"/>
  <c r="G414" i="8"/>
  <c r="J304" i="10" l="1"/>
  <c r="K304" i="10" s="1"/>
  <c r="L304" i="10" s="1"/>
  <c r="F305" i="10"/>
  <c r="D304" i="10"/>
  <c r="E303" i="10"/>
  <c r="F271" i="8"/>
  <c r="J270" i="8"/>
  <c r="K270" i="8" s="1"/>
  <c r="L270" i="8" s="1"/>
  <c r="D269" i="8"/>
  <c r="E268" i="8"/>
  <c r="G415" i="8"/>
  <c r="G416" i="8" s="1"/>
  <c r="G417" i="8" s="1"/>
  <c r="G418" i="8" s="1"/>
  <c r="G419" i="8" s="1"/>
  <c r="G420" i="8" s="1"/>
  <c r="D305" i="10" l="1"/>
  <c r="E304" i="10"/>
  <c r="J305" i="10"/>
  <c r="K305" i="10" s="1"/>
  <c r="L305" i="10" s="1"/>
  <c r="F306" i="10"/>
  <c r="D270" i="8"/>
  <c r="E269" i="8"/>
  <c r="F272" i="8"/>
  <c r="J271" i="8"/>
  <c r="K271" i="8" s="1"/>
  <c r="L271" i="8" s="1"/>
  <c r="J306" i="10" l="1"/>
  <c r="K306" i="10" s="1"/>
  <c r="L306" i="10" s="1"/>
  <c r="F307" i="10"/>
  <c r="D306" i="10"/>
  <c r="E305" i="10"/>
  <c r="F273" i="8"/>
  <c r="J272" i="8"/>
  <c r="K272" i="8" s="1"/>
  <c r="L272" i="8" s="1"/>
  <c r="D271" i="8"/>
  <c r="E270" i="8"/>
  <c r="D307" i="10" l="1"/>
  <c r="E306" i="10"/>
  <c r="J307" i="10"/>
  <c r="K307" i="10" s="1"/>
  <c r="L307" i="10" s="1"/>
  <c r="F308" i="10"/>
  <c r="D272" i="8"/>
  <c r="E271" i="8"/>
  <c r="F274" i="8"/>
  <c r="J273" i="8"/>
  <c r="K273" i="8" s="1"/>
  <c r="L273" i="8" s="1"/>
  <c r="J308" i="10" l="1"/>
  <c r="K308" i="10" s="1"/>
  <c r="L308" i="10" s="1"/>
  <c r="F309" i="10"/>
  <c r="D308" i="10"/>
  <c r="E307" i="10"/>
  <c r="F275" i="8"/>
  <c r="J274" i="8"/>
  <c r="K274" i="8" s="1"/>
  <c r="L274" i="8" s="1"/>
  <c r="D273" i="8"/>
  <c r="E272" i="8"/>
  <c r="J309" i="10" l="1"/>
  <c r="K309" i="10" s="1"/>
  <c r="L309" i="10" s="1"/>
  <c r="F310" i="10"/>
  <c r="D309" i="10"/>
  <c r="E308" i="10"/>
  <c r="D274" i="8"/>
  <c r="E273" i="8"/>
  <c r="F276" i="8"/>
  <c r="J275" i="8"/>
  <c r="K275" i="8" s="1"/>
  <c r="L275" i="8" s="1"/>
  <c r="J310" i="10" l="1"/>
  <c r="K310" i="10" s="1"/>
  <c r="L310" i="10" s="1"/>
  <c r="F311" i="10"/>
  <c r="D310" i="10"/>
  <c r="E309" i="10"/>
  <c r="F277" i="8"/>
  <c r="J276" i="8"/>
  <c r="K276" i="8" s="1"/>
  <c r="L276" i="8" s="1"/>
  <c r="D275" i="8"/>
  <c r="E274" i="8"/>
  <c r="J311" i="10" l="1"/>
  <c r="K311" i="10" s="1"/>
  <c r="L311" i="10" s="1"/>
  <c r="F312" i="10"/>
  <c r="D311" i="10"/>
  <c r="E310" i="10"/>
  <c r="E275" i="8"/>
  <c r="D276" i="8"/>
  <c r="F278" i="8"/>
  <c r="J277" i="8"/>
  <c r="K277" i="8" s="1"/>
  <c r="L277" i="8" s="1"/>
  <c r="J312" i="10" l="1"/>
  <c r="K312" i="10" s="1"/>
  <c r="L312" i="10" s="1"/>
  <c r="F313" i="10"/>
  <c r="D312" i="10"/>
  <c r="E311" i="10"/>
  <c r="F279" i="8"/>
  <c r="J278" i="8"/>
  <c r="K278" i="8" s="1"/>
  <c r="L278" i="8" s="1"/>
  <c r="D277" i="8"/>
  <c r="E276" i="8"/>
  <c r="J313" i="10" l="1"/>
  <c r="K313" i="10" s="1"/>
  <c r="L313" i="10" s="1"/>
  <c r="F314" i="10"/>
  <c r="D313" i="10"/>
  <c r="E312" i="10"/>
  <c r="D278" i="8"/>
  <c r="E277" i="8"/>
  <c r="F280" i="8"/>
  <c r="J279" i="8"/>
  <c r="K279" i="8" s="1"/>
  <c r="L279" i="8" s="1"/>
  <c r="J314" i="10" l="1"/>
  <c r="K314" i="10" s="1"/>
  <c r="L314" i="10" s="1"/>
  <c r="F315" i="10"/>
  <c r="D314" i="10"/>
  <c r="E313" i="10"/>
  <c r="F281" i="8"/>
  <c r="J280" i="8"/>
  <c r="K280" i="8" s="1"/>
  <c r="L280" i="8" s="1"/>
  <c r="D279" i="8"/>
  <c r="E278" i="8"/>
  <c r="J315" i="10" l="1"/>
  <c r="K315" i="10" s="1"/>
  <c r="L315" i="10" s="1"/>
  <c r="F316" i="10"/>
  <c r="D315" i="10"/>
  <c r="E314" i="10"/>
  <c r="D280" i="8"/>
  <c r="E279" i="8"/>
  <c r="F282" i="8"/>
  <c r="J281" i="8"/>
  <c r="K281" i="8" s="1"/>
  <c r="L281" i="8" s="1"/>
  <c r="J316" i="10" l="1"/>
  <c r="K316" i="10" s="1"/>
  <c r="L316" i="10" s="1"/>
  <c r="F317" i="10"/>
  <c r="D316" i="10"/>
  <c r="E315" i="10"/>
  <c r="F283" i="8"/>
  <c r="J282" i="8"/>
  <c r="K282" i="8" s="1"/>
  <c r="L282" i="8" s="1"/>
  <c r="D281" i="8"/>
  <c r="E280" i="8"/>
  <c r="J317" i="10" l="1"/>
  <c r="K317" i="10" s="1"/>
  <c r="L317" i="10" s="1"/>
  <c r="F318" i="10"/>
  <c r="D317" i="10"/>
  <c r="E316" i="10"/>
  <c r="D282" i="8"/>
  <c r="E281" i="8"/>
  <c r="F284" i="8"/>
  <c r="J283" i="8"/>
  <c r="K283" i="8" s="1"/>
  <c r="L283" i="8" s="1"/>
  <c r="J318" i="10" l="1"/>
  <c r="K318" i="10" s="1"/>
  <c r="L318" i="10" s="1"/>
  <c r="F319" i="10"/>
  <c r="D318" i="10"/>
  <c r="E317" i="10"/>
  <c r="F285" i="8"/>
  <c r="J284" i="8"/>
  <c r="K284" i="8" s="1"/>
  <c r="L284" i="8" s="1"/>
  <c r="D283" i="8"/>
  <c r="E282" i="8"/>
  <c r="J319" i="10" l="1"/>
  <c r="K319" i="10" s="1"/>
  <c r="L319" i="10" s="1"/>
  <c r="F320" i="10"/>
  <c r="D319" i="10"/>
  <c r="E318" i="10"/>
  <c r="D284" i="8"/>
  <c r="E283" i="8"/>
  <c r="F286" i="8"/>
  <c r="J285" i="8"/>
  <c r="K285" i="8" s="1"/>
  <c r="L285" i="8" s="1"/>
  <c r="J320" i="10" l="1"/>
  <c r="K320" i="10" s="1"/>
  <c r="L320" i="10" s="1"/>
  <c r="F321" i="10"/>
  <c r="D320" i="10"/>
  <c r="E319" i="10"/>
  <c r="F287" i="8"/>
  <c r="J286" i="8"/>
  <c r="K286" i="8" s="1"/>
  <c r="L286" i="8" s="1"/>
  <c r="D285" i="8"/>
  <c r="E284" i="8"/>
  <c r="J321" i="10" l="1"/>
  <c r="K321" i="10" s="1"/>
  <c r="L321" i="10" s="1"/>
  <c r="F322" i="10"/>
  <c r="D321" i="10"/>
  <c r="E320" i="10"/>
  <c r="D286" i="8"/>
  <c r="E285" i="8"/>
  <c r="F288" i="8"/>
  <c r="J287" i="8"/>
  <c r="K287" i="8" s="1"/>
  <c r="L287" i="8" s="1"/>
  <c r="J322" i="10" l="1"/>
  <c r="K322" i="10" s="1"/>
  <c r="L322" i="10" s="1"/>
  <c r="F323" i="10"/>
  <c r="D322" i="10"/>
  <c r="E321" i="10"/>
  <c r="F289" i="8"/>
  <c r="J288" i="8"/>
  <c r="K288" i="8" s="1"/>
  <c r="L288" i="8" s="1"/>
  <c r="E286" i="8"/>
  <c r="D287" i="8"/>
  <c r="J323" i="10" l="1"/>
  <c r="K323" i="10" s="1"/>
  <c r="L323" i="10" s="1"/>
  <c r="F324" i="10"/>
  <c r="D323" i="10"/>
  <c r="E322" i="10"/>
  <c r="D288" i="8"/>
  <c r="E287" i="8"/>
  <c r="F290" i="8"/>
  <c r="J289" i="8"/>
  <c r="K289" i="8" s="1"/>
  <c r="L289" i="8" s="1"/>
  <c r="J324" i="10" l="1"/>
  <c r="K324" i="10" s="1"/>
  <c r="L324" i="10" s="1"/>
  <c r="F325" i="10"/>
  <c r="D324" i="10"/>
  <c r="E323" i="10"/>
  <c r="F291" i="8"/>
  <c r="J290" i="8"/>
  <c r="K290" i="8" s="1"/>
  <c r="L290" i="8" s="1"/>
  <c r="E288" i="8"/>
  <c r="D289" i="8"/>
  <c r="J325" i="10" l="1"/>
  <c r="K325" i="10" s="1"/>
  <c r="L325" i="10" s="1"/>
  <c r="F326" i="10"/>
  <c r="D325" i="10"/>
  <c r="E324" i="10"/>
  <c r="E289" i="8"/>
  <c r="D290" i="8"/>
  <c r="F292" i="8"/>
  <c r="J291" i="8"/>
  <c r="K291" i="8" s="1"/>
  <c r="L291" i="8" s="1"/>
  <c r="J326" i="10" l="1"/>
  <c r="K326" i="10" s="1"/>
  <c r="L326" i="10" s="1"/>
  <c r="F327" i="10"/>
  <c r="D326" i="10"/>
  <c r="E325" i="10"/>
  <c r="F293" i="8"/>
  <c r="J292" i="8"/>
  <c r="K292" i="8" s="1"/>
  <c r="L292" i="8" s="1"/>
  <c r="E290" i="8"/>
  <c r="D291" i="8"/>
  <c r="J327" i="10" l="1"/>
  <c r="K327" i="10" s="1"/>
  <c r="L327" i="10" s="1"/>
  <c r="F328" i="10"/>
  <c r="D327" i="10"/>
  <c r="E326" i="10"/>
  <c r="D292" i="8"/>
  <c r="E291" i="8"/>
  <c r="F294" i="8"/>
  <c r="J293" i="8"/>
  <c r="K293" i="8" s="1"/>
  <c r="L293" i="8" s="1"/>
  <c r="J328" i="10" l="1"/>
  <c r="K328" i="10" s="1"/>
  <c r="L328" i="10" s="1"/>
  <c r="F329" i="10"/>
  <c r="D328" i="10"/>
  <c r="E327" i="10"/>
  <c r="F295" i="8"/>
  <c r="J294" i="8"/>
  <c r="K294" i="8" s="1"/>
  <c r="L294" i="8" s="1"/>
  <c r="E292" i="8"/>
  <c r="D293" i="8"/>
  <c r="J329" i="10" l="1"/>
  <c r="K329" i="10" s="1"/>
  <c r="L329" i="10" s="1"/>
  <c r="F330" i="10"/>
  <c r="D329" i="10"/>
  <c r="E328" i="10"/>
  <c r="D294" i="8"/>
  <c r="E293" i="8"/>
  <c r="F296" i="8"/>
  <c r="J295" i="8"/>
  <c r="K295" i="8" s="1"/>
  <c r="L295" i="8" s="1"/>
  <c r="J330" i="10" l="1"/>
  <c r="K330" i="10" s="1"/>
  <c r="L330" i="10" s="1"/>
  <c r="F331" i="10"/>
  <c r="D330" i="10"/>
  <c r="E329" i="10"/>
  <c r="F297" i="8"/>
  <c r="J296" i="8"/>
  <c r="K296" i="8" s="1"/>
  <c r="L296" i="8" s="1"/>
  <c r="D295" i="8"/>
  <c r="E294" i="8"/>
  <c r="J331" i="10" l="1"/>
  <c r="K331" i="10" s="1"/>
  <c r="L331" i="10" s="1"/>
  <c r="F332" i="10"/>
  <c r="D331" i="10"/>
  <c r="E330" i="10"/>
  <c r="D296" i="8"/>
  <c r="E295" i="8"/>
  <c r="F298" i="8"/>
  <c r="J297" i="8"/>
  <c r="K297" i="8" s="1"/>
  <c r="L297" i="8" s="1"/>
  <c r="J332" i="10" l="1"/>
  <c r="K332" i="10" s="1"/>
  <c r="L332" i="10" s="1"/>
  <c r="F333" i="10"/>
  <c r="D332" i="10"/>
  <c r="E331" i="10"/>
  <c r="F299" i="8"/>
  <c r="J298" i="8"/>
  <c r="K298" i="8" s="1"/>
  <c r="L298" i="8" s="1"/>
  <c r="E296" i="8"/>
  <c r="D297" i="8"/>
  <c r="J333" i="10" l="1"/>
  <c r="K333" i="10" s="1"/>
  <c r="L333" i="10" s="1"/>
  <c r="F334" i="10"/>
  <c r="D333" i="10"/>
  <c r="E332" i="10"/>
  <c r="D298" i="8"/>
  <c r="E297" i="8"/>
  <c r="F300" i="8"/>
  <c r="J299" i="8"/>
  <c r="K299" i="8" s="1"/>
  <c r="L299" i="8" s="1"/>
  <c r="J334" i="10" l="1"/>
  <c r="K334" i="10" s="1"/>
  <c r="L334" i="10" s="1"/>
  <c r="F335" i="10"/>
  <c r="D334" i="10"/>
  <c r="E333" i="10"/>
  <c r="F301" i="8"/>
  <c r="J300" i="8"/>
  <c r="K300" i="8" s="1"/>
  <c r="L300" i="8" s="1"/>
  <c r="E298" i="8"/>
  <c r="D299" i="8"/>
  <c r="J335" i="10" l="1"/>
  <c r="K335" i="10" s="1"/>
  <c r="L335" i="10" s="1"/>
  <c r="F336" i="10"/>
  <c r="D335" i="10"/>
  <c r="E334" i="10"/>
  <c r="D300" i="8"/>
  <c r="E299" i="8"/>
  <c r="F302" i="8"/>
  <c r="J301" i="8"/>
  <c r="K301" i="8" s="1"/>
  <c r="L301" i="8" s="1"/>
  <c r="J336" i="10" l="1"/>
  <c r="K336" i="10" s="1"/>
  <c r="L336" i="10" s="1"/>
  <c r="F337" i="10"/>
  <c r="D336" i="10"/>
  <c r="E335" i="10"/>
  <c r="F303" i="8"/>
  <c r="J302" i="8"/>
  <c r="K302" i="8" s="1"/>
  <c r="L302" i="8" s="1"/>
  <c r="E300" i="8"/>
  <c r="D301" i="8"/>
  <c r="J337" i="10" l="1"/>
  <c r="K337" i="10" s="1"/>
  <c r="L337" i="10" s="1"/>
  <c r="F338" i="10"/>
  <c r="D337" i="10"/>
  <c r="E336" i="10"/>
  <c r="D302" i="8"/>
  <c r="E301" i="8"/>
  <c r="F304" i="8"/>
  <c r="J303" i="8"/>
  <c r="K303" i="8" s="1"/>
  <c r="L303" i="8" s="1"/>
  <c r="J338" i="10" l="1"/>
  <c r="K338" i="10" s="1"/>
  <c r="L338" i="10" s="1"/>
  <c r="F339" i="10"/>
  <c r="D338" i="10"/>
  <c r="E337" i="10"/>
  <c r="F305" i="8"/>
  <c r="J304" i="8"/>
  <c r="K304" i="8" s="1"/>
  <c r="L304" i="8" s="1"/>
  <c r="E302" i="8"/>
  <c r="D303" i="8"/>
  <c r="J339" i="10" l="1"/>
  <c r="K339" i="10" s="1"/>
  <c r="L339" i="10" s="1"/>
  <c r="F340" i="10"/>
  <c r="E338" i="10"/>
  <c r="D339" i="10"/>
  <c r="D304" i="8"/>
  <c r="E303" i="8"/>
  <c r="F306" i="8"/>
  <c r="J305" i="8"/>
  <c r="K305" i="8" s="1"/>
  <c r="L305" i="8" s="1"/>
  <c r="J340" i="10" l="1"/>
  <c r="K340" i="10" s="1"/>
  <c r="L340" i="10" s="1"/>
  <c r="F341" i="10"/>
  <c r="D340" i="10"/>
  <c r="E339" i="10"/>
  <c r="F307" i="8"/>
  <c r="J306" i="8"/>
  <c r="K306" i="8" s="1"/>
  <c r="L306" i="8" s="1"/>
  <c r="E304" i="8"/>
  <c r="D305" i="8"/>
  <c r="D341" i="10" l="1"/>
  <c r="E340" i="10"/>
  <c r="J341" i="10"/>
  <c r="K341" i="10" s="1"/>
  <c r="L341" i="10" s="1"/>
  <c r="F342" i="10"/>
  <c r="D306" i="8"/>
  <c r="E305" i="8"/>
  <c r="F308" i="8"/>
  <c r="J307" i="8"/>
  <c r="K307" i="8" s="1"/>
  <c r="L307" i="8" s="1"/>
  <c r="J342" i="10" l="1"/>
  <c r="K342" i="10" s="1"/>
  <c r="L342" i="10" s="1"/>
  <c r="F343" i="10"/>
  <c r="D342" i="10"/>
  <c r="E341" i="10"/>
  <c r="F309" i="8"/>
  <c r="J308" i="8"/>
  <c r="K308" i="8" s="1"/>
  <c r="L308" i="8" s="1"/>
  <c r="E306" i="8"/>
  <c r="D307" i="8"/>
  <c r="D343" i="10" l="1"/>
  <c r="E342" i="10"/>
  <c r="J343" i="10"/>
  <c r="K343" i="10" s="1"/>
  <c r="L343" i="10" s="1"/>
  <c r="F344" i="10"/>
  <c r="D308" i="8"/>
  <c r="E307" i="8"/>
  <c r="F310" i="8"/>
  <c r="J309" i="8"/>
  <c r="K309" i="8" s="1"/>
  <c r="L309" i="8" s="1"/>
  <c r="J344" i="10" l="1"/>
  <c r="K344" i="10" s="1"/>
  <c r="L344" i="10" s="1"/>
  <c r="F345" i="10"/>
  <c r="D344" i="10"/>
  <c r="E343" i="10"/>
  <c r="F311" i="8"/>
  <c r="J310" i="8"/>
  <c r="K310" i="8" s="1"/>
  <c r="L310" i="8" s="1"/>
  <c r="E308" i="8"/>
  <c r="D309" i="8"/>
  <c r="D345" i="10" l="1"/>
  <c r="E344" i="10"/>
  <c r="J345" i="10"/>
  <c r="K345" i="10" s="1"/>
  <c r="L345" i="10" s="1"/>
  <c r="F346" i="10"/>
  <c r="D310" i="8"/>
  <c r="E309" i="8"/>
  <c r="F312" i="8"/>
  <c r="J311" i="8"/>
  <c r="K311" i="8" s="1"/>
  <c r="L311" i="8" s="1"/>
  <c r="J346" i="10" l="1"/>
  <c r="K346" i="10" s="1"/>
  <c r="L346" i="10" s="1"/>
  <c r="F347" i="10"/>
  <c r="D346" i="10"/>
  <c r="E345" i="10"/>
  <c r="F313" i="8"/>
  <c r="J312" i="8"/>
  <c r="K312" i="8" s="1"/>
  <c r="L312" i="8" s="1"/>
  <c r="E310" i="8"/>
  <c r="D311" i="8"/>
  <c r="D347" i="10" l="1"/>
  <c r="E346" i="10"/>
  <c r="J347" i="10"/>
  <c r="K347" i="10" s="1"/>
  <c r="L347" i="10" s="1"/>
  <c r="F348" i="10"/>
  <c r="D312" i="8"/>
  <c r="E311" i="8"/>
  <c r="F314" i="8"/>
  <c r="J313" i="8"/>
  <c r="K313" i="8" s="1"/>
  <c r="L313" i="8" s="1"/>
  <c r="J348" i="10" l="1"/>
  <c r="K348" i="10" s="1"/>
  <c r="L348" i="10" s="1"/>
  <c r="F349" i="10"/>
  <c r="D348" i="10"/>
  <c r="E347" i="10"/>
  <c r="F315" i="8"/>
  <c r="J314" i="8"/>
  <c r="K314" i="8" s="1"/>
  <c r="L314" i="8" s="1"/>
  <c r="D313" i="8"/>
  <c r="E312" i="8"/>
  <c r="D349" i="10" l="1"/>
  <c r="E348" i="10"/>
  <c r="J349" i="10"/>
  <c r="K349" i="10" s="1"/>
  <c r="L349" i="10" s="1"/>
  <c r="F350" i="10"/>
  <c r="E313" i="8"/>
  <c r="D314" i="8"/>
  <c r="F316" i="8"/>
  <c r="J315" i="8"/>
  <c r="K315" i="8" s="1"/>
  <c r="L315" i="8" s="1"/>
  <c r="J350" i="10" l="1"/>
  <c r="K350" i="10" s="1"/>
  <c r="L350" i="10" s="1"/>
  <c r="F351" i="10"/>
  <c r="D350" i="10"/>
  <c r="E349" i="10"/>
  <c r="F317" i="8"/>
  <c r="J316" i="8"/>
  <c r="K316" i="8" s="1"/>
  <c r="L316" i="8" s="1"/>
  <c r="E314" i="8"/>
  <c r="D315" i="8"/>
  <c r="D351" i="10" l="1"/>
  <c r="E350" i="10"/>
  <c r="J351" i="10"/>
  <c r="K351" i="10" s="1"/>
  <c r="L351" i="10" s="1"/>
  <c r="F352" i="10"/>
  <c r="D316" i="8"/>
  <c r="E315" i="8"/>
  <c r="F318" i="8"/>
  <c r="J317" i="8"/>
  <c r="K317" i="8" s="1"/>
  <c r="L317" i="8" s="1"/>
  <c r="J352" i="10" l="1"/>
  <c r="K352" i="10" s="1"/>
  <c r="L352" i="10" s="1"/>
  <c r="F353" i="10"/>
  <c r="D352" i="10"/>
  <c r="E351" i="10"/>
  <c r="F319" i="8"/>
  <c r="J318" i="8"/>
  <c r="K318" i="8" s="1"/>
  <c r="L318" i="8" s="1"/>
  <c r="E316" i="8"/>
  <c r="D317" i="8"/>
  <c r="D353" i="10" l="1"/>
  <c r="E352" i="10"/>
  <c r="J353" i="10"/>
  <c r="K353" i="10" s="1"/>
  <c r="L353" i="10" s="1"/>
  <c r="F354" i="10"/>
  <c r="D318" i="8"/>
  <c r="E317" i="8"/>
  <c r="F320" i="8"/>
  <c r="J319" i="8"/>
  <c r="K319" i="8" s="1"/>
  <c r="L319" i="8" s="1"/>
  <c r="J354" i="10" l="1"/>
  <c r="K354" i="10" s="1"/>
  <c r="L354" i="10" s="1"/>
  <c r="F355" i="10"/>
  <c r="D354" i="10"/>
  <c r="E353" i="10"/>
  <c r="F321" i="8"/>
  <c r="J320" i="8"/>
  <c r="K320" i="8" s="1"/>
  <c r="L320" i="8" s="1"/>
  <c r="E318" i="8"/>
  <c r="D319" i="8"/>
  <c r="D355" i="10" l="1"/>
  <c r="E354" i="10"/>
  <c r="J355" i="10"/>
  <c r="K355" i="10" s="1"/>
  <c r="L355" i="10" s="1"/>
  <c r="F356" i="10"/>
  <c r="D320" i="8"/>
  <c r="E319" i="8"/>
  <c r="F322" i="8"/>
  <c r="J321" i="8"/>
  <c r="K321" i="8" s="1"/>
  <c r="L321" i="8" s="1"/>
  <c r="J356" i="10" l="1"/>
  <c r="K356" i="10" s="1"/>
  <c r="L356" i="10" s="1"/>
  <c r="F357" i="10"/>
  <c r="D356" i="10"/>
  <c r="E355" i="10"/>
  <c r="F323" i="8"/>
  <c r="J322" i="8"/>
  <c r="K322" i="8" s="1"/>
  <c r="L322" i="8" s="1"/>
  <c r="E320" i="8"/>
  <c r="D321" i="8"/>
  <c r="D357" i="10" l="1"/>
  <c r="E356" i="10"/>
  <c r="J357" i="10"/>
  <c r="K357" i="10" s="1"/>
  <c r="L357" i="10" s="1"/>
  <c r="F358" i="10"/>
  <c r="D322" i="8"/>
  <c r="E321" i="8"/>
  <c r="F324" i="8"/>
  <c r="J323" i="8"/>
  <c r="K323" i="8" s="1"/>
  <c r="L323" i="8" s="1"/>
  <c r="J358" i="10" l="1"/>
  <c r="K358" i="10" s="1"/>
  <c r="L358" i="10" s="1"/>
  <c r="F359" i="10"/>
  <c r="D358" i="10"/>
  <c r="E357" i="10"/>
  <c r="F325" i="8"/>
  <c r="J324" i="8"/>
  <c r="K324" i="8" s="1"/>
  <c r="L324" i="8" s="1"/>
  <c r="E322" i="8"/>
  <c r="D323" i="8"/>
  <c r="D359" i="10" l="1"/>
  <c r="E358" i="10"/>
  <c r="J359" i="10"/>
  <c r="K359" i="10" s="1"/>
  <c r="L359" i="10" s="1"/>
  <c r="F360" i="10"/>
  <c r="D324" i="8"/>
  <c r="E323" i="8"/>
  <c r="F326" i="8"/>
  <c r="J325" i="8"/>
  <c r="K325" i="8" s="1"/>
  <c r="L325" i="8" s="1"/>
  <c r="J360" i="10" l="1"/>
  <c r="K360" i="10" s="1"/>
  <c r="L360" i="10" s="1"/>
  <c r="F361" i="10"/>
  <c r="D360" i="10"/>
  <c r="E359" i="10"/>
  <c r="F327" i="8"/>
  <c r="J326" i="8"/>
  <c r="K326" i="8" s="1"/>
  <c r="L326" i="8" s="1"/>
  <c r="E324" i="8"/>
  <c r="D325" i="8"/>
  <c r="D361" i="10" l="1"/>
  <c r="E360" i="10"/>
  <c r="J361" i="10"/>
  <c r="K361" i="10" s="1"/>
  <c r="L361" i="10" s="1"/>
  <c r="F362" i="10"/>
  <c r="D326" i="8"/>
  <c r="E325" i="8"/>
  <c r="F328" i="8"/>
  <c r="J327" i="8"/>
  <c r="K327" i="8" s="1"/>
  <c r="L327" i="8" s="1"/>
  <c r="J362" i="10" l="1"/>
  <c r="K362" i="10" s="1"/>
  <c r="L362" i="10" s="1"/>
  <c r="F363" i="10"/>
  <c r="D362" i="10"/>
  <c r="E361" i="10"/>
  <c r="F329" i="8"/>
  <c r="J328" i="8"/>
  <c r="K328" i="8" s="1"/>
  <c r="L328" i="8" s="1"/>
  <c r="E326" i="8"/>
  <c r="D327" i="8"/>
  <c r="D363" i="10" l="1"/>
  <c r="E362" i="10"/>
  <c r="J363" i="10"/>
  <c r="K363" i="10" s="1"/>
  <c r="L363" i="10" s="1"/>
  <c r="F364" i="10"/>
  <c r="D328" i="8"/>
  <c r="E327" i="8"/>
  <c r="F330" i="8"/>
  <c r="J329" i="8"/>
  <c r="K329" i="8" s="1"/>
  <c r="L329" i="8" s="1"/>
  <c r="J364" i="10" l="1"/>
  <c r="K364" i="10" s="1"/>
  <c r="L364" i="10" s="1"/>
  <c r="F365" i="10"/>
  <c r="D364" i="10"/>
  <c r="E363" i="10"/>
  <c r="F331" i="8"/>
  <c r="J330" i="8"/>
  <c r="K330" i="8" s="1"/>
  <c r="L330" i="8" s="1"/>
  <c r="E328" i="8"/>
  <c r="D329" i="8"/>
  <c r="D365" i="10" l="1"/>
  <c r="E364" i="10"/>
  <c r="J365" i="10"/>
  <c r="K365" i="10" s="1"/>
  <c r="L365" i="10" s="1"/>
  <c r="F366" i="10"/>
  <c r="D330" i="8"/>
  <c r="E329" i="8"/>
  <c r="F332" i="8"/>
  <c r="J331" i="8"/>
  <c r="K331" i="8" s="1"/>
  <c r="L331" i="8" s="1"/>
  <c r="J366" i="10" l="1"/>
  <c r="K366" i="10" s="1"/>
  <c r="L366" i="10" s="1"/>
  <c r="F367" i="10"/>
  <c r="D366" i="10"/>
  <c r="E365" i="10"/>
  <c r="F333" i="8"/>
  <c r="J332" i="8"/>
  <c r="K332" i="8" s="1"/>
  <c r="L332" i="8" s="1"/>
  <c r="E330" i="8"/>
  <c r="D331" i="8"/>
  <c r="D367" i="10" l="1"/>
  <c r="E366" i="10"/>
  <c r="J367" i="10"/>
  <c r="K367" i="10" s="1"/>
  <c r="L367" i="10" s="1"/>
  <c r="F368" i="10"/>
  <c r="D332" i="8"/>
  <c r="E331" i="8"/>
  <c r="F334" i="8"/>
  <c r="J333" i="8"/>
  <c r="K333" i="8" s="1"/>
  <c r="L333" i="8" s="1"/>
  <c r="J368" i="10" l="1"/>
  <c r="K368" i="10" s="1"/>
  <c r="L368" i="10" s="1"/>
  <c r="F369" i="10"/>
  <c r="D368" i="10"/>
  <c r="E367" i="10"/>
  <c r="F335" i="8"/>
  <c r="J334" i="8"/>
  <c r="K334" i="8" s="1"/>
  <c r="L334" i="8" s="1"/>
  <c r="E332" i="8"/>
  <c r="D333" i="8"/>
  <c r="J369" i="10" l="1"/>
  <c r="K369" i="10" s="1"/>
  <c r="L369" i="10" s="1"/>
  <c r="F370" i="10"/>
  <c r="D369" i="10"/>
  <c r="E368" i="10"/>
  <c r="D334" i="8"/>
  <c r="E333" i="8"/>
  <c r="F336" i="8"/>
  <c r="J335" i="8"/>
  <c r="K335" i="8" s="1"/>
  <c r="L335" i="8" s="1"/>
  <c r="D370" i="10" l="1"/>
  <c r="E369" i="10"/>
  <c r="J370" i="10"/>
  <c r="K370" i="10" s="1"/>
  <c r="L370" i="10" s="1"/>
  <c r="F371" i="10"/>
  <c r="F337" i="8"/>
  <c r="J336" i="8"/>
  <c r="K336" i="8" s="1"/>
  <c r="L336" i="8" s="1"/>
  <c r="E334" i="8"/>
  <c r="D335" i="8"/>
  <c r="J371" i="10" l="1"/>
  <c r="K371" i="10" s="1"/>
  <c r="L371" i="10" s="1"/>
  <c r="F372" i="10"/>
  <c r="D371" i="10"/>
  <c r="E370" i="10"/>
  <c r="D336" i="8"/>
  <c r="E335" i="8"/>
  <c r="F338" i="8"/>
  <c r="J337" i="8"/>
  <c r="K337" i="8" s="1"/>
  <c r="L337" i="8" s="1"/>
  <c r="D372" i="10" l="1"/>
  <c r="E371" i="10"/>
  <c r="J372" i="10"/>
  <c r="K372" i="10" s="1"/>
  <c r="L372" i="10" s="1"/>
  <c r="F373" i="10"/>
  <c r="F339" i="8"/>
  <c r="J338" i="8"/>
  <c r="K338" i="8" s="1"/>
  <c r="L338" i="8" s="1"/>
  <c r="E336" i="8"/>
  <c r="D337" i="8"/>
  <c r="J373" i="10" l="1"/>
  <c r="K373" i="10" s="1"/>
  <c r="L373" i="10" s="1"/>
  <c r="F374" i="10"/>
  <c r="D373" i="10"/>
  <c r="E372" i="10"/>
  <c r="D338" i="8"/>
  <c r="E337" i="8"/>
  <c r="F340" i="8"/>
  <c r="J339" i="8"/>
  <c r="K339" i="8" s="1"/>
  <c r="L339" i="8" s="1"/>
  <c r="D374" i="10" l="1"/>
  <c r="E373" i="10"/>
  <c r="J374" i="10"/>
  <c r="K374" i="10" s="1"/>
  <c r="L374" i="10" s="1"/>
  <c r="F375" i="10"/>
  <c r="F341" i="8"/>
  <c r="J340" i="8"/>
  <c r="K340" i="8" s="1"/>
  <c r="L340" i="8" s="1"/>
  <c r="E338" i="8"/>
  <c r="D339" i="8"/>
  <c r="J375" i="10" l="1"/>
  <c r="K375" i="10" s="1"/>
  <c r="L375" i="10" s="1"/>
  <c r="F376" i="10"/>
  <c r="D375" i="10"/>
  <c r="E374" i="10"/>
  <c r="D340" i="8"/>
  <c r="E339" i="8"/>
  <c r="F342" i="8"/>
  <c r="J341" i="8"/>
  <c r="K341" i="8" s="1"/>
  <c r="L341" i="8" s="1"/>
  <c r="D376" i="10" l="1"/>
  <c r="E375" i="10"/>
  <c r="J376" i="10"/>
  <c r="K376" i="10" s="1"/>
  <c r="L376" i="10" s="1"/>
  <c r="F377" i="10"/>
  <c r="F343" i="8"/>
  <c r="J342" i="8"/>
  <c r="K342" i="8" s="1"/>
  <c r="L342" i="8" s="1"/>
  <c r="E340" i="8"/>
  <c r="D341" i="8"/>
  <c r="J377" i="10" l="1"/>
  <c r="K377" i="10" s="1"/>
  <c r="L377" i="10" s="1"/>
  <c r="F378" i="10"/>
  <c r="D377" i="10"/>
  <c r="E376" i="10"/>
  <c r="D342" i="8"/>
  <c r="E341" i="8"/>
  <c r="F344" i="8"/>
  <c r="J343" i="8"/>
  <c r="K343" i="8" s="1"/>
  <c r="L343" i="8" s="1"/>
  <c r="D378" i="10" l="1"/>
  <c r="E377" i="10"/>
  <c r="J378" i="10"/>
  <c r="K378" i="10" s="1"/>
  <c r="L378" i="10" s="1"/>
  <c r="F379" i="10"/>
  <c r="F345" i="8"/>
  <c r="J344" i="8"/>
  <c r="K344" i="8" s="1"/>
  <c r="L344" i="8" s="1"/>
  <c r="E342" i="8"/>
  <c r="D343" i="8"/>
  <c r="J379" i="10" l="1"/>
  <c r="K379" i="10" s="1"/>
  <c r="L379" i="10" s="1"/>
  <c r="F380" i="10"/>
  <c r="D379" i="10"/>
  <c r="E378" i="10"/>
  <c r="D344" i="8"/>
  <c r="E343" i="8"/>
  <c r="F346" i="8"/>
  <c r="J345" i="8"/>
  <c r="K345" i="8" s="1"/>
  <c r="L345" i="8" s="1"/>
  <c r="D380" i="10" l="1"/>
  <c r="E379" i="10"/>
  <c r="J380" i="10"/>
  <c r="K380" i="10" s="1"/>
  <c r="L380" i="10" s="1"/>
  <c r="F381" i="10"/>
  <c r="F347" i="8"/>
  <c r="J346" i="8"/>
  <c r="K346" i="8" s="1"/>
  <c r="L346" i="8" s="1"/>
  <c r="E344" i="8"/>
  <c r="D345" i="8"/>
  <c r="J381" i="10" l="1"/>
  <c r="K381" i="10" s="1"/>
  <c r="L381" i="10" s="1"/>
  <c r="F382" i="10"/>
  <c r="D381" i="10"/>
  <c r="E380" i="10"/>
  <c r="D346" i="8"/>
  <c r="E345" i="8"/>
  <c r="F348" i="8"/>
  <c r="J347" i="8"/>
  <c r="K347" i="8" s="1"/>
  <c r="L347" i="8" s="1"/>
  <c r="J382" i="10" l="1"/>
  <c r="K382" i="10" s="1"/>
  <c r="L382" i="10" s="1"/>
  <c r="F383" i="10"/>
  <c r="D382" i="10"/>
  <c r="E381" i="10"/>
  <c r="F349" i="8"/>
  <c r="J348" i="8"/>
  <c r="K348" i="8" s="1"/>
  <c r="L348" i="8" s="1"/>
  <c r="E346" i="8"/>
  <c r="D347" i="8"/>
  <c r="D383" i="10" l="1"/>
  <c r="E382" i="10"/>
  <c r="J383" i="10"/>
  <c r="K383" i="10" s="1"/>
  <c r="L383" i="10" s="1"/>
  <c r="F384" i="10"/>
  <c r="D348" i="8"/>
  <c r="E347" i="8"/>
  <c r="F350" i="8"/>
  <c r="J349" i="8"/>
  <c r="K349" i="8" s="1"/>
  <c r="L349" i="8" s="1"/>
  <c r="J384" i="10" l="1"/>
  <c r="K384" i="10" s="1"/>
  <c r="L384" i="10" s="1"/>
  <c r="F385" i="10"/>
  <c r="D384" i="10"/>
  <c r="E383" i="10"/>
  <c r="F351" i="8"/>
  <c r="J350" i="8"/>
  <c r="K350" i="8" s="1"/>
  <c r="L350" i="8" s="1"/>
  <c r="E348" i="8"/>
  <c r="D349" i="8"/>
  <c r="D385" i="10" l="1"/>
  <c r="E384" i="10"/>
  <c r="J385" i="10"/>
  <c r="K385" i="10" s="1"/>
  <c r="L385" i="10" s="1"/>
  <c r="F386" i="10"/>
  <c r="D350" i="8"/>
  <c r="E349" i="8"/>
  <c r="F352" i="8"/>
  <c r="J351" i="8"/>
  <c r="K351" i="8" s="1"/>
  <c r="L351" i="8" s="1"/>
  <c r="J386" i="10" l="1"/>
  <c r="K386" i="10" s="1"/>
  <c r="L386" i="10" s="1"/>
  <c r="F387" i="10"/>
  <c r="D386" i="10"/>
  <c r="E385" i="10"/>
  <c r="F353" i="8"/>
  <c r="J352" i="8"/>
  <c r="K352" i="8" s="1"/>
  <c r="L352" i="8" s="1"/>
  <c r="E350" i="8"/>
  <c r="D351" i="8"/>
  <c r="D387" i="10" l="1"/>
  <c r="E386" i="10"/>
  <c r="J387" i="10"/>
  <c r="K387" i="10" s="1"/>
  <c r="L387" i="10" s="1"/>
  <c r="F388" i="10"/>
  <c r="D352" i="8"/>
  <c r="E351" i="8"/>
  <c r="F354" i="8"/>
  <c r="J353" i="8"/>
  <c r="K353" i="8" s="1"/>
  <c r="L353" i="8" s="1"/>
  <c r="J388" i="10" l="1"/>
  <c r="K388" i="10" s="1"/>
  <c r="L388" i="10" s="1"/>
  <c r="F389" i="10"/>
  <c r="D388" i="10"/>
  <c r="E387" i="10"/>
  <c r="F355" i="8"/>
  <c r="J354" i="8"/>
  <c r="K354" i="8" s="1"/>
  <c r="L354" i="8" s="1"/>
  <c r="E352" i="8"/>
  <c r="D353" i="8"/>
  <c r="D389" i="10" l="1"/>
  <c r="E388" i="10"/>
  <c r="J389" i="10"/>
  <c r="K389" i="10" s="1"/>
  <c r="L389" i="10" s="1"/>
  <c r="F390" i="10"/>
  <c r="D354" i="8"/>
  <c r="E353" i="8"/>
  <c r="F356" i="8"/>
  <c r="J355" i="8"/>
  <c r="K355" i="8" s="1"/>
  <c r="L355" i="8" s="1"/>
  <c r="J390" i="10" l="1"/>
  <c r="K390" i="10" s="1"/>
  <c r="L390" i="10" s="1"/>
  <c r="F391" i="10"/>
  <c r="D390" i="10"/>
  <c r="E389" i="10"/>
  <c r="F357" i="8"/>
  <c r="J356" i="8"/>
  <c r="K356" i="8" s="1"/>
  <c r="L356" i="8" s="1"/>
  <c r="E354" i="8"/>
  <c r="D355" i="8"/>
  <c r="D391" i="10" l="1"/>
  <c r="E390" i="10"/>
  <c r="J391" i="10"/>
  <c r="K391" i="10" s="1"/>
  <c r="L391" i="10" s="1"/>
  <c r="F392" i="10"/>
  <c r="D356" i="8"/>
  <c r="E355" i="8"/>
  <c r="F358" i="8"/>
  <c r="J357" i="8"/>
  <c r="K357" i="8" s="1"/>
  <c r="L357" i="8" s="1"/>
  <c r="J392" i="10" l="1"/>
  <c r="K392" i="10" s="1"/>
  <c r="L392" i="10" s="1"/>
  <c r="F393" i="10"/>
  <c r="D392" i="10"/>
  <c r="E391" i="10"/>
  <c r="F359" i="8"/>
  <c r="J358" i="8"/>
  <c r="K358" i="8" s="1"/>
  <c r="L358" i="8" s="1"/>
  <c r="E356" i="8"/>
  <c r="D357" i="8"/>
  <c r="D393" i="10" l="1"/>
  <c r="E392" i="10"/>
  <c r="J393" i="10"/>
  <c r="K393" i="10" s="1"/>
  <c r="L393" i="10" s="1"/>
  <c r="F394" i="10"/>
  <c r="D358" i="8"/>
  <c r="E357" i="8"/>
  <c r="F360" i="8"/>
  <c r="J359" i="8"/>
  <c r="K359" i="8" s="1"/>
  <c r="L359" i="8" s="1"/>
  <c r="J394" i="10" l="1"/>
  <c r="K394" i="10" s="1"/>
  <c r="L394" i="10" s="1"/>
  <c r="F395" i="10"/>
  <c r="D394" i="10"/>
  <c r="E393" i="10"/>
  <c r="F361" i="8"/>
  <c r="J360" i="8"/>
  <c r="K360" i="8" s="1"/>
  <c r="L360" i="8" s="1"/>
  <c r="E358" i="8"/>
  <c r="D359" i="8"/>
  <c r="D395" i="10" l="1"/>
  <c r="E394" i="10"/>
  <c r="J395" i="10"/>
  <c r="K395" i="10" s="1"/>
  <c r="L395" i="10" s="1"/>
  <c r="F396" i="10"/>
  <c r="D360" i="8"/>
  <c r="E359" i="8"/>
  <c r="F362" i="8"/>
  <c r="J361" i="8"/>
  <c r="K361" i="8" s="1"/>
  <c r="L361" i="8" s="1"/>
  <c r="J396" i="10" l="1"/>
  <c r="K396" i="10" s="1"/>
  <c r="L396" i="10" s="1"/>
  <c r="F397" i="10"/>
  <c r="D396" i="10"/>
  <c r="E395" i="10"/>
  <c r="F363" i="8"/>
  <c r="J362" i="8"/>
  <c r="K362" i="8" s="1"/>
  <c r="L362" i="8" s="1"/>
  <c r="E360" i="8"/>
  <c r="D361" i="8"/>
  <c r="D397" i="10" l="1"/>
  <c r="E396" i="10"/>
  <c r="J397" i="10"/>
  <c r="K397" i="10" s="1"/>
  <c r="L397" i="10" s="1"/>
  <c r="F398" i="10"/>
  <c r="D362" i="8"/>
  <c r="E361" i="8"/>
  <c r="F364" i="8"/>
  <c r="J363" i="8"/>
  <c r="K363" i="8" s="1"/>
  <c r="L363" i="8" s="1"/>
  <c r="J398" i="10" l="1"/>
  <c r="K398" i="10" s="1"/>
  <c r="L398" i="10" s="1"/>
  <c r="F399" i="10"/>
  <c r="D398" i="10"/>
  <c r="E397" i="10"/>
  <c r="F365" i="8"/>
  <c r="J364" i="8"/>
  <c r="K364" i="8" s="1"/>
  <c r="L364" i="8" s="1"/>
  <c r="E362" i="8"/>
  <c r="D363" i="8"/>
  <c r="D399" i="10" l="1"/>
  <c r="E398" i="10"/>
  <c r="J399" i="10"/>
  <c r="K399" i="10" s="1"/>
  <c r="L399" i="10" s="1"/>
  <c r="F400" i="10"/>
  <c r="D364" i="8"/>
  <c r="E363" i="8"/>
  <c r="F366" i="8"/>
  <c r="J365" i="8"/>
  <c r="K365" i="8" s="1"/>
  <c r="L365" i="8" s="1"/>
  <c r="J400" i="10" l="1"/>
  <c r="K400" i="10" s="1"/>
  <c r="L400" i="10" s="1"/>
  <c r="F401" i="10"/>
  <c r="D400" i="10"/>
  <c r="E399" i="10"/>
  <c r="F367" i="8"/>
  <c r="J366" i="8"/>
  <c r="K366" i="8" s="1"/>
  <c r="L366" i="8" s="1"/>
  <c r="E364" i="8"/>
  <c r="D365" i="8"/>
  <c r="J401" i="10" l="1"/>
  <c r="K401" i="10" s="1"/>
  <c r="L401" i="10" s="1"/>
  <c r="F402" i="10"/>
  <c r="D401" i="10"/>
  <c r="E400" i="10"/>
  <c r="D366" i="8"/>
  <c r="E365" i="8"/>
  <c r="F368" i="8"/>
  <c r="J367" i="8"/>
  <c r="K367" i="8" s="1"/>
  <c r="L367" i="8" s="1"/>
  <c r="D402" i="10" l="1"/>
  <c r="E401" i="10"/>
  <c r="J402" i="10"/>
  <c r="K402" i="10" s="1"/>
  <c r="L402" i="10" s="1"/>
  <c r="F403" i="10"/>
  <c r="F369" i="8"/>
  <c r="J368" i="8"/>
  <c r="K368" i="8" s="1"/>
  <c r="L368" i="8" s="1"/>
  <c r="E366" i="8"/>
  <c r="D367" i="8"/>
  <c r="J403" i="10" l="1"/>
  <c r="K403" i="10" s="1"/>
  <c r="L403" i="10" s="1"/>
  <c r="F404" i="10"/>
  <c r="D403" i="10"/>
  <c r="E402" i="10"/>
  <c r="D368" i="8"/>
  <c r="E367" i="8"/>
  <c r="F370" i="8"/>
  <c r="J369" i="8"/>
  <c r="K369" i="8" s="1"/>
  <c r="L369" i="8" s="1"/>
  <c r="D404" i="10" l="1"/>
  <c r="E403" i="10"/>
  <c r="J404" i="10"/>
  <c r="K404" i="10" s="1"/>
  <c r="L404" i="10" s="1"/>
  <c r="F405" i="10"/>
  <c r="F371" i="8"/>
  <c r="J370" i="8"/>
  <c r="K370" i="8" s="1"/>
  <c r="L370" i="8" s="1"/>
  <c r="E368" i="8"/>
  <c r="D369" i="8"/>
  <c r="J405" i="10" l="1"/>
  <c r="K405" i="10" s="1"/>
  <c r="L405" i="10" s="1"/>
  <c r="F406" i="10"/>
  <c r="D405" i="10"/>
  <c r="E404" i="10"/>
  <c r="D370" i="8"/>
  <c r="E369" i="8"/>
  <c r="F372" i="8"/>
  <c r="J371" i="8"/>
  <c r="K371" i="8" s="1"/>
  <c r="L371" i="8" s="1"/>
  <c r="D406" i="10" l="1"/>
  <c r="E405" i="10"/>
  <c r="J406" i="10"/>
  <c r="K406" i="10" s="1"/>
  <c r="L406" i="10" s="1"/>
  <c r="F407" i="10"/>
  <c r="F373" i="8"/>
  <c r="J372" i="8"/>
  <c r="K372" i="8" s="1"/>
  <c r="L372" i="8" s="1"/>
  <c r="E370" i="8"/>
  <c r="D371" i="8"/>
  <c r="J407" i="10" l="1"/>
  <c r="K407" i="10" s="1"/>
  <c r="L407" i="10" s="1"/>
  <c r="F408" i="10"/>
  <c r="D407" i="10"/>
  <c r="E406" i="10"/>
  <c r="D372" i="8"/>
  <c r="E371" i="8"/>
  <c r="F374" i="8"/>
  <c r="J373" i="8"/>
  <c r="K373" i="8" s="1"/>
  <c r="L373" i="8" s="1"/>
  <c r="D408" i="10" l="1"/>
  <c r="E407" i="10"/>
  <c r="J408" i="10"/>
  <c r="K408" i="10" s="1"/>
  <c r="L408" i="10" s="1"/>
  <c r="F409" i="10"/>
  <c r="F375" i="8"/>
  <c r="J374" i="8"/>
  <c r="K374" i="8" s="1"/>
  <c r="L374" i="8" s="1"/>
  <c r="E372" i="8"/>
  <c r="D373" i="8"/>
  <c r="J409" i="10" l="1"/>
  <c r="K409" i="10" s="1"/>
  <c r="L409" i="10" s="1"/>
  <c r="F410" i="10"/>
  <c r="D409" i="10"/>
  <c r="E408" i="10"/>
  <c r="D374" i="8"/>
  <c r="E373" i="8"/>
  <c r="F376" i="8"/>
  <c r="J375" i="8"/>
  <c r="K375" i="8" s="1"/>
  <c r="L375" i="8" s="1"/>
  <c r="D410" i="10" l="1"/>
  <c r="E409" i="10"/>
  <c r="J410" i="10"/>
  <c r="K410" i="10" s="1"/>
  <c r="L410" i="10" s="1"/>
  <c r="F411" i="10"/>
  <c r="F377" i="8"/>
  <c r="J376" i="8"/>
  <c r="K376" i="8" s="1"/>
  <c r="L376" i="8" s="1"/>
  <c r="E374" i="8"/>
  <c r="D375" i="8"/>
  <c r="J411" i="10" l="1"/>
  <c r="K411" i="10" s="1"/>
  <c r="L411" i="10" s="1"/>
  <c r="F412" i="10"/>
  <c r="D411" i="10"/>
  <c r="E410" i="10"/>
  <c r="E375" i="8"/>
  <c r="D376" i="8"/>
  <c r="F378" i="8"/>
  <c r="J377" i="8"/>
  <c r="K377" i="8" s="1"/>
  <c r="L377" i="8" s="1"/>
  <c r="D412" i="10" l="1"/>
  <c r="E411" i="10"/>
  <c r="J412" i="10"/>
  <c r="K412" i="10" s="1"/>
  <c r="L412" i="10" s="1"/>
  <c r="F413" i="10"/>
  <c r="F379" i="8"/>
  <c r="J378" i="8"/>
  <c r="K378" i="8" s="1"/>
  <c r="L378" i="8" s="1"/>
  <c r="E376" i="8"/>
  <c r="D377" i="8"/>
  <c r="J413" i="10" l="1"/>
  <c r="K413" i="10" s="1"/>
  <c r="L413" i="10" s="1"/>
  <c r="F414" i="10"/>
  <c r="D413" i="10"/>
  <c r="E412" i="10"/>
  <c r="E377" i="8"/>
  <c r="D378" i="8"/>
  <c r="F380" i="8"/>
  <c r="J379" i="8"/>
  <c r="K379" i="8" s="1"/>
  <c r="L379" i="8" s="1"/>
  <c r="D414" i="10" l="1"/>
  <c r="E413" i="10"/>
  <c r="J414" i="10"/>
  <c r="K414" i="10" s="1"/>
  <c r="L414" i="10" s="1"/>
  <c r="F415" i="10"/>
  <c r="F381" i="8"/>
  <c r="J380" i="8"/>
  <c r="K380" i="8" s="1"/>
  <c r="L380" i="8" s="1"/>
  <c r="E378" i="8"/>
  <c r="D379" i="8"/>
  <c r="J415" i="10" l="1"/>
  <c r="K415" i="10" s="1"/>
  <c r="L415" i="10" s="1"/>
  <c r="F416" i="10"/>
  <c r="D415" i="10"/>
  <c r="E414" i="10"/>
  <c r="E379" i="8"/>
  <c r="D380" i="8"/>
  <c r="F382" i="8"/>
  <c r="J381" i="8"/>
  <c r="K381" i="8" s="1"/>
  <c r="L381" i="8" s="1"/>
  <c r="D416" i="10" l="1"/>
  <c r="E415" i="10"/>
  <c r="J416" i="10"/>
  <c r="K416" i="10" s="1"/>
  <c r="L416" i="10" s="1"/>
  <c r="F417" i="10"/>
  <c r="F383" i="8"/>
  <c r="J382" i="8"/>
  <c r="K382" i="8" s="1"/>
  <c r="L382" i="8" s="1"/>
  <c r="E380" i="8"/>
  <c r="D381" i="8"/>
  <c r="J417" i="10" l="1"/>
  <c r="K417" i="10" s="1"/>
  <c r="L417" i="10" s="1"/>
  <c r="F418" i="10"/>
  <c r="D417" i="10"/>
  <c r="E416" i="10"/>
  <c r="E381" i="8"/>
  <c r="D382" i="8"/>
  <c r="F384" i="8"/>
  <c r="J383" i="8"/>
  <c r="K383" i="8" s="1"/>
  <c r="L383" i="8" s="1"/>
  <c r="D418" i="10" l="1"/>
  <c r="E417" i="10"/>
  <c r="J418" i="10"/>
  <c r="K418" i="10" s="1"/>
  <c r="L418" i="10" s="1"/>
  <c r="F419" i="10"/>
  <c r="F385" i="8"/>
  <c r="J384" i="8"/>
  <c r="K384" i="8" s="1"/>
  <c r="L384" i="8" s="1"/>
  <c r="E382" i="8"/>
  <c r="D383" i="8"/>
  <c r="J419" i="10" l="1"/>
  <c r="K419" i="10" s="1"/>
  <c r="L419" i="10" s="1"/>
  <c r="F420" i="10"/>
  <c r="D419" i="10"/>
  <c r="E418" i="10"/>
  <c r="E383" i="8"/>
  <c r="D384" i="8"/>
  <c r="F386" i="8"/>
  <c r="J385" i="8"/>
  <c r="K385" i="8" s="1"/>
  <c r="L385" i="8" s="1"/>
  <c r="D420" i="10" l="1"/>
  <c r="E419" i="10"/>
  <c r="J420" i="10"/>
  <c r="K420" i="10" s="1"/>
  <c r="L420" i="10" s="1"/>
  <c r="F421" i="10"/>
  <c r="F387" i="8"/>
  <c r="J386" i="8"/>
  <c r="K386" i="8" s="1"/>
  <c r="L386" i="8" s="1"/>
  <c r="E384" i="8"/>
  <c r="D385" i="8"/>
  <c r="J421" i="10" l="1"/>
  <c r="K421" i="10" s="1"/>
  <c r="L421" i="10" s="1"/>
  <c r="F422" i="10"/>
  <c r="D421" i="10"/>
  <c r="E420" i="10"/>
  <c r="D386" i="8"/>
  <c r="E385" i="8"/>
  <c r="F388" i="8"/>
  <c r="J387" i="8"/>
  <c r="K387" i="8" s="1"/>
  <c r="L387" i="8" s="1"/>
  <c r="D422" i="10" l="1"/>
  <c r="E421" i="10"/>
  <c r="J422" i="10"/>
  <c r="K422" i="10" s="1"/>
  <c r="L422" i="10" s="1"/>
  <c r="F423" i="10"/>
  <c r="F389" i="8"/>
  <c r="J388" i="8"/>
  <c r="K388" i="8" s="1"/>
  <c r="L388" i="8" s="1"/>
  <c r="E386" i="8"/>
  <c r="D387" i="8"/>
  <c r="J423" i="10" l="1"/>
  <c r="K423" i="10" s="1"/>
  <c r="L423" i="10" s="1"/>
  <c r="F424" i="10"/>
  <c r="D423" i="10"/>
  <c r="E422" i="10"/>
  <c r="D388" i="8"/>
  <c r="E387" i="8"/>
  <c r="F390" i="8"/>
  <c r="J389" i="8"/>
  <c r="K389" i="8" s="1"/>
  <c r="L389" i="8" s="1"/>
  <c r="D424" i="10" l="1"/>
  <c r="E423" i="10"/>
  <c r="J424" i="10"/>
  <c r="K424" i="10" s="1"/>
  <c r="L424" i="10" s="1"/>
  <c r="F425" i="10"/>
  <c r="F391" i="8"/>
  <c r="J390" i="8"/>
  <c r="K390" i="8" s="1"/>
  <c r="L390" i="8" s="1"/>
  <c r="E388" i="8"/>
  <c r="D389" i="8"/>
  <c r="J425" i="10" l="1"/>
  <c r="K425" i="10" s="1"/>
  <c r="L425" i="10" s="1"/>
  <c r="F426" i="10"/>
  <c r="D425" i="10"/>
  <c r="E424" i="10"/>
  <c r="D390" i="8"/>
  <c r="E389" i="8"/>
  <c r="F392" i="8"/>
  <c r="J391" i="8"/>
  <c r="K391" i="8" s="1"/>
  <c r="L391" i="8" s="1"/>
  <c r="D426" i="10" l="1"/>
  <c r="E425" i="10"/>
  <c r="J426" i="10"/>
  <c r="K426" i="10" s="1"/>
  <c r="L426" i="10" s="1"/>
  <c r="F427" i="10"/>
  <c r="F393" i="8"/>
  <c r="J392" i="8"/>
  <c r="K392" i="8" s="1"/>
  <c r="L392" i="8" s="1"/>
  <c r="E390" i="8"/>
  <c r="D391" i="8"/>
  <c r="J427" i="10" l="1"/>
  <c r="K427" i="10" s="1"/>
  <c r="L427" i="10" s="1"/>
  <c r="F428" i="10"/>
  <c r="D427" i="10"/>
  <c r="E426" i="10"/>
  <c r="D392" i="8"/>
  <c r="E391" i="8"/>
  <c r="F394" i="8"/>
  <c r="J393" i="8"/>
  <c r="K393" i="8" s="1"/>
  <c r="L393" i="8" s="1"/>
  <c r="D428" i="10" l="1"/>
  <c r="E427" i="10"/>
  <c r="J428" i="10"/>
  <c r="K428" i="10" s="1"/>
  <c r="L428" i="10" s="1"/>
  <c r="F429" i="10"/>
  <c r="F395" i="8"/>
  <c r="J394" i="8"/>
  <c r="K394" i="8" s="1"/>
  <c r="L394" i="8" s="1"/>
  <c r="E392" i="8"/>
  <c r="D393" i="8"/>
  <c r="J429" i="10" l="1"/>
  <c r="K429" i="10" s="1"/>
  <c r="L429" i="10" s="1"/>
  <c r="F430" i="10"/>
  <c r="D429" i="10"/>
  <c r="E428" i="10"/>
  <c r="D394" i="8"/>
  <c r="E393" i="8"/>
  <c r="F396" i="8"/>
  <c r="J395" i="8"/>
  <c r="K395" i="8" s="1"/>
  <c r="L395" i="8" s="1"/>
  <c r="D430" i="10" l="1"/>
  <c r="E429" i="10"/>
  <c r="J430" i="10"/>
  <c r="K430" i="10" s="1"/>
  <c r="L430" i="10" s="1"/>
  <c r="F431" i="10"/>
  <c r="F397" i="8"/>
  <c r="J396" i="8"/>
  <c r="K396" i="8" s="1"/>
  <c r="L396" i="8" s="1"/>
  <c r="E394" i="8"/>
  <c r="D395" i="8"/>
  <c r="J431" i="10" l="1"/>
  <c r="K431" i="10" s="1"/>
  <c r="L431" i="10" s="1"/>
  <c r="F432" i="10"/>
  <c r="D431" i="10"/>
  <c r="E430" i="10"/>
  <c r="D396" i="8"/>
  <c r="E395" i="8"/>
  <c r="F398" i="8"/>
  <c r="J397" i="8"/>
  <c r="K397" i="8" s="1"/>
  <c r="L397" i="8" s="1"/>
  <c r="D432" i="10" l="1"/>
  <c r="E431" i="10"/>
  <c r="J432" i="10"/>
  <c r="K432" i="10" s="1"/>
  <c r="L432" i="10" s="1"/>
  <c r="F433" i="10"/>
  <c r="F399" i="8"/>
  <c r="J398" i="8"/>
  <c r="K398" i="8" s="1"/>
  <c r="L398" i="8" s="1"/>
  <c r="E396" i="8"/>
  <c r="D397" i="8"/>
  <c r="J433" i="10" l="1"/>
  <c r="K433" i="10" s="1"/>
  <c r="L433" i="10" s="1"/>
  <c r="F434" i="10"/>
  <c r="D433" i="10"/>
  <c r="E432" i="10"/>
  <c r="D398" i="8"/>
  <c r="E397" i="8"/>
  <c r="F400" i="8"/>
  <c r="J399" i="8"/>
  <c r="K399" i="8" s="1"/>
  <c r="L399" i="8" s="1"/>
  <c r="D434" i="10" l="1"/>
  <c r="E433" i="10"/>
  <c r="J434" i="10"/>
  <c r="K434" i="10" s="1"/>
  <c r="L434" i="10" s="1"/>
  <c r="F435" i="10"/>
  <c r="F401" i="8"/>
  <c r="J400" i="8"/>
  <c r="K400" i="8" s="1"/>
  <c r="L400" i="8" s="1"/>
  <c r="E398" i="8"/>
  <c r="D399" i="8"/>
  <c r="J435" i="10" l="1"/>
  <c r="K435" i="10" s="1"/>
  <c r="L435" i="10" s="1"/>
  <c r="F436" i="10"/>
  <c r="D435" i="10"/>
  <c r="E434" i="10"/>
  <c r="D400" i="8"/>
  <c r="E399" i="8"/>
  <c r="F402" i="8"/>
  <c r="J401" i="8"/>
  <c r="K401" i="8" s="1"/>
  <c r="L401" i="8" s="1"/>
  <c r="D436" i="10" l="1"/>
  <c r="E435" i="10"/>
  <c r="J436" i="10"/>
  <c r="K436" i="10" s="1"/>
  <c r="L436" i="10" s="1"/>
  <c r="F437" i="10"/>
  <c r="F403" i="8"/>
  <c r="J402" i="8"/>
  <c r="K402" i="8" s="1"/>
  <c r="L402" i="8" s="1"/>
  <c r="E400" i="8"/>
  <c r="D401" i="8"/>
  <c r="J437" i="10" l="1"/>
  <c r="K437" i="10" s="1"/>
  <c r="L437" i="10" s="1"/>
  <c r="F438" i="10"/>
  <c r="D437" i="10"/>
  <c r="E436" i="10"/>
  <c r="D402" i="8"/>
  <c r="E401" i="8"/>
  <c r="F404" i="8"/>
  <c r="J403" i="8"/>
  <c r="K403" i="8" s="1"/>
  <c r="L403" i="8" s="1"/>
  <c r="D438" i="10" l="1"/>
  <c r="E437" i="10"/>
  <c r="J438" i="10"/>
  <c r="K438" i="10" s="1"/>
  <c r="L438" i="10" s="1"/>
  <c r="F439" i="10"/>
  <c r="F405" i="8"/>
  <c r="J404" i="8"/>
  <c r="K404" i="8" s="1"/>
  <c r="L404" i="8" s="1"/>
  <c r="E402" i="8"/>
  <c r="D403" i="8"/>
  <c r="J439" i="10" l="1"/>
  <c r="K439" i="10" s="1"/>
  <c r="L439" i="10" s="1"/>
  <c r="F440" i="10"/>
  <c r="D439" i="10"/>
  <c r="E438" i="10"/>
  <c r="D404" i="8"/>
  <c r="E403" i="8"/>
  <c r="F406" i="8"/>
  <c r="J405" i="8"/>
  <c r="K405" i="8" s="1"/>
  <c r="L405" i="8" s="1"/>
  <c r="D440" i="10" l="1"/>
  <c r="E439" i="10"/>
  <c r="J440" i="10"/>
  <c r="K440" i="10" s="1"/>
  <c r="L440" i="10" s="1"/>
  <c r="F441" i="10"/>
  <c r="J441" i="10" s="1"/>
  <c r="K441" i="10" s="1"/>
  <c r="L441" i="10" s="1"/>
  <c r="F407" i="8"/>
  <c r="J406" i="8"/>
  <c r="K406" i="8" s="1"/>
  <c r="L406" i="8" s="1"/>
  <c r="E404" i="8"/>
  <c r="D405" i="8"/>
  <c r="D441" i="10" l="1"/>
  <c r="E441" i="10" s="1"/>
  <c r="O9" i="4" s="1"/>
  <c r="E440" i="10"/>
  <c r="D406" i="8"/>
  <c r="E405" i="8"/>
  <c r="F408" i="8"/>
  <c r="J407" i="8"/>
  <c r="K407" i="8" s="1"/>
  <c r="L407" i="8" s="1"/>
  <c r="O12" i="4" l="1"/>
  <c r="Q9" i="4"/>
  <c r="Q12" i="4" s="1"/>
  <c r="F409" i="8"/>
  <c r="J408" i="8"/>
  <c r="K408" i="8" s="1"/>
  <c r="L408" i="8" s="1"/>
  <c r="E406" i="8"/>
  <c r="D407" i="8"/>
  <c r="D408" i="8" l="1"/>
  <c r="E407" i="8"/>
  <c r="F410" i="8"/>
  <c r="J409" i="8"/>
  <c r="K409" i="8" s="1"/>
  <c r="L409" i="8" s="1"/>
  <c r="F411" i="8" l="1"/>
  <c r="J410" i="8"/>
  <c r="K410" i="8" s="1"/>
  <c r="L410" i="8" s="1"/>
  <c r="E408" i="8"/>
  <c r="D409" i="8"/>
  <c r="E409" i="8" l="1"/>
  <c r="D410" i="8"/>
  <c r="F412" i="8"/>
  <c r="J411" i="8"/>
  <c r="K411" i="8" s="1"/>
  <c r="L411" i="8" s="1"/>
  <c r="F413" i="8" l="1"/>
  <c r="J412" i="8"/>
  <c r="K412" i="8" s="1"/>
  <c r="L412" i="8" s="1"/>
  <c r="E410" i="8"/>
  <c r="D411" i="8"/>
  <c r="D412" i="8" l="1"/>
  <c r="E411" i="8"/>
  <c r="F414" i="8"/>
  <c r="J413" i="8"/>
  <c r="K413" i="8" s="1"/>
  <c r="L413" i="8" s="1"/>
  <c r="F415" i="8" l="1"/>
  <c r="J414" i="8"/>
  <c r="K414" i="8" s="1"/>
  <c r="L414" i="8" s="1"/>
  <c r="E412" i="8"/>
  <c r="D413" i="8"/>
  <c r="J415" i="8" l="1"/>
  <c r="K415" i="8" s="1"/>
  <c r="L415" i="8" s="1"/>
  <c r="F416" i="8"/>
  <c r="D414" i="8"/>
  <c r="E413" i="8"/>
  <c r="J416" i="8" l="1"/>
  <c r="K416" i="8" s="1"/>
  <c r="L416" i="8" s="1"/>
  <c r="F417" i="8"/>
  <c r="E414" i="8"/>
  <c r="D415" i="8"/>
  <c r="J417" i="8" l="1"/>
  <c r="K417" i="8" s="1"/>
  <c r="L417" i="8" s="1"/>
  <c r="F418" i="8"/>
  <c r="E415" i="8"/>
  <c r="D416" i="8"/>
  <c r="E416" i="8" l="1"/>
  <c r="D417" i="8"/>
  <c r="J418" i="8"/>
  <c r="K418" i="8" s="1"/>
  <c r="L418" i="8" s="1"/>
  <c r="F419" i="8"/>
  <c r="J419" i="8" l="1"/>
  <c r="K419" i="8" s="1"/>
  <c r="L419" i="8" s="1"/>
  <c r="F420" i="8"/>
  <c r="E417" i="8"/>
  <c r="D418" i="8"/>
  <c r="J420" i="8" l="1"/>
  <c r="K420" i="8" s="1"/>
  <c r="L420" i="8" s="1"/>
  <c r="E418" i="8"/>
  <c r="D419" i="8"/>
  <c r="D420" i="8" l="1"/>
  <c r="E419" i="8"/>
  <c r="E420" i="8" l="1"/>
</calcChain>
</file>

<file path=xl/sharedStrings.xml><?xml version="1.0" encoding="utf-8"?>
<sst xmlns="http://schemas.openxmlformats.org/spreadsheetml/2006/main" count="630" uniqueCount="145">
  <si>
    <t>Альтитуда</t>
  </si>
  <si>
    <t>MD</t>
  </si>
  <si>
    <t>INC</t>
  </si>
  <si>
    <t>AZ</t>
  </si>
  <si>
    <t>TVD</t>
  </si>
  <si>
    <t>TVDSS</t>
  </si>
  <si>
    <t>С/Ю</t>
  </si>
  <si>
    <t>З/В</t>
  </si>
  <si>
    <t>Y</t>
  </si>
  <si>
    <t>X</t>
  </si>
  <si>
    <t>ClsDisp</t>
  </si>
  <si>
    <t>ClsAz</t>
  </si>
  <si>
    <t>Vsectn</t>
  </si>
  <si>
    <t>dMD</t>
  </si>
  <si>
    <t>dInc</t>
  </si>
  <si>
    <t>dAzim</t>
  </si>
  <si>
    <t>BF</t>
  </si>
  <si>
    <t>b</t>
  </si>
  <si>
    <t>dTVD</t>
  </si>
  <si>
    <t>dN/S</t>
  </si>
  <si>
    <t>dE/W</t>
  </si>
  <si>
    <t>Отходы</t>
  </si>
  <si>
    <t>Азимут вертикальной секции</t>
  </si>
  <si>
    <t>Куст</t>
  </si>
  <si>
    <t>Скважина</t>
  </si>
  <si>
    <t>Прямоугольные кординаты</t>
  </si>
  <si>
    <t>Y (широта)</t>
  </si>
  <si>
    <t>по горизонтали</t>
  </si>
  <si>
    <t>по вертикали</t>
  </si>
  <si>
    <t>общий</t>
  </si>
  <si>
    <t>Месторождение</t>
  </si>
  <si>
    <t>Географические</t>
  </si>
  <si>
    <t>Геомагнитная модель:</t>
  </si>
  <si>
    <t>Дата геомагнитных данных</t>
  </si>
  <si>
    <t>Направление на Север</t>
  </si>
  <si>
    <t>Напряженность геомагнитного поля (Btotal) [нТл]:</t>
  </si>
  <si>
    <t>Магнитное наклонение (Dip) [град]:</t>
  </si>
  <si>
    <t>Угол схождения меридианов [град]:</t>
  </si>
  <si>
    <t>Напряженность гравитационного поля [G]</t>
  </si>
  <si>
    <t xml:space="preserve">Глубина 
по стволу (м) </t>
  </si>
  <si>
    <t>Скорректированные значения</t>
  </si>
  <si>
    <t>Траектория ННБ</t>
  </si>
  <si>
    <t>Разница</t>
  </si>
  <si>
    <t>Комментарии</t>
  </si>
  <si>
    <t>Зенитный
угол (град)</t>
  </si>
  <si>
    <t>∆ Зенитный угол (град)</t>
  </si>
  <si>
    <t>По
горизонтали (м)</t>
  </si>
  <si>
    <t>По 
вертикали (м)</t>
  </si>
  <si>
    <t>Общий (м)</t>
  </si>
  <si>
    <t>Месторождение:</t>
  </si>
  <si>
    <t>Куст:</t>
  </si>
  <si>
    <t>Скважина:</t>
  </si>
  <si>
    <t>Альтитуда точки отсчета:</t>
  </si>
  <si>
    <t>Система координат:</t>
  </si>
  <si>
    <t>Широта:</t>
  </si>
  <si>
    <t>Долгота:</t>
  </si>
  <si>
    <t>N/Y [м]:</t>
  </si>
  <si>
    <t>E/X [м]:</t>
  </si>
  <si>
    <t>Дата геомагнитных данных:</t>
  </si>
  <si>
    <t>Направление на север:</t>
  </si>
  <si>
    <t>(град)</t>
  </si>
  <si>
    <t xml:space="preserve">Азимут
Магнитный </t>
  </si>
  <si>
    <t>Азимут</t>
  </si>
  <si>
    <t xml:space="preserve">∆ Азимут </t>
  </si>
  <si>
    <t>IGiRGI</t>
  </si>
  <si>
    <t>Данные подрядчика по ННБ</t>
  </si>
  <si>
    <t xml:space="preserve">X   (долгота) </t>
  </si>
  <si>
    <t>DLS</t>
  </si>
  <si>
    <t>Поправки</t>
  </si>
  <si>
    <t>Bias X</t>
  </si>
  <si>
    <t>Bias Y</t>
  </si>
  <si>
    <t>Bias Z</t>
  </si>
  <si>
    <t>Scale X</t>
  </si>
  <si>
    <t xml:space="preserve">Scale Y </t>
  </si>
  <si>
    <t>Scale Z</t>
  </si>
  <si>
    <t>не трогать</t>
  </si>
  <si>
    <t>Общая поправка на магнитный азимут</t>
  </si>
  <si>
    <t>м</t>
  </si>
  <si>
    <t>ННБ</t>
  </si>
  <si>
    <t>Ю/С</t>
  </si>
  <si>
    <t>В/З</t>
  </si>
  <si>
    <t>Данные для комментария</t>
  </si>
  <si>
    <t>Отсутсвуют данные датчика акселерометра</t>
  </si>
  <si>
    <t>Отсутсвуют данные датчика магнитометра</t>
  </si>
  <si>
    <t>Некорректный замер. Интерполяция углов</t>
  </si>
  <si>
    <t>Некоректный замер. Интерполяция Азимутального угла</t>
  </si>
  <si>
    <t>Отсутсвуют данные осевых замеров. Интерполяция</t>
  </si>
  <si>
    <t>Отсутствуют данные замеров инклинометра. Взято значение подрядчика по ННБ</t>
  </si>
  <si>
    <t>Магнитное склонение:</t>
  </si>
  <si>
    <t>Азимут
вертикальной
секции</t>
  </si>
  <si>
    <t>Зенит</t>
  </si>
  <si>
    <t>/\ Incl</t>
  </si>
  <si>
    <t>/\ Azi</t>
  </si>
  <si>
    <t>Рейс</t>
  </si>
  <si>
    <t>Начало секции</t>
  </si>
  <si>
    <t>Крайний замер</t>
  </si>
  <si>
    <t>Кондуктор</t>
  </si>
  <si>
    <t>Транспортная секция</t>
  </si>
  <si>
    <t>Горизонтальная секция</t>
  </si>
  <si>
    <t>Боковой ствол 1</t>
  </si>
  <si>
    <t>Боковой ствол 2</t>
  </si>
  <si>
    <t>Боковой ствол 3</t>
  </si>
  <si>
    <t>широта                              (N)</t>
  </si>
  <si>
    <t>долгота                             (E )</t>
  </si>
  <si>
    <t>AZ ( как и в расчетах)</t>
  </si>
  <si>
    <t>Исключена из многоточечного анализа данных</t>
  </si>
  <si>
    <t>Pulkovo 1942 GK 13N</t>
  </si>
  <si>
    <t>Географический</t>
  </si>
  <si>
    <t>динамика</t>
  </si>
  <si>
    <t>IGiRGI + Дин</t>
  </si>
  <si>
    <t>Смена КНБК</t>
  </si>
  <si>
    <t>Достигнут проектный забой</t>
  </si>
  <si>
    <t>Новый рейс</t>
  </si>
  <si>
    <t>Статические замеры</t>
  </si>
  <si>
    <t>Динамические замеры</t>
  </si>
  <si>
    <t>Y
 (широта)</t>
  </si>
  <si>
    <t xml:space="preserve">X
   (долгота) </t>
  </si>
  <si>
    <t>Секция</t>
  </si>
  <si>
    <t>Пилот 1</t>
  </si>
  <si>
    <t>Пилот 2</t>
  </si>
  <si>
    <t>Работа с файлом расчеты</t>
  </si>
  <si>
    <t>материнский ствол</t>
  </si>
  <si>
    <t>1. Нелья удалять никакие из уже имеющихся данных в таблице.</t>
  </si>
  <si>
    <t>3. При получении ошибки ДЕЛ/0 перепроверьте внесенные данные - значения  "сверху" и "снизу" не должно быть идентичным. Добавьте к значению + 0.0001 и ошибка должна пропасть.</t>
  </si>
  <si>
    <t xml:space="preserve">6. Наименование Листа плановой траетории должно соответсвовать наименованию файлу полученной траетории с актуальной датой </t>
  </si>
  <si>
    <t>7. В столбе секция указывается текущая секция находящаяся в бурении</t>
  </si>
  <si>
    <r>
      <t xml:space="preserve">8. При смене КНБК </t>
    </r>
    <r>
      <rPr>
        <b/>
        <sz val="11"/>
        <color theme="1"/>
        <rFont val="Calibri"/>
        <family val="2"/>
        <charset val="204"/>
        <scheme val="minor"/>
      </rPr>
      <t>первый замер снятый с новой КНБК</t>
    </r>
    <r>
      <rPr>
        <sz val="11"/>
        <color theme="1"/>
        <rFont val="Calibri"/>
        <family val="2"/>
        <charset val="204"/>
        <scheme val="minor"/>
      </rPr>
      <t xml:space="preserve"> помечается "Смена КНБК" в столбце секция</t>
    </r>
  </si>
  <si>
    <t>2. При неверном заполнении удаление на листе "Данные" осужествляется строками, где рабочую область составляют столбцы A,B,C; W,X,Y;AX,AY,AZ,BA,BB,BC; все остальные данные выбираются из раскрывающегося списка</t>
  </si>
  <si>
    <t>4. При некорректном отображении графиков проверьте также правильность указанных глубин. Особенно в плановой траектории</t>
  </si>
  <si>
    <t>Направление</t>
  </si>
  <si>
    <t>Магнитное склонение  [град]:</t>
  </si>
  <si>
    <t>Общая  поправка на магнитный азимут [град]:</t>
  </si>
  <si>
    <t>9. При работе с горизонтальной проекцией вызникает провлема с не верной стороной отхода, а именно ошибосное наименование "левее"/ "правее". В таком случае может помочь полное удаление фомулы в ячейке Q5 и после сохранения документа повторная вствка ее на место.</t>
  </si>
  <si>
    <t>10. При работе с горизонтальной проекцией если проблема не решилась с помощью п.9 следует частично из формулы в ячейке Q5 удалить выделенный интервал :</t>
  </si>
  <si>
    <t>5. При работе с данными динамическими инклинометра траектория ИГиРГИ заполняется на  IGIRGI_CI -исправленный</t>
  </si>
  <si>
    <t>P.S. Все замечания и предложения по файлу расчеты прошу направлять на почту I_Nosan@igirgi.su или доносить в личной беседе</t>
  </si>
  <si>
    <t>Абсолютная отметка</t>
  </si>
  <si>
    <t>(м)</t>
  </si>
  <si>
    <t>Северо-Комсомольское</t>
  </si>
  <si>
    <t>SCC</t>
  </si>
  <si>
    <t>64° 51' 0.109 N</t>
  </si>
  <si>
    <t>75° 36' 34.550 E</t>
  </si>
  <si>
    <t>BGS Hypercube</t>
  </si>
  <si>
    <t>SCC, угол ННБ</t>
  </si>
  <si>
    <t>Геотрак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</si>
</sst>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"/>
    <numFmt numFmtId="167" formatCode="0.00000"/>
    <numFmt numFmtId="168" formatCode="0.0000000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  <font>
      <sz val="11"/>
      <name val="Segoe UI"/>
      <family val="2"/>
      <charset val="204"/>
    </font>
    <font>
      <sz val="11"/>
      <color theme="1"/>
      <name val="Franklin Gothic Demi Cond"/>
      <family val="2"/>
      <charset val="204"/>
    </font>
    <font>
      <b/>
      <sz val="11"/>
      <color theme="1"/>
      <name val="Franklin Gothic Demi Cond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indexed="18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D106"/>
        <bgColor indexed="64"/>
      </patternFill>
    </fill>
    <fill>
      <patternFill patternType="solid">
        <fgColor rgb="FF3D464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200"/>
        <bgColor indexed="64"/>
      </patternFill>
    </fill>
    <fill>
      <patternFill patternType="solid">
        <fgColor rgb="FF93FF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6D106"/>
      </left>
      <right/>
      <top/>
      <bottom/>
      <diagonal/>
    </border>
    <border>
      <left/>
      <right style="thick">
        <color rgb="FFF6D106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0" fontId="17" fillId="0" borderId="0"/>
    <xf numFmtId="0" fontId="18" fillId="0" borderId="0"/>
    <xf numFmtId="0" fontId="19" fillId="0" borderId="0"/>
    <xf numFmtId="0" fontId="20" fillId="0" borderId="0" applyAlignment="0">
      <alignment vertical="top" wrapText="1"/>
      <protection locked="0"/>
    </xf>
    <xf numFmtId="0" fontId="19" fillId="0" borderId="0"/>
    <xf numFmtId="0" fontId="19" fillId="0" borderId="0"/>
    <xf numFmtId="0" fontId="18" fillId="0" borderId="0"/>
    <xf numFmtId="0" fontId="18" fillId="0" borderId="0"/>
  </cellStyleXfs>
  <cellXfs count="266">
    <xf numFmtId="0" fontId="0" fillId="0" borderId="0" xfId="0"/>
    <xf numFmtId="0" fontId="0" fillId="0" borderId="0" xfId="0" applyBorder="1"/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0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1" fillId="0" borderId="0" xfId="0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/>
    </xf>
    <xf numFmtId="2" fontId="0" fillId="0" borderId="0" xfId="0" applyNumberFormat="1" applyBorder="1"/>
    <xf numFmtId="0" fontId="5" fillId="2" borderId="10" xfId="0" applyFont="1" applyFill="1" applyBorder="1" applyAlignment="1">
      <alignment horizontal="center" vertical="center" wrapText="1"/>
    </xf>
    <xf numFmtId="0" fontId="0" fillId="0" borderId="3" xfId="0" applyBorder="1"/>
    <xf numFmtId="2" fontId="0" fillId="0" borderId="3" xfId="0" applyNumberFormat="1" applyBorder="1"/>
    <xf numFmtId="0" fontId="1" fillId="0" borderId="11" xfId="0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8" fillId="0" borderId="19" xfId="0" applyNumberFormat="1" applyFont="1" applyFill="1" applyBorder="1" applyAlignment="1">
      <alignment horizontal="center" vertical="top" readingOrder="1"/>
    </xf>
    <xf numFmtId="2" fontId="9" fillId="0" borderId="1" xfId="0" applyNumberFormat="1" applyFont="1" applyFill="1" applyBorder="1" applyAlignment="1" applyProtection="1">
      <alignment horizontal="center" vertical="center"/>
    </xf>
    <xf numFmtId="2" fontId="10" fillId="0" borderId="1" xfId="0" applyNumberFormat="1" applyFont="1" applyFill="1" applyBorder="1" applyAlignment="1">
      <alignment horizontal="right" vertical="center"/>
    </xf>
    <xf numFmtId="2" fontId="7" fillId="0" borderId="1" xfId="0" applyNumberFormat="1" applyFont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right" vertical="center"/>
    </xf>
    <xf numFmtId="2" fontId="10" fillId="8" borderId="1" xfId="0" applyNumberFormat="1" applyFont="1" applyFill="1" applyBorder="1" applyAlignment="1">
      <alignment horizontal="right" vertical="center"/>
    </xf>
    <xf numFmtId="2" fontId="11" fillId="8" borderId="1" xfId="0" applyNumberFormat="1" applyFont="1" applyFill="1" applyBorder="1" applyAlignment="1">
      <alignment horizontal="right" vertical="center"/>
    </xf>
    <xf numFmtId="0" fontId="12" fillId="0" borderId="12" xfId="0" applyFont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9" borderId="0" xfId="0" applyFill="1"/>
    <xf numFmtId="2" fontId="0" fillId="9" borderId="0" xfId="0" applyNumberFormat="1" applyFill="1"/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6" fontId="0" fillId="7" borderId="1" xfId="0" applyNumberFormat="1" applyFont="1" applyFill="1" applyBorder="1" applyAlignment="1">
      <alignment horizontal="center" vertical="center" wrapText="1"/>
    </xf>
    <xf numFmtId="0" fontId="14" fillId="11" borderId="20" xfId="0" applyFont="1" applyFill="1" applyBorder="1" applyAlignment="1" applyProtection="1">
      <alignment horizontal="center" vertical="center"/>
    </xf>
    <xf numFmtId="0" fontId="15" fillId="11" borderId="0" xfId="0" applyFont="1" applyFill="1" applyBorder="1" applyAlignment="1" applyProtection="1">
      <alignment vertical="center"/>
    </xf>
    <xf numFmtId="0" fontId="15" fillId="12" borderId="0" xfId="0" applyFont="1" applyFill="1" applyBorder="1" applyAlignment="1" applyProtection="1">
      <alignment vertical="center"/>
    </xf>
    <xf numFmtId="0" fontId="15" fillId="8" borderId="0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vertical="center"/>
    </xf>
    <xf numFmtId="0" fontId="0" fillId="8" borderId="0" xfId="0" applyFill="1"/>
    <xf numFmtId="0" fontId="16" fillId="11" borderId="0" xfId="0" applyFont="1" applyFill="1" applyBorder="1" applyAlignment="1" applyProtection="1">
      <alignment vertical="center"/>
    </xf>
    <xf numFmtId="2" fontId="5" fillId="3" borderId="1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5" fillId="3" borderId="10" xfId="0" quotePrefix="1" applyNumberFormat="1" applyFont="1" applyFill="1" applyBorder="1" applyAlignment="1">
      <alignment horizontal="center" vertical="center"/>
    </xf>
    <xf numFmtId="2" fontId="20" fillId="13" borderId="1" xfId="4" applyNumberFormat="1" applyFill="1" applyBorder="1" applyAlignment="1">
      <alignment horizontal="center" vertical="center"/>
      <protection locked="0"/>
    </xf>
    <xf numFmtId="2" fontId="20" fillId="13" borderId="1" xfId="4" applyNumberFormat="1" applyFill="1" applyBorder="1" applyAlignment="1">
      <alignment horizontal="center" vertical="center"/>
      <protection locked="0"/>
    </xf>
    <xf numFmtId="165" fontId="5" fillId="5" borderId="10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10" fillId="0" borderId="5" xfId="0" applyNumberFormat="1" applyFont="1" applyFill="1" applyBorder="1" applyAlignment="1">
      <alignment horizontal="right" vertical="center"/>
    </xf>
    <xf numFmtId="2" fontId="10" fillId="5" borderId="5" xfId="0" applyNumberFormat="1" applyFont="1" applyFill="1" applyBorder="1" applyAlignment="1">
      <alignment horizontal="right" vertical="center"/>
    </xf>
    <xf numFmtId="2" fontId="11" fillId="0" borderId="5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vertical="center"/>
    </xf>
    <xf numFmtId="2" fontId="6" fillId="3" borderId="10" xfId="0" applyNumberFormat="1" applyFont="1" applyFill="1" applyBorder="1" applyAlignment="1">
      <alignment horizontal="center"/>
    </xf>
    <xf numFmtId="0" fontId="5" fillId="2" borderId="28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0" fontId="5" fillId="14" borderId="33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14" fontId="5" fillId="14" borderId="35" xfId="0" applyNumberFormat="1" applyFont="1" applyFill="1" applyBorder="1" applyAlignment="1">
      <alignment horizontal="center" vertical="center"/>
    </xf>
    <xf numFmtId="0" fontId="5" fillId="14" borderId="3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2" fontId="0" fillId="5" borderId="36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2" fontId="0" fillId="5" borderId="32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5" fillId="14" borderId="35" xfId="0" applyNumberFormat="1" applyFont="1" applyFill="1" applyBorder="1" applyAlignment="1">
      <alignment horizontal="center" vertical="center"/>
    </xf>
    <xf numFmtId="2" fontId="0" fillId="4" borderId="0" xfId="0" applyNumberFormat="1" applyFill="1"/>
    <xf numFmtId="0" fontId="1" fillId="4" borderId="4" xfId="0" applyFont="1" applyFill="1" applyBorder="1" applyAlignment="1">
      <alignment horizontal="center" vertical="center"/>
    </xf>
    <xf numFmtId="0" fontId="0" fillId="0" borderId="4" xfId="0" applyBorder="1"/>
    <xf numFmtId="0" fontId="1" fillId="0" borderId="3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1" xfId="0" applyFont="1" applyFill="1" applyBorder="1" applyAlignment="1">
      <alignment horizontal="center"/>
    </xf>
    <xf numFmtId="165" fontId="5" fillId="14" borderId="35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" fontId="5" fillId="14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2" fontId="20" fillId="0" borderId="1" xfId="4" applyNumberFormat="1" applyFill="1" applyBorder="1" applyAlignment="1">
      <alignment horizontal="center" vertical="center"/>
      <protection locked="0"/>
    </xf>
    <xf numFmtId="4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2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/>
    <xf numFmtId="0" fontId="0" fillId="0" borderId="4" xfId="0" applyFill="1" applyBorder="1"/>
    <xf numFmtId="0" fontId="0" fillId="0" borderId="1" xfId="0" applyFill="1" applyBorder="1"/>
    <xf numFmtId="0" fontId="0" fillId="15" borderId="1" xfId="0" applyFill="1" applyBorder="1"/>
    <xf numFmtId="2" fontId="21" fillId="0" borderId="1" xfId="0" applyNumberFormat="1" applyFont="1" applyFill="1" applyBorder="1" applyAlignment="1">
      <alignment horizontal="center" vertical="center"/>
    </xf>
    <xf numFmtId="2" fontId="21" fillId="0" borderId="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16" borderId="1" xfId="0" applyFill="1" applyBorder="1"/>
    <xf numFmtId="0" fontId="3" fillId="0" borderId="6" xfId="0" applyFont="1" applyFill="1" applyBorder="1" applyAlignment="1">
      <alignment horizontal="center" vertical="center" wrapText="1"/>
    </xf>
    <xf numFmtId="0" fontId="0" fillId="17" borderId="1" xfId="0" applyFill="1" applyBorder="1"/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2" fontId="22" fillId="5" borderId="5" xfId="0" applyNumberFormat="1" applyFont="1" applyFill="1" applyBorder="1" applyAlignment="1">
      <alignment horizontal="right" vertical="center"/>
    </xf>
    <xf numFmtId="2" fontId="22" fillId="5" borderId="1" xfId="0" applyNumberFormat="1" applyFont="1" applyFill="1" applyBorder="1" applyAlignment="1">
      <alignment horizontal="right" vertical="center"/>
    </xf>
    <xf numFmtId="2" fontId="23" fillId="0" borderId="1" xfId="0" applyNumberFormat="1" applyFont="1" applyFill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2" fontId="8" fillId="5" borderId="5" xfId="0" applyNumberFormat="1" applyFont="1" applyFill="1" applyBorder="1" applyAlignment="1">
      <alignment horizontal="right" vertical="center"/>
    </xf>
    <xf numFmtId="2" fontId="8" fillId="5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25" fillId="5" borderId="5" xfId="0" applyNumberFormat="1" applyFont="1" applyFill="1" applyBorder="1" applyAlignment="1">
      <alignment horizontal="right" vertical="center"/>
    </xf>
    <xf numFmtId="2" fontId="25" fillId="5" borderId="1" xfId="0" applyNumberFormat="1" applyFont="1" applyFill="1" applyBorder="1" applyAlignment="1">
      <alignment horizontal="right" vertical="center"/>
    </xf>
    <xf numFmtId="2" fontId="26" fillId="0" borderId="1" xfId="0" applyNumberFormat="1" applyFont="1" applyFill="1" applyBorder="1" applyAlignment="1" applyProtection="1">
      <alignment horizontal="center" vertical="center"/>
    </xf>
    <xf numFmtId="0" fontId="27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2" fontId="25" fillId="5" borderId="7" xfId="0" applyNumberFormat="1" applyFont="1" applyFill="1" applyBorder="1" applyAlignment="1">
      <alignment horizontal="right" vertical="center"/>
    </xf>
    <xf numFmtId="2" fontId="25" fillId="5" borderId="2" xfId="0" applyNumberFormat="1" applyFont="1" applyFill="1" applyBorder="1" applyAlignment="1">
      <alignment horizontal="right" vertical="center"/>
    </xf>
    <xf numFmtId="2" fontId="26" fillId="0" borderId="2" xfId="0" applyNumberFormat="1" applyFont="1" applyFill="1" applyBorder="1" applyAlignment="1" applyProtection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5" borderId="0" xfId="0" applyFont="1" applyFill="1" applyBorder="1" applyAlignment="1">
      <alignment horizontal="center" vertical="center"/>
    </xf>
    <xf numFmtId="2" fontId="27" fillId="0" borderId="2" xfId="0" applyNumberFormat="1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right" vertical="center"/>
    </xf>
    <xf numFmtId="2" fontId="8" fillId="5" borderId="2" xfId="0" applyNumberFormat="1" applyFont="1" applyFill="1" applyBorder="1" applyAlignment="1">
      <alignment horizontal="right" vertical="center"/>
    </xf>
    <xf numFmtId="2" fontId="9" fillId="0" borderId="2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2" fontId="28" fillId="5" borderId="5" xfId="0" applyNumberFormat="1" applyFont="1" applyFill="1" applyBorder="1" applyAlignment="1">
      <alignment horizontal="right" vertical="center"/>
    </xf>
    <xf numFmtId="2" fontId="28" fillId="5" borderId="1" xfId="0" applyNumberFormat="1" applyFont="1" applyFill="1" applyBorder="1" applyAlignment="1">
      <alignment horizontal="right" vertical="center"/>
    </xf>
    <xf numFmtId="2" fontId="29" fillId="0" borderId="1" xfId="0" applyNumberFormat="1" applyFont="1" applyFill="1" applyBorder="1" applyAlignment="1" applyProtection="1">
      <alignment horizontal="center" vertical="center"/>
    </xf>
    <xf numFmtId="0" fontId="30" fillId="0" borderId="1" xfId="0" applyFont="1" applyBorder="1" applyAlignment="1">
      <alignment horizontal="center" vertical="center"/>
    </xf>
    <xf numFmtId="2" fontId="30" fillId="0" borderId="1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2" fontId="28" fillId="5" borderId="7" xfId="0" applyNumberFormat="1" applyFont="1" applyFill="1" applyBorder="1" applyAlignment="1">
      <alignment horizontal="right" vertical="center"/>
    </xf>
    <xf numFmtId="2" fontId="28" fillId="5" borderId="2" xfId="0" applyNumberFormat="1" applyFont="1" applyFill="1" applyBorder="1" applyAlignment="1">
      <alignment horizontal="right" vertical="center"/>
    </xf>
    <xf numFmtId="2" fontId="29" fillId="0" borderId="2" xfId="0" applyNumberFormat="1" applyFont="1" applyFill="1" applyBorder="1" applyAlignment="1" applyProtection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5" borderId="0" xfId="0" applyFont="1" applyFill="1" applyBorder="1" applyAlignment="1">
      <alignment horizontal="center" vertical="center"/>
    </xf>
    <xf numFmtId="2" fontId="30" fillId="0" borderId="2" xfId="0" applyNumberFormat="1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11" borderId="0" xfId="0" applyFont="1" applyFill="1" applyBorder="1" applyAlignment="1" applyProtection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 vertical="center"/>
    </xf>
    <xf numFmtId="0" fontId="16" fillId="11" borderId="0" xfId="0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0" fontId="0" fillId="5" borderId="22" xfId="0" applyFill="1" applyBorder="1" applyAlignment="1">
      <alignment horizontal="center"/>
    </xf>
  </cellXfs>
  <cellStyles count="9">
    <cellStyle name="Normal 12" xfId="7"/>
    <cellStyle name="Normal 2" xfId="2"/>
    <cellStyle name="Normal 2 2" xfId="6"/>
    <cellStyle name="Normal 3" xfId="3"/>
    <cellStyle name="Normal 3 2" xfId="8"/>
    <cellStyle name="Обычный" xfId="0" builtinId="0"/>
    <cellStyle name="Обычный 2" xfId="1"/>
    <cellStyle name="Обычный 3" xfId="4"/>
    <cellStyle name="Обычный 4" xfId="5"/>
  </cellStyles>
  <dxfs count="2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2" defaultTableStyle="TableStyleMedium2" defaultPivotStyle="PivotStyleLight16">
    <tableStyle name="Стиль сводной таблицы 1" table="0" count="0"/>
    <tableStyle name="Стиль таблицы 1" pivot="0" count="0"/>
  </tableStyles>
  <colors>
    <mruColors>
      <color rgb="FFDE8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Горизонтальная проекция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4611418029997E-2"/>
          <c:y val="5.6519057202521629E-2"/>
          <c:w val="0.86933431469519584"/>
          <c:h val="0.85142957888314807"/>
        </c:manualLayout>
      </c:layout>
      <c:scatterChart>
        <c:scatterStyle val="smoothMarker"/>
        <c:varyColors val="0"/>
        <c:ser>
          <c:idx val="2"/>
          <c:order val="0"/>
          <c:tx>
            <c:v>Плановая траектория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'V3_28.03.23'!$G$4:$G$11998</c:f>
              <c:numCache>
                <c:formatCode>0.00</c:formatCode>
                <c:ptCount val="11995"/>
                <c:pt idx="0">
                  <c:v>0</c:v>
                </c:pt>
                <c:pt idx="1">
                  <c:v>1.5230870988175537E-9</c:v>
                </c:pt>
                <c:pt idx="2">
                  <c:v>9.1385225910494839E-9</c:v>
                </c:pt>
                <c:pt idx="3">
                  <c:v>2.8938654862686832E-8</c:v>
                </c:pt>
                <c:pt idx="4">
                  <c:v>4.4169525840887249E-8</c:v>
                </c:pt>
                <c:pt idx="5">
                  <c:v>5.178496133311918E-8</c:v>
                </c:pt>
                <c:pt idx="6">
                  <c:v>7.1585093604756519E-8</c:v>
                </c:pt>
                <c:pt idx="7">
                  <c:v>8.6815964582956929E-8</c:v>
                </c:pt>
                <c:pt idx="8">
                  <c:v>9.4431400075188867E-8</c:v>
                </c:pt>
                <c:pt idx="9">
                  <c:v>1.1423153234682621E-7</c:v>
                </c:pt>
                <c:pt idx="10">
                  <c:v>1.2946240332502664E-7</c:v>
                </c:pt>
                <c:pt idx="11">
                  <c:v>1.3707783881725857E-7</c:v>
                </c:pt>
                <c:pt idx="12">
                  <c:v>1.5687797108889591E-7</c:v>
                </c:pt>
                <c:pt idx="13">
                  <c:v>1.7210884206709632E-7</c:v>
                </c:pt>
                <c:pt idx="14">
                  <c:v>1.7972427755932825E-7</c:v>
                </c:pt>
                <c:pt idx="15">
                  <c:v>1.9952440983096561E-7</c:v>
                </c:pt>
                <c:pt idx="16">
                  <c:v>2.1475528080916602E-7</c:v>
                </c:pt>
                <c:pt idx="17">
                  <c:v>2.2237071630139796E-7</c:v>
                </c:pt>
                <c:pt idx="18">
                  <c:v>2.4217084857303532E-7</c:v>
                </c:pt>
                <c:pt idx="19">
                  <c:v>2.5740171955587533E-7</c:v>
                </c:pt>
                <c:pt idx="20">
                  <c:v>2.6044789375374239E-7</c:v>
                </c:pt>
                <c:pt idx="21">
                  <c:v>2.6349406795160946E-7</c:v>
                </c:pt>
                <c:pt idx="22">
                  <c:v>2.6654024214947652E-7</c:v>
                </c:pt>
                <c:pt idx="23">
                  <c:v>2.6958641634734358E-7</c:v>
                </c:pt>
                <c:pt idx="24">
                  <c:v>2.7263259054521065E-7</c:v>
                </c:pt>
                <c:pt idx="25">
                  <c:v>2.7567876474307771E-7</c:v>
                </c:pt>
                <c:pt idx="26">
                  <c:v>2.7872493894094478E-7</c:v>
                </c:pt>
                <c:pt idx="27">
                  <c:v>2.8177111313881184E-7</c:v>
                </c:pt>
                <c:pt idx="28">
                  <c:v>2.848172873366789E-7</c:v>
                </c:pt>
                <c:pt idx="29">
                  <c:v>2.8786346153454597E-7</c:v>
                </c:pt>
                <c:pt idx="30">
                  <c:v>2.9090963573241303E-7</c:v>
                </c:pt>
                <c:pt idx="31">
                  <c:v>2.939558099302801E-7</c:v>
                </c:pt>
                <c:pt idx="32">
                  <c:v>2.9700198412814716E-7</c:v>
                </c:pt>
                <c:pt idx="33">
                  <c:v>-5.3661503134003329E-2</c:v>
                </c:pt>
                <c:pt idx="34">
                  <c:v>-0.21487121001516282</c:v>
                </c:pt>
                <c:pt idx="35">
                  <c:v>-0.48352598560313131</c:v>
                </c:pt>
                <c:pt idx="36">
                  <c:v>-0.85958771874450801</c:v>
                </c:pt>
                <c:pt idx="37">
                  <c:v>-1.3429983059437203</c:v>
                </c:pt>
                <c:pt idx="38">
                  <c:v>-1.933687548804953</c:v>
                </c:pt>
                <c:pt idx="39">
                  <c:v>-2.631565341615258</c:v>
                </c:pt>
                <c:pt idx="40">
                  <c:v>-3.4365294406462819</c:v>
                </c:pt>
                <c:pt idx="41">
                  <c:v>-4.3744078500914654</c:v>
                </c:pt>
                <c:pt idx="42">
                  <c:v>-5.470895989025129</c:v>
                </c:pt>
                <c:pt idx="43">
                  <c:v>-6.7256298456968509</c:v>
                </c:pt>
                <c:pt idx="44">
                  <c:v>-8.1381987454144014</c:v>
                </c:pt>
                <c:pt idx="45">
                  <c:v>-9.7081346211721229</c:v>
                </c:pt>
                <c:pt idx="46">
                  <c:v>-11.434922866077866</c:v>
                </c:pt>
                <c:pt idx="47">
                  <c:v>-13.317991974667004</c:v>
                </c:pt>
                <c:pt idx="48">
                  <c:v>-15.356724085971761</c:v>
                </c:pt>
                <c:pt idx="49">
                  <c:v>-17.55044500917105</c:v>
                </c:pt>
                <c:pt idx="50">
                  <c:v>-19.898434443409034</c:v>
                </c:pt>
                <c:pt idx="51">
                  <c:v>-22.399916400924514</c:v>
                </c:pt>
                <c:pt idx="52">
                  <c:v>-25.05406909015154</c:v>
                </c:pt>
                <c:pt idx="53">
                  <c:v>-27.860015748948268</c:v>
                </c:pt>
                <c:pt idx="54">
                  <c:v>-30.816834177956171</c:v>
                </c:pt>
                <c:pt idx="55">
                  <c:v>-33.923547996007891</c:v>
                </c:pt>
                <c:pt idx="56">
                  <c:v>-37.179135811182427</c:v>
                </c:pt>
                <c:pt idx="57">
                  <c:v>-40.58252290991522</c:v>
                </c:pt>
                <c:pt idx="58">
                  <c:v>-44.13259005366411</c:v>
                </c:pt>
                <c:pt idx="59">
                  <c:v>-47.828165612673345</c:v>
                </c:pt>
                <c:pt idx="60">
                  <c:v>-51.668033976658513</c:v>
                </c:pt>
                <c:pt idx="61">
                  <c:v>-55.650928143590214</c:v>
                </c:pt>
                <c:pt idx="62">
                  <c:v>-59.775537733314749</c:v>
                </c:pt>
                <c:pt idx="63">
                  <c:v>-64.040502041123602</c:v>
                </c:pt>
                <c:pt idx="64">
                  <c:v>-68.444417643749944</c:v>
                </c:pt>
                <c:pt idx="65">
                  <c:v>-72.985831926877609</c:v>
                </c:pt>
                <c:pt idx="66">
                  <c:v>-77.663250273490547</c:v>
                </c:pt>
                <c:pt idx="67">
                  <c:v>-82.475130073850437</c:v>
                </c:pt>
                <c:pt idx="68">
                  <c:v>-87.419887486726694</c:v>
                </c:pt>
                <c:pt idx="69">
                  <c:v>-92.495891939736026</c:v>
                </c:pt>
                <c:pt idx="70">
                  <c:v>-97.701472454543349</c:v>
                </c:pt>
                <c:pt idx="71">
                  <c:v>-103.03491264481053</c:v>
                </c:pt>
                <c:pt idx="72">
                  <c:v>-108.49445659703316</c:v>
                </c:pt>
                <c:pt idx="73">
                  <c:v>-114.07830437268991</c:v>
                </c:pt>
                <c:pt idx="74">
                  <c:v>-119.78461743696572</c:v>
                </c:pt>
                <c:pt idx="75">
                  <c:v>-125.61151467102876</c:v>
                </c:pt>
                <c:pt idx="76">
                  <c:v>-131.55707734148635</c:v>
                </c:pt>
                <c:pt idx="77">
                  <c:v>-137.61934562804444</c:v>
                </c:pt>
                <c:pt idx="78">
                  <c:v>-143.79632312714764</c:v>
                </c:pt>
                <c:pt idx="79">
                  <c:v>-150.08597389959689</c:v>
                </c:pt>
                <c:pt idx="80">
                  <c:v>-156.486226502439</c:v>
                </c:pt>
                <c:pt idx="81">
                  <c:v>-162.99497156043304</c:v>
                </c:pt>
                <c:pt idx="82">
                  <c:v>-169.61006532087626</c:v>
                </c:pt>
                <c:pt idx="83">
                  <c:v>-176.32932775211941</c:v>
                </c:pt>
                <c:pt idx="84">
                  <c:v>-183.15054561664476</c:v>
                </c:pt>
                <c:pt idx="85">
                  <c:v>-190.07147109913601</c:v>
                </c:pt>
                <c:pt idx="86">
                  <c:v>-197.08982439375873</c:v>
                </c:pt>
                <c:pt idx="87">
                  <c:v>-204.20329286359285</c:v>
                </c:pt>
                <c:pt idx="88">
                  <c:v>-211.40953313870614</c:v>
                </c:pt>
                <c:pt idx="89">
                  <c:v>-218.70617080805684</c:v>
                </c:pt>
                <c:pt idx="90">
                  <c:v>-226.09080202559551</c:v>
                </c:pt>
                <c:pt idx="91">
                  <c:v>-233.56099373504375</c:v>
                </c:pt>
                <c:pt idx="92">
                  <c:v>-241.11428478190805</c:v>
                </c:pt>
                <c:pt idx="93">
                  <c:v>-248.74818667083835</c:v>
                </c:pt>
                <c:pt idx="94">
                  <c:v>-256.46018418208843</c:v>
                </c:pt>
                <c:pt idx="95">
                  <c:v>-264.2477366604565</c:v>
                </c:pt>
                <c:pt idx="96">
                  <c:v>-272.10827813537975</c:v>
                </c:pt>
                <c:pt idx="97">
                  <c:v>-280.03921913975825</c:v>
                </c:pt>
                <c:pt idx="98">
                  <c:v>-288.03794633352555</c:v>
                </c:pt>
                <c:pt idx="99">
                  <c:v>-296.10182484995937</c:v>
                </c:pt>
                <c:pt idx="100">
                  <c:v>-304.22819742322395</c:v>
                </c:pt>
                <c:pt idx="101">
                  <c:v>-312.41438725907551</c:v>
                </c:pt>
                <c:pt idx="102">
                  <c:v>-320.65769666752664</c:v>
                </c:pt>
                <c:pt idx="103">
                  <c:v>-322.9342528970098</c:v>
                </c:pt>
                <c:pt idx="104">
                  <c:v>-328.94143801720782</c:v>
                </c:pt>
                <c:pt idx="105">
                  <c:v>-337.22721059679134</c:v>
                </c:pt>
                <c:pt idx="106">
                  <c:v>-343.64868434596855</c:v>
                </c:pt>
                <c:pt idx="107">
                  <c:v>-345.51442260098463</c:v>
                </c:pt>
                <c:pt idx="108">
                  <c:v>-353.8405627565939</c:v>
                </c:pt>
                <c:pt idx="109">
                  <c:v>-362.21981362791621</c:v>
                </c:pt>
                <c:pt idx="110">
                  <c:v>-370.64904775158345</c:v>
                </c:pt>
                <c:pt idx="111">
                  <c:v>-371.900631713189</c:v>
                </c:pt>
                <c:pt idx="112">
                  <c:v>-379.10863091553142</c:v>
                </c:pt>
                <c:pt idx="113">
                  <c:v>-387.56872387602721</c:v>
                </c:pt>
                <c:pt idx="114">
                  <c:v>-396.02881683652299</c:v>
                </c:pt>
                <c:pt idx="115">
                  <c:v>-404.48890979701878</c:v>
                </c:pt>
                <c:pt idx="116">
                  <c:v>-412.94900275751456</c:v>
                </c:pt>
                <c:pt idx="117">
                  <c:v>-421.40909571801035</c:v>
                </c:pt>
                <c:pt idx="118">
                  <c:v>-429.86918867850613</c:v>
                </c:pt>
                <c:pt idx="119">
                  <c:v>-438.32928163900192</c:v>
                </c:pt>
                <c:pt idx="120">
                  <c:v>-446.78937459949771</c:v>
                </c:pt>
                <c:pt idx="121">
                  <c:v>-455.24946755999349</c:v>
                </c:pt>
                <c:pt idx="122">
                  <c:v>-463.70956052048928</c:v>
                </c:pt>
                <c:pt idx="123">
                  <c:v>-472.16965348098506</c:v>
                </c:pt>
                <c:pt idx="124">
                  <c:v>-480.62974644148085</c:v>
                </c:pt>
                <c:pt idx="125">
                  <c:v>-489.08983940197663</c:v>
                </c:pt>
                <c:pt idx="126">
                  <c:v>-497.54993236247242</c:v>
                </c:pt>
                <c:pt idx="127">
                  <c:v>-506.0100253229682</c:v>
                </c:pt>
                <c:pt idx="128">
                  <c:v>-514.47011828346399</c:v>
                </c:pt>
                <c:pt idx="129">
                  <c:v>-522.93021124395977</c:v>
                </c:pt>
                <c:pt idx="130">
                  <c:v>-531.39030420445556</c:v>
                </c:pt>
                <c:pt idx="131">
                  <c:v>-539.85039716495135</c:v>
                </c:pt>
                <c:pt idx="132">
                  <c:v>-548.31049012544713</c:v>
                </c:pt>
                <c:pt idx="133">
                  <c:v>-556.77058308594292</c:v>
                </c:pt>
                <c:pt idx="134">
                  <c:v>-565.2306760464387</c:v>
                </c:pt>
                <c:pt idx="135">
                  <c:v>-573.69076900693449</c:v>
                </c:pt>
                <c:pt idx="136">
                  <c:v>-582.15086196743027</c:v>
                </c:pt>
                <c:pt idx="137">
                  <c:v>-590.61095492792606</c:v>
                </c:pt>
                <c:pt idx="138">
                  <c:v>-599.07104788842184</c:v>
                </c:pt>
                <c:pt idx="139">
                  <c:v>-607.53114084891763</c:v>
                </c:pt>
                <c:pt idx="140">
                  <c:v>-615.99123380941342</c:v>
                </c:pt>
                <c:pt idx="141">
                  <c:v>-624.4513267699092</c:v>
                </c:pt>
                <c:pt idx="142">
                  <c:v>-632.91141973040499</c:v>
                </c:pt>
                <c:pt idx="143">
                  <c:v>-641.37151269090077</c:v>
                </c:pt>
                <c:pt idx="144">
                  <c:v>-649.83160565139656</c:v>
                </c:pt>
                <c:pt idx="145">
                  <c:v>-658.29169861189234</c:v>
                </c:pt>
                <c:pt idx="146">
                  <c:v>-666.75179157238813</c:v>
                </c:pt>
                <c:pt idx="147">
                  <c:v>-675.21188453288391</c:v>
                </c:pt>
                <c:pt idx="148">
                  <c:v>-683.6719774933797</c:v>
                </c:pt>
                <c:pt idx="149">
                  <c:v>-692.13207045387549</c:v>
                </c:pt>
                <c:pt idx="150">
                  <c:v>-700.59216341437127</c:v>
                </c:pt>
                <c:pt idx="151">
                  <c:v>-709.05225637486706</c:v>
                </c:pt>
                <c:pt idx="152">
                  <c:v>-717.51234933536284</c:v>
                </c:pt>
                <c:pt idx="153">
                  <c:v>-725.97244229585863</c:v>
                </c:pt>
                <c:pt idx="154">
                  <c:v>-734.43253525635441</c:v>
                </c:pt>
                <c:pt idx="155">
                  <c:v>-742.8926282168502</c:v>
                </c:pt>
                <c:pt idx="156">
                  <c:v>-751.35272117734598</c:v>
                </c:pt>
                <c:pt idx="157">
                  <c:v>-759.81281413784177</c:v>
                </c:pt>
                <c:pt idx="158">
                  <c:v>-768.27290709833755</c:v>
                </c:pt>
                <c:pt idx="159">
                  <c:v>-776.73300005883334</c:v>
                </c:pt>
                <c:pt idx="160">
                  <c:v>-785.19309301932913</c:v>
                </c:pt>
                <c:pt idx="161">
                  <c:v>-793.65318597982491</c:v>
                </c:pt>
                <c:pt idx="162">
                  <c:v>-802.1132789403207</c:v>
                </c:pt>
                <c:pt idx="163">
                  <c:v>-810.57337190081648</c:v>
                </c:pt>
                <c:pt idx="164">
                  <c:v>-819.03346486131227</c:v>
                </c:pt>
                <c:pt idx="165">
                  <c:v>-827.49355782180805</c:v>
                </c:pt>
                <c:pt idx="166">
                  <c:v>-835.95365078230384</c:v>
                </c:pt>
                <c:pt idx="167">
                  <c:v>-844.41374374279962</c:v>
                </c:pt>
                <c:pt idx="168">
                  <c:v>-852.87383670329541</c:v>
                </c:pt>
                <c:pt idx="169">
                  <c:v>-861.3339296637912</c:v>
                </c:pt>
                <c:pt idx="170">
                  <c:v>-869.79402262428698</c:v>
                </c:pt>
                <c:pt idx="171">
                  <c:v>-878.25411558478277</c:v>
                </c:pt>
                <c:pt idx="172">
                  <c:v>-886.71420854527855</c:v>
                </c:pt>
                <c:pt idx="173">
                  <c:v>-895.17430150577434</c:v>
                </c:pt>
                <c:pt idx="174">
                  <c:v>-903.63439446627012</c:v>
                </c:pt>
                <c:pt idx="175">
                  <c:v>-912.09448742676591</c:v>
                </c:pt>
                <c:pt idx="176">
                  <c:v>-920.55458038726169</c:v>
                </c:pt>
                <c:pt idx="177">
                  <c:v>-929.01467334775748</c:v>
                </c:pt>
                <c:pt idx="178">
                  <c:v>-937.47476630825327</c:v>
                </c:pt>
                <c:pt idx="179">
                  <c:v>-945.93485926874905</c:v>
                </c:pt>
                <c:pt idx="180">
                  <c:v>-954.39495222924484</c:v>
                </c:pt>
                <c:pt idx="181">
                  <c:v>-959.18336484488555</c:v>
                </c:pt>
                <c:pt idx="182">
                  <c:v>-962.84899197770176</c:v>
                </c:pt>
                <c:pt idx="183">
                  <c:v>-971.24796710432338</c:v>
                </c:pt>
                <c:pt idx="184">
                  <c:v>-979.57863529197527</c:v>
                </c:pt>
                <c:pt idx="185">
                  <c:v>-987.837917757426</c:v>
                </c:pt>
                <c:pt idx="186">
                  <c:v>-996.02278245995865</c:v>
                </c:pt>
                <c:pt idx="187">
                  <c:v>-1004.1302240473572</c:v>
                </c:pt>
                <c:pt idx="188">
                  <c:v>-1012.1572568590904</c:v>
                </c:pt>
                <c:pt idx="189">
                  <c:v>-1020.100874622345</c:v>
                </c:pt>
                <c:pt idx="190">
                  <c:v>-1027.9581539905962</c:v>
                </c:pt>
                <c:pt idx="191">
                  <c:v>-1035.7262371232937</c:v>
                </c:pt>
                <c:pt idx="192">
                  <c:v>-1043.4022546444519</c:v>
                </c:pt>
                <c:pt idx="193">
                  <c:v>-1050.9833760207728</c:v>
                </c:pt>
                <c:pt idx="194">
                  <c:v>-1058.4667733331266</c:v>
                </c:pt>
                <c:pt idx="195">
                  <c:v>-1065.849730012779</c:v>
                </c:pt>
                <c:pt idx="196">
                  <c:v>-1073.1295420697618</c:v>
                </c:pt>
                <c:pt idx="197">
                  <c:v>-1080.303483914787</c:v>
                </c:pt>
                <c:pt idx="198">
                  <c:v>-1087.3688796567699</c:v>
                </c:pt>
                <c:pt idx="199">
                  <c:v>-1094.3231322828096</c:v>
                </c:pt>
                <c:pt idx="200">
                  <c:v>-1101.1637538280124</c:v>
                </c:pt>
                <c:pt idx="201">
                  <c:v>-1107.8881893766938</c:v>
                </c:pt>
                <c:pt idx="202">
                  <c:v>-1114.4939641793294</c:v>
                </c:pt>
                <c:pt idx="203">
                  <c:v>-1120.978660712525</c:v>
                </c:pt>
                <c:pt idx="204">
                  <c:v>-1127.339853383676</c:v>
                </c:pt>
                <c:pt idx="205">
                  <c:v>-1133.5751892037238</c:v>
                </c:pt>
                <c:pt idx="206">
                  <c:v>-1139.6823859827655</c:v>
                </c:pt>
                <c:pt idx="207">
                  <c:v>-1145.6592279342449</c:v>
                </c:pt>
                <c:pt idx="208">
                  <c:v>-1151.503503529528</c:v>
                </c:pt>
                <c:pt idx="209">
                  <c:v>-1157.2130012912387</c:v>
                </c:pt>
                <c:pt idx="210">
                  <c:v>-1162.7855808335764</c:v>
                </c:pt>
                <c:pt idx="211">
                  <c:v>-1168.2192481766076</c:v>
                </c:pt>
                <c:pt idx="212">
                  <c:v>-1173.5120143116767</c:v>
                </c:pt>
                <c:pt idx="213">
                  <c:v>-1178.5095005482406</c:v>
                </c:pt>
                <c:pt idx="214">
                  <c:v>-1178.6619650267194</c:v>
                </c:pt>
                <c:pt idx="215">
                  <c:v>-1183.5916498308616</c:v>
                </c:pt>
                <c:pt idx="216">
                  <c:v>-1183.7441143093404</c:v>
                </c:pt>
                <c:pt idx="217">
                  <c:v>-1188.8262635919612</c:v>
                </c:pt>
                <c:pt idx="218">
                  <c:v>-1193.9084128745819</c:v>
                </c:pt>
                <c:pt idx="219">
                  <c:v>-1198.9905621572027</c:v>
                </c:pt>
                <c:pt idx="220">
                  <c:v>-1204.0727114398235</c:v>
                </c:pt>
                <c:pt idx="221">
                  <c:v>-1209.1548607224443</c:v>
                </c:pt>
                <c:pt idx="222">
                  <c:v>-1214.237010005065</c:v>
                </c:pt>
                <c:pt idx="223">
                  <c:v>-1219.3191592876858</c:v>
                </c:pt>
                <c:pt idx="224">
                  <c:v>-1224.4013085703066</c:v>
                </c:pt>
                <c:pt idx="225">
                  <c:v>-1229.4834578529274</c:v>
                </c:pt>
                <c:pt idx="226">
                  <c:v>-1234.5656071355481</c:v>
                </c:pt>
                <c:pt idx="227">
                  <c:v>-1239.6477564181689</c:v>
                </c:pt>
                <c:pt idx="228">
                  <c:v>-1244.7299057007897</c:v>
                </c:pt>
                <c:pt idx="229">
                  <c:v>-1249.8120549834105</c:v>
                </c:pt>
                <c:pt idx="230">
                  <c:v>-1254.8942042660312</c:v>
                </c:pt>
                <c:pt idx="231">
                  <c:v>-1259.976353548652</c:v>
                </c:pt>
                <c:pt idx="232">
                  <c:v>-1265.0585028312728</c:v>
                </c:pt>
                <c:pt idx="233">
                  <c:v>-1270.1406521138936</c:v>
                </c:pt>
                <c:pt idx="234">
                  <c:v>-1275.2228013965143</c:v>
                </c:pt>
                <c:pt idx="235">
                  <c:v>-1280.3049506791351</c:v>
                </c:pt>
                <c:pt idx="236">
                  <c:v>-1285.3870999617559</c:v>
                </c:pt>
                <c:pt idx="237">
                  <c:v>-1290.4692492443767</c:v>
                </c:pt>
                <c:pt idx="238">
                  <c:v>-1295.5513985269974</c:v>
                </c:pt>
                <c:pt idx="239">
                  <c:v>-1300.6335478096182</c:v>
                </c:pt>
                <c:pt idx="240">
                  <c:v>-1305.715697092239</c:v>
                </c:pt>
                <c:pt idx="241">
                  <c:v>-1310.7978463748598</c:v>
                </c:pt>
                <c:pt idx="242">
                  <c:v>-1315.8799956574805</c:v>
                </c:pt>
                <c:pt idx="243">
                  <c:v>-1320.9621449401013</c:v>
                </c:pt>
                <c:pt idx="244">
                  <c:v>-1326.0442942227221</c:v>
                </c:pt>
                <c:pt idx="245">
                  <c:v>-1331.1264435053429</c:v>
                </c:pt>
                <c:pt idx="246">
                  <c:v>-1336.2085927879637</c:v>
                </c:pt>
                <c:pt idx="247">
                  <c:v>-1341.2907420705844</c:v>
                </c:pt>
                <c:pt idx="248">
                  <c:v>-1346.3728913532052</c:v>
                </c:pt>
                <c:pt idx="249">
                  <c:v>-1351.455040635826</c:v>
                </c:pt>
                <c:pt idx="250">
                  <c:v>-1356.5371899184468</c:v>
                </c:pt>
                <c:pt idx="251">
                  <c:v>-1361.6193392010675</c:v>
                </c:pt>
                <c:pt idx="252">
                  <c:v>-1366.7014884836883</c:v>
                </c:pt>
                <c:pt idx="253">
                  <c:v>-1371.7836377663091</c:v>
                </c:pt>
                <c:pt idx="254">
                  <c:v>-1376.8657870489299</c:v>
                </c:pt>
                <c:pt idx="255">
                  <c:v>-1381.9479363315506</c:v>
                </c:pt>
                <c:pt idx="256">
                  <c:v>-1387.0300856141714</c:v>
                </c:pt>
                <c:pt idx="257">
                  <c:v>-1392.1122348967922</c:v>
                </c:pt>
                <c:pt idx="258">
                  <c:v>-1397.194384179413</c:v>
                </c:pt>
                <c:pt idx="259">
                  <c:v>-1402.2765334620337</c:v>
                </c:pt>
                <c:pt idx="260">
                  <c:v>-1407.3586827446545</c:v>
                </c:pt>
                <c:pt idx="261">
                  <c:v>-1412.4408320272753</c:v>
                </c:pt>
                <c:pt idx="262">
                  <c:v>-1417.5229813098961</c:v>
                </c:pt>
                <c:pt idx="263">
                  <c:v>-1422.6051305925168</c:v>
                </c:pt>
                <c:pt idx="264">
                  <c:v>-1427.6872798751376</c:v>
                </c:pt>
                <c:pt idx="265">
                  <c:v>-1432.7694291577584</c:v>
                </c:pt>
                <c:pt idx="266">
                  <c:v>-1437.8515784403792</c:v>
                </c:pt>
                <c:pt idx="267">
                  <c:v>-1442.9337277229999</c:v>
                </c:pt>
                <c:pt idx="268">
                  <c:v>-1448.0158770056207</c:v>
                </c:pt>
                <c:pt idx="269">
                  <c:v>-1453.0980262882415</c:v>
                </c:pt>
                <c:pt idx="270">
                  <c:v>-1458.1801755708623</c:v>
                </c:pt>
                <c:pt idx="271">
                  <c:v>-1463.2623248534831</c:v>
                </c:pt>
                <c:pt idx="272">
                  <c:v>-1468.3444741361038</c:v>
                </c:pt>
                <c:pt idx="273">
                  <c:v>-1473.4266234187246</c:v>
                </c:pt>
                <c:pt idx="274">
                  <c:v>-1478.5087727013454</c:v>
                </c:pt>
                <c:pt idx="275">
                  <c:v>-1483.5909219839662</c:v>
                </c:pt>
                <c:pt idx="276">
                  <c:v>-1488.6730712665869</c:v>
                </c:pt>
                <c:pt idx="277">
                  <c:v>-1493.7552205492077</c:v>
                </c:pt>
                <c:pt idx="278">
                  <c:v>-1498.8373698318285</c:v>
                </c:pt>
                <c:pt idx="279">
                  <c:v>-1503.9195191144493</c:v>
                </c:pt>
                <c:pt idx="280">
                  <c:v>-1509.00166839707</c:v>
                </c:pt>
                <c:pt idx="281">
                  <c:v>-1514.0838176796908</c:v>
                </c:pt>
                <c:pt idx="282">
                  <c:v>-1519.1659669623116</c:v>
                </c:pt>
                <c:pt idx="283">
                  <c:v>-1524.2481162449324</c:v>
                </c:pt>
                <c:pt idx="284">
                  <c:v>-1529.3302655275531</c:v>
                </c:pt>
                <c:pt idx="285">
                  <c:v>-1534.4124148101739</c:v>
                </c:pt>
                <c:pt idx="286">
                  <c:v>-1539.4945640927947</c:v>
                </c:pt>
                <c:pt idx="287">
                  <c:v>-1544.5767133754155</c:v>
                </c:pt>
                <c:pt idx="288">
                  <c:v>-1549.6588626580362</c:v>
                </c:pt>
                <c:pt idx="289">
                  <c:v>-1554.741011940657</c:v>
                </c:pt>
                <c:pt idx="290">
                  <c:v>-1559.8231612232778</c:v>
                </c:pt>
                <c:pt idx="291">
                  <c:v>-1564.9053105058986</c:v>
                </c:pt>
                <c:pt idx="292">
                  <c:v>-1569.9874597885193</c:v>
                </c:pt>
                <c:pt idx="293">
                  <c:v>-1575.0696090711401</c:v>
                </c:pt>
                <c:pt idx="294">
                  <c:v>-1580.1517583537609</c:v>
                </c:pt>
                <c:pt idx="295">
                  <c:v>-1585.2339076363817</c:v>
                </c:pt>
                <c:pt idx="296">
                  <c:v>-1590.3160569190024</c:v>
                </c:pt>
                <c:pt idx="297">
                  <c:v>-1595.3982062016232</c:v>
                </c:pt>
                <c:pt idx="298">
                  <c:v>-1600.480355484244</c:v>
                </c:pt>
                <c:pt idx="299">
                  <c:v>-1605.5625047668648</c:v>
                </c:pt>
                <c:pt idx="300">
                  <c:v>-1610.6446540494856</c:v>
                </c:pt>
                <c:pt idx="301">
                  <c:v>-1615.7268033321063</c:v>
                </c:pt>
                <c:pt idx="302">
                  <c:v>-1620.8089526147271</c:v>
                </c:pt>
                <c:pt idx="303">
                  <c:v>-1625.8911018973479</c:v>
                </c:pt>
                <c:pt idx="304">
                  <c:v>-1630.9732511799687</c:v>
                </c:pt>
                <c:pt idx="305">
                  <c:v>-1636.0554004625894</c:v>
                </c:pt>
                <c:pt idx="306">
                  <c:v>-1641.1375497452102</c:v>
                </c:pt>
                <c:pt idx="307">
                  <c:v>-1646.219699027831</c:v>
                </c:pt>
                <c:pt idx="308">
                  <c:v>-1651.3018483104518</c:v>
                </c:pt>
                <c:pt idx="309">
                  <c:v>-1656.3839975930725</c:v>
                </c:pt>
                <c:pt idx="310">
                  <c:v>-1661.4661468756933</c:v>
                </c:pt>
                <c:pt idx="311">
                  <c:v>-1666.5482961583141</c:v>
                </c:pt>
                <c:pt idx="312">
                  <c:v>-1671.6304454409349</c:v>
                </c:pt>
                <c:pt idx="313">
                  <c:v>-1676.7125947235556</c:v>
                </c:pt>
                <c:pt idx="314">
                  <c:v>-1681.7947440061764</c:v>
                </c:pt>
                <c:pt idx="315">
                  <c:v>-1686.8768932887972</c:v>
                </c:pt>
                <c:pt idx="316">
                  <c:v>-1691.959042571418</c:v>
                </c:pt>
                <c:pt idx="317">
                  <c:v>-1697.0411918540387</c:v>
                </c:pt>
                <c:pt idx="318">
                  <c:v>-1702.1233411366595</c:v>
                </c:pt>
                <c:pt idx="319">
                  <c:v>-1707.2054904192803</c:v>
                </c:pt>
                <c:pt idx="320">
                  <c:v>-1712.2876397019011</c:v>
                </c:pt>
                <c:pt idx="321">
                  <c:v>-1717.3697889845218</c:v>
                </c:pt>
                <c:pt idx="322">
                  <c:v>-1722.4519382671426</c:v>
                </c:pt>
                <c:pt idx="323">
                  <c:v>-1727.5340875497634</c:v>
                </c:pt>
                <c:pt idx="324">
                  <c:v>-1732.6162368323842</c:v>
                </c:pt>
                <c:pt idx="325">
                  <c:v>-1737.698386115005</c:v>
                </c:pt>
                <c:pt idx="326">
                  <c:v>-1742.7805353976257</c:v>
                </c:pt>
                <c:pt idx="327">
                  <c:v>-1747.8626846802465</c:v>
                </c:pt>
                <c:pt idx="328">
                  <c:v>-1752.9448339628673</c:v>
                </c:pt>
                <c:pt idx="329">
                  <c:v>-1758.0269832454881</c:v>
                </c:pt>
                <c:pt idx="330">
                  <c:v>-1763.1091325281088</c:v>
                </c:pt>
                <c:pt idx="331">
                  <c:v>-1768.1912818107296</c:v>
                </c:pt>
                <c:pt idx="332">
                  <c:v>-1773.2734310933504</c:v>
                </c:pt>
                <c:pt idx="333">
                  <c:v>-1778.3555803759712</c:v>
                </c:pt>
                <c:pt idx="334">
                  <c:v>-1783.4377296585919</c:v>
                </c:pt>
                <c:pt idx="335">
                  <c:v>-1788.5198789412127</c:v>
                </c:pt>
                <c:pt idx="336">
                  <c:v>-1793.6020282238335</c:v>
                </c:pt>
                <c:pt idx="337">
                  <c:v>-1798.6841775064543</c:v>
                </c:pt>
                <c:pt idx="338">
                  <c:v>-1803.766326789075</c:v>
                </c:pt>
                <c:pt idx="339">
                  <c:v>-1808.8484760716958</c:v>
                </c:pt>
                <c:pt idx="340">
                  <c:v>-1813.9306253543166</c:v>
                </c:pt>
                <c:pt idx="341">
                  <c:v>-1819.0127746369374</c:v>
                </c:pt>
                <c:pt idx="342">
                  <c:v>-1824.0949239195581</c:v>
                </c:pt>
                <c:pt idx="343">
                  <c:v>-1829.1770732021789</c:v>
                </c:pt>
                <c:pt idx="344">
                  <c:v>-1834.2592224847997</c:v>
                </c:pt>
                <c:pt idx="345">
                  <c:v>-1839.3413717674205</c:v>
                </c:pt>
                <c:pt idx="346">
                  <c:v>-1844.4235210500412</c:v>
                </c:pt>
                <c:pt idx="347">
                  <c:v>-1849.505670332662</c:v>
                </c:pt>
                <c:pt idx="348">
                  <c:v>-1854.5878196152828</c:v>
                </c:pt>
                <c:pt idx="349">
                  <c:v>-1859.6699688979036</c:v>
                </c:pt>
                <c:pt idx="350">
                  <c:v>-1864.7521181805243</c:v>
                </c:pt>
                <c:pt idx="351">
                  <c:v>-1869.8342674631451</c:v>
                </c:pt>
                <c:pt idx="352">
                  <c:v>-1874.9164167457659</c:v>
                </c:pt>
                <c:pt idx="353">
                  <c:v>-1879.9985660283867</c:v>
                </c:pt>
                <c:pt idx="354">
                  <c:v>-1885.0807153110075</c:v>
                </c:pt>
                <c:pt idx="355">
                  <c:v>-1890.1628645936282</c:v>
                </c:pt>
                <c:pt idx="356">
                  <c:v>-1895.245013876249</c:v>
                </c:pt>
                <c:pt idx="357">
                  <c:v>-1900.3271631588698</c:v>
                </c:pt>
                <c:pt idx="358">
                  <c:v>-1905.4093124414906</c:v>
                </c:pt>
                <c:pt idx="359">
                  <c:v>-1910.4914617241113</c:v>
                </c:pt>
                <c:pt idx="360">
                  <c:v>-1915.5736110067321</c:v>
                </c:pt>
                <c:pt idx="361">
                  <c:v>-1920.6557602893529</c:v>
                </c:pt>
                <c:pt idx="362">
                  <c:v>-1925.7379095719737</c:v>
                </c:pt>
                <c:pt idx="363">
                  <c:v>-1930.8200588545944</c:v>
                </c:pt>
                <c:pt idx="364">
                  <c:v>-1935.9022081372152</c:v>
                </c:pt>
                <c:pt idx="365">
                  <c:v>-1940.984357419836</c:v>
                </c:pt>
                <c:pt idx="366">
                  <c:v>-1946.0665067024568</c:v>
                </c:pt>
                <c:pt idx="367">
                  <c:v>-1951.1486559850775</c:v>
                </c:pt>
                <c:pt idx="368">
                  <c:v>-1956.2308052676983</c:v>
                </c:pt>
                <c:pt idx="369">
                  <c:v>-1961.3129545503191</c:v>
                </c:pt>
                <c:pt idx="370">
                  <c:v>-1966.3951038329399</c:v>
                </c:pt>
                <c:pt idx="371">
                  <c:v>-1971.4772531155606</c:v>
                </c:pt>
                <c:pt idx="372">
                  <c:v>-1976.5594023981814</c:v>
                </c:pt>
                <c:pt idx="373">
                  <c:v>-1981.6415516808022</c:v>
                </c:pt>
                <c:pt idx="374">
                  <c:v>-1986.723700963423</c:v>
                </c:pt>
                <c:pt idx="375">
                  <c:v>-1991.8058502460437</c:v>
                </c:pt>
                <c:pt idx="376">
                  <c:v>-1996.8879995286645</c:v>
                </c:pt>
                <c:pt idx="377">
                  <c:v>-2001.9701488112853</c:v>
                </c:pt>
                <c:pt idx="378">
                  <c:v>-2007.0522980939061</c:v>
                </c:pt>
                <c:pt idx="379">
                  <c:v>-2012.1344473765269</c:v>
                </c:pt>
                <c:pt idx="380">
                  <c:v>-2017.2165966591476</c:v>
                </c:pt>
                <c:pt idx="381">
                  <c:v>-2022.2987459417684</c:v>
                </c:pt>
                <c:pt idx="382">
                  <c:v>-2027.3808952243892</c:v>
                </c:pt>
                <c:pt idx="383">
                  <c:v>-2032.46304450701</c:v>
                </c:pt>
                <c:pt idx="384">
                  <c:v>-2037.5451937896307</c:v>
                </c:pt>
                <c:pt idx="385">
                  <c:v>-2042.6273430722515</c:v>
                </c:pt>
                <c:pt idx="386">
                  <c:v>-2047.7094923548723</c:v>
                </c:pt>
                <c:pt idx="387">
                  <c:v>-2052.7916416374933</c:v>
                </c:pt>
                <c:pt idx="388">
                  <c:v>-2057.8737909201141</c:v>
                </c:pt>
                <c:pt idx="389">
                  <c:v>-2062.9559402027348</c:v>
                </c:pt>
                <c:pt idx="390">
                  <c:v>-2068.0380894853556</c:v>
                </c:pt>
                <c:pt idx="391">
                  <c:v>-2073.1202387679764</c:v>
                </c:pt>
                <c:pt idx="392">
                  <c:v>-2078.2023880505972</c:v>
                </c:pt>
                <c:pt idx="393">
                  <c:v>-2083.2845373332179</c:v>
                </c:pt>
                <c:pt idx="394">
                  <c:v>-2088.3666866158387</c:v>
                </c:pt>
                <c:pt idx="395">
                  <c:v>-2093.4488358984595</c:v>
                </c:pt>
                <c:pt idx="396">
                  <c:v>-2098.5309851810803</c:v>
                </c:pt>
                <c:pt idx="397">
                  <c:v>-2103.613134463701</c:v>
                </c:pt>
                <c:pt idx="398">
                  <c:v>-2108.6952837463218</c:v>
                </c:pt>
                <c:pt idx="399">
                  <c:v>-2113.7774330289426</c:v>
                </c:pt>
                <c:pt idx="400">
                  <c:v>-2118.8595823115634</c:v>
                </c:pt>
                <c:pt idx="401">
                  <c:v>-2123.9417315941841</c:v>
                </c:pt>
                <c:pt idx="402">
                  <c:v>-2129.0238808768049</c:v>
                </c:pt>
                <c:pt idx="403">
                  <c:v>-2134.1060301594257</c:v>
                </c:pt>
                <c:pt idx="404">
                  <c:v>-2139.1881794420465</c:v>
                </c:pt>
                <c:pt idx="405">
                  <c:v>-2144.2703287246673</c:v>
                </c:pt>
                <c:pt idx="406">
                  <c:v>-2149.352478007288</c:v>
                </c:pt>
                <c:pt idx="407">
                  <c:v>-2154.4346272899088</c:v>
                </c:pt>
                <c:pt idx="408">
                  <c:v>-2159.5167765725296</c:v>
                </c:pt>
                <c:pt idx="409">
                  <c:v>-2164.5989258551504</c:v>
                </c:pt>
                <c:pt idx="410">
                  <c:v>-2169.6810751377711</c:v>
                </c:pt>
                <c:pt idx="411">
                  <c:v>-2174.7632244203919</c:v>
                </c:pt>
                <c:pt idx="412">
                  <c:v>-2179.8453737030127</c:v>
                </c:pt>
                <c:pt idx="413">
                  <c:v>-2184.9275229856335</c:v>
                </c:pt>
                <c:pt idx="414">
                  <c:v>-2190.0096722682542</c:v>
                </c:pt>
                <c:pt idx="415">
                  <c:v>-2195.091821550875</c:v>
                </c:pt>
                <c:pt idx="416">
                  <c:v>-2200.0215063550172</c:v>
                </c:pt>
              </c:numCache>
            </c:numRef>
          </c:xVal>
          <c:yVal>
            <c:numRef>
              <c:f>'V3_28.03.23'!$F$4:$F$12998</c:f>
              <c:numCache>
                <c:formatCode>0.00</c:formatCode>
                <c:ptCount val="12995"/>
                <c:pt idx="0">
                  <c:v>0</c:v>
                </c:pt>
                <c:pt idx="1">
                  <c:v>8.7266462584209816E-5</c:v>
                </c:pt>
                <c:pt idx="2">
                  <c:v>3.4906585023050765E-4</c:v>
                </c:pt>
                <c:pt idx="3">
                  <c:v>7.8539816261989897E-4</c:v>
                </c:pt>
                <c:pt idx="4">
                  <c:v>1.134464012557995E-3</c:v>
                </c:pt>
                <c:pt idx="5">
                  <c:v>1.3962634002042929E-3</c:v>
                </c:pt>
                <c:pt idx="6">
                  <c:v>1.8325957125936842E-3</c:v>
                </c:pt>
                <c:pt idx="7">
                  <c:v>2.1816615625317799E-3</c:v>
                </c:pt>
                <c:pt idx="8">
                  <c:v>2.4434609501780779E-3</c:v>
                </c:pt>
                <c:pt idx="9">
                  <c:v>2.8797932625674694E-3</c:v>
                </c:pt>
                <c:pt idx="10">
                  <c:v>3.2288591125055653E-3</c:v>
                </c:pt>
                <c:pt idx="11">
                  <c:v>3.4906585001518633E-3</c:v>
                </c:pt>
                <c:pt idx="12">
                  <c:v>3.9269908125412548E-3</c:v>
                </c:pt>
                <c:pt idx="13">
                  <c:v>4.2760566624793503E-3</c:v>
                </c:pt>
                <c:pt idx="14">
                  <c:v>4.5378560501256483E-3</c:v>
                </c:pt>
                <c:pt idx="15">
                  <c:v>4.9741883625150397E-3</c:v>
                </c:pt>
                <c:pt idx="16">
                  <c:v>5.3232542124531353E-3</c:v>
                </c:pt>
                <c:pt idx="17">
                  <c:v>5.5850536000994332E-3</c:v>
                </c:pt>
                <c:pt idx="18">
                  <c:v>6.0213859124888247E-3</c:v>
                </c:pt>
                <c:pt idx="19">
                  <c:v>6.1959188372983755E-3</c:v>
                </c:pt>
                <c:pt idx="20">
                  <c:v>6.1959188372983755E-3</c:v>
                </c:pt>
                <c:pt idx="21">
                  <c:v>6.1959188372983755E-3</c:v>
                </c:pt>
                <c:pt idx="22">
                  <c:v>6.1959188372983755E-3</c:v>
                </c:pt>
                <c:pt idx="23">
                  <c:v>6.1959188372983755E-3</c:v>
                </c:pt>
                <c:pt idx="24">
                  <c:v>6.1959188372983755E-3</c:v>
                </c:pt>
                <c:pt idx="25">
                  <c:v>6.1959188372983755E-3</c:v>
                </c:pt>
                <c:pt idx="26">
                  <c:v>6.1959188372983755E-3</c:v>
                </c:pt>
                <c:pt idx="27">
                  <c:v>6.1959188372983755E-3</c:v>
                </c:pt>
                <c:pt idx="28">
                  <c:v>6.1959188372983755E-3</c:v>
                </c:pt>
                <c:pt idx="29">
                  <c:v>6.1959188372983755E-3</c:v>
                </c:pt>
                <c:pt idx="30">
                  <c:v>6.1959188372983755E-3</c:v>
                </c:pt>
                <c:pt idx="31">
                  <c:v>6.1959188372983755E-3</c:v>
                </c:pt>
                <c:pt idx="32">
                  <c:v>6.1959188372983755E-3</c:v>
                </c:pt>
                <c:pt idx="33">
                  <c:v>-2.2720748978798357E-2</c:v>
                </c:pt>
                <c:pt idx="34">
                  <c:v>-0.109848938372856</c:v>
                </c:pt>
                <c:pt idx="35">
                  <c:v>-0.25505064992761978</c:v>
                </c:pt>
                <c:pt idx="36">
                  <c:v>-0.45830044036206191</c:v>
                </c:pt>
                <c:pt idx="37">
                  <c:v>-0.71957174942142643</c:v>
                </c:pt>
                <c:pt idx="38">
                  <c:v>-1.0388217966174926</c:v>
                </c:pt>
                <c:pt idx="39">
                  <c:v>-1.416006718870277</c:v>
                </c:pt>
                <c:pt idx="40">
                  <c:v>-1.8510664240251908</c:v>
                </c:pt>
                <c:pt idx="41">
                  <c:v>-2.3579656487899303</c:v>
                </c:pt>
                <c:pt idx="42">
                  <c:v>-2.9505854851287392</c:v>
                </c:pt>
                <c:pt idx="43">
                  <c:v>-3.6287363403127921</c:v>
                </c:pt>
                <c:pt idx="44">
                  <c:v>-4.3921891278662173</c:v>
                </c:pt>
                <c:pt idx="45">
                  <c:v>-5.240697978774441</c:v>
                </c:pt>
                <c:pt idx="46">
                  <c:v>-6.1739776760491356</c:v>
                </c:pt>
                <c:pt idx="47">
                  <c:v>-7.1917263983843807</c:v>
                </c:pt>
                <c:pt idx="48">
                  <c:v>-8.2936031741246676</c:v>
                </c:pt>
                <c:pt idx="49">
                  <c:v>-9.4792506273983808</c:v>
                </c:pt>
                <c:pt idx="50">
                  <c:v>-10.748272481198935</c:v>
                </c:pt>
                <c:pt idx="51">
                  <c:v>-12.10025627602181</c:v>
                </c:pt>
                <c:pt idx="52">
                  <c:v>-13.53475095170419</c:v>
                </c:pt>
                <c:pt idx="53">
                  <c:v>-15.051289508628017</c:v>
                </c:pt>
                <c:pt idx="54">
                  <c:v>-16.649366697859701</c:v>
                </c:pt>
                <c:pt idx="55">
                  <c:v>-18.328461595057362</c:v>
                </c:pt>
                <c:pt idx="56">
                  <c:v>-20.088015428309465</c:v>
                </c:pt>
                <c:pt idx="57">
                  <c:v>-21.927454034999432</c:v>
                </c:pt>
                <c:pt idx="58">
                  <c:v>-23.846165856560628</c:v>
                </c:pt>
                <c:pt idx="59">
                  <c:v>-25.843524248705748</c:v>
                </c:pt>
                <c:pt idx="60">
                  <c:v>-27.918865672095627</c:v>
                </c:pt>
                <c:pt idx="61">
                  <c:v>-30.071511826534042</c:v>
                </c:pt>
                <c:pt idx="62">
                  <c:v>-32.300748066289628</c:v>
                </c:pt>
                <c:pt idx="63">
                  <c:v>-34.60584532908873</c:v>
                </c:pt>
                <c:pt idx="64">
                  <c:v>-36.986038804533671</c:v>
                </c:pt>
                <c:pt idx="65">
                  <c:v>-39.440549628996692</c:v>
                </c:pt>
                <c:pt idx="66">
                  <c:v>-41.968563835244289</c:v>
                </c:pt>
                <c:pt idx="67">
                  <c:v>-44.569253784643749</c:v>
                </c:pt>
                <c:pt idx="68">
                  <c:v>-47.241757425732743</c:v>
                </c:pt>
                <c:pt idx="69">
                  <c:v>-49.985199435496128</c:v>
                </c:pt>
                <c:pt idx="70">
                  <c:v>-52.798670814212862</c:v>
                </c:pt>
                <c:pt idx="71">
                  <c:v>-55.681249707944076</c:v>
                </c:pt>
                <c:pt idx="72">
                  <c:v>-58.63198136654627</c:v>
                </c:pt>
                <c:pt idx="73">
                  <c:v>-61.649898619931797</c:v>
                </c:pt>
                <c:pt idx="74">
                  <c:v>-64.734002225658671</c:v>
                </c:pt>
                <c:pt idx="75">
                  <c:v>-67.883280971980852</c:v>
                </c:pt>
                <c:pt idx="76">
                  <c:v>-71.096692440911681</c:v>
                </c:pt>
                <c:pt idx="77">
                  <c:v>-74.373182711573065</c:v>
                </c:pt>
                <c:pt idx="78">
                  <c:v>-77.711667564082148</c:v>
                </c:pt>
                <c:pt idx="79">
                  <c:v>-81.111051757235231</c:v>
                </c:pt>
                <c:pt idx="80">
                  <c:v>-84.570210697986212</c:v>
                </c:pt>
                <c:pt idx="81">
                  <c:v>-88.088009268062166</c:v>
                </c:pt>
                <c:pt idx="82">
                  <c:v>-91.663283983188578</c:v>
                </c:pt>
                <c:pt idx="83">
                  <c:v>-95.294861343827748</c:v>
                </c:pt>
                <c:pt idx="84">
                  <c:v>-98.981540507660554</c:v>
                </c:pt>
                <c:pt idx="85">
                  <c:v>-102.72211114026595</c:v>
                </c:pt>
                <c:pt idx="86">
                  <c:v>-106.51533662369268</c:v>
                </c:pt>
                <c:pt idx="87">
                  <c:v>-110.35997138355704</c:v>
                </c:pt>
                <c:pt idx="88">
                  <c:v>-114.25474465583152</c:v>
                </c:pt>
                <c:pt idx="89">
                  <c:v>-118.19837726752797</c:v>
                </c:pt>
                <c:pt idx="90">
                  <c:v>-122.18956598309455</c:v>
                </c:pt>
                <c:pt idx="91">
                  <c:v>-126.22699971657157</c:v>
                </c:pt>
                <c:pt idx="92">
                  <c:v>-130.30934447822415</c:v>
                </c:pt>
                <c:pt idx="93">
                  <c:v>-134.43525899680731</c:v>
                </c:pt>
                <c:pt idx="94">
                  <c:v>-138.60338028627089</c:v>
                </c:pt>
                <c:pt idx="95">
                  <c:v>-142.81233865754757</c:v>
                </c:pt>
                <c:pt idx="96">
                  <c:v>-147.06074392434965</c:v>
                </c:pt>
                <c:pt idx="97">
                  <c:v>-151.34719978469801</c:v>
                </c:pt>
                <c:pt idx="98">
                  <c:v>-155.67029068398827</c:v>
                </c:pt>
                <c:pt idx="99">
                  <c:v>-160.02859554730941</c:v>
                </c:pt>
                <c:pt idx="100">
                  <c:v>-164.42067531709037</c:v>
                </c:pt>
                <c:pt idx="101">
                  <c:v>-168.8450860181126</c:v>
                </c:pt>
                <c:pt idx="102">
                  <c:v>-173.30036698615945</c:v>
                </c:pt>
                <c:pt idx="103">
                  <c:v>-174.53078294526566</c:v>
                </c:pt>
                <c:pt idx="104">
                  <c:v>-177.7775009791435</c:v>
                </c:pt>
                <c:pt idx="105">
                  <c:v>-182.25573275000951</c:v>
                </c:pt>
                <c:pt idx="106">
                  <c:v>-185.72636237243066</c:v>
                </c:pt>
                <c:pt idx="107">
                  <c:v>-186.7347425226115</c:v>
                </c:pt>
                <c:pt idx="108">
                  <c:v>-191.23460285934934</c:v>
                </c:pt>
                <c:pt idx="109">
                  <c:v>-195.76288495963161</c:v>
                </c:pt>
                <c:pt idx="110">
                  <c:v>-200.3179876219651</c:v>
                </c:pt>
                <c:pt idx="111">
                  <c:v>-200.99432138174913</c:v>
                </c:pt>
                <c:pt idx="112">
                  <c:v>-204.8893961570698</c:v>
                </c:pt>
                <c:pt idx="113">
                  <c:v>-209.46108016566214</c:v>
                </c:pt>
                <c:pt idx="114">
                  <c:v>-214.03276417425448</c:v>
                </c:pt>
                <c:pt idx="115">
                  <c:v>-218.60444818284682</c:v>
                </c:pt>
                <c:pt idx="116">
                  <c:v>-223.17613219143917</c:v>
                </c:pt>
                <c:pt idx="117">
                  <c:v>-227.74781620003151</c:v>
                </c:pt>
                <c:pt idx="118">
                  <c:v>-232.31950020862385</c:v>
                </c:pt>
                <c:pt idx="119">
                  <c:v>-236.89118421721619</c:v>
                </c:pt>
                <c:pt idx="120">
                  <c:v>-241.46286822580853</c:v>
                </c:pt>
                <c:pt idx="121">
                  <c:v>-246.03455223440088</c:v>
                </c:pt>
                <c:pt idx="122">
                  <c:v>-250.60623624299322</c:v>
                </c:pt>
                <c:pt idx="123">
                  <c:v>-255.17792025158556</c:v>
                </c:pt>
                <c:pt idx="124">
                  <c:v>-259.74960426017788</c:v>
                </c:pt>
                <c:pt idx="125">
                  <c:v>-264.32128826877022</c:v>
                </c:pt>
                <c:pt idx="126">
                  <c:v>-268.89297227736256</c:v>
                </c:pt>
                <c:pt idx="127">
                  <c:v>-273.4646562859549</c:v>
                </c:pt>
                <c:pt idx="128">
                  <c:v>-278.03634029454724</c:v>
                </c:pt>
                <c:pt idx="129">
                  <c:v>-282.60802430313959</c:v>
                </c:pt>
                <c:pt idx="130">
                  <c:v>-287.17970831173193</c:v>
                </c:pt>
                <c:pt idx="131">
                  <c:v>-291.75139232032427</c:v>
                </c:pt>
                <c:pt idx="132">
                  <c:v>-296.32307632891661</c:v>
                </c:pt>
                <c:pt idx="133">
                  <c:v>-300.89476033750896</c:v>
                </c:pt>
                <c:pt idx="134">
                  <c:v>-305.4664443461013</c:v>
                </c:pt>
                <c:pt idx="135">
                  <c:v>-310.03812835469364</c:v>
                </c:pt>
                <c:pt idx="136">
                  <c:v>-314.60981236328598</c:v>
                </c:pt>
                <c:pt idx="137">
                  <c:v>-319.18149637187832</c:v>
                </c:pt>
                <c:pt idx="138">
                  <c:v>-323.75318038047067</c:v>
                </c:pt>
                <c:pt idx="139">
                  <c:v>-328.32486438906301</c:v>
                </c:pt>
                <c:pt idx="140">
                  <c:v>-332.89654839765535</c:v>
                </c:pt>
                <c:pt idx="141">
                  <c:v>-337.46823240624769</c:v>
                </c:pt>
                <c:pt idx="142">
                  <c:v>-342.03991641484004</c:v>
                </c:pt>
                <c:pt idx="143">
                  <c:v>-346.61160042343238</c:v>
                </c:pt>
                <c:pt idx="144">
                  <c:v>-351.18328443202472</c:v>
                </c:pt>
                <c:pt idx="145">
                  <c:v>-355.75496844061706</c:v>
                </c:pt>
                <c:pt idx="146">
                  <c:v>-360.3266524492094</c:v>
                </c:pt>
                <c:pt idx="147">
                  <c:v>-364.89833645780175</c:v>
                </c:pt>
                <c:pt idx="148">
                  <c:v>-369.47002046639409</c:v>
                </c:pt>
                <c:pt idx="149">
                  <c:v>-374.04170447498643</c:v>
                </c:pt>
                <c:pt idx="150">
                  <c:v>-378.61338848357877</c:v>
                </c:pt>
                <c:pt idx="151">
                  <c:v>-383.18507249217112</c:v>
                </c:pt>
                <c:pt idx="152">
                  <c:v>-387.75675650076346</c:v>
                </c:pt>
                <c:pt idx="153">
                  <c:v>-392.3284405093558</c:v>
                </c:pt>
                <c:pt idx="154">
                  <c:v>-396.90012451794814</c:v>
                </c:pt>
                <c:pt idx="155">
                  <c:v>-401.47180852654049</c:v>
                </c:pt>
                <c:pt idx="156">
                  <c:v>-406.04349253513283</c:v>
                </c:pt>
                <c:pt idx="157">
                  <c:v>-410.61517654372517</c:v>
                </c:pt>
                <c:pt idx="158">
                  <c:v>-415.18686055231751</c:v>
                </c:pt>
                <c:pt idx="159">
                  <c:v>-419.75854456090985</c:v>
                </c:pt>
                <c:pt idx="160">
                  <c:v>-424.3302285695022</c:v>
                </c:pt>
                <c:pt idx="161">
                  <c:v>-428.90191257809454</c:v>
                </c:pt>
                <c:pt idx="162">
                  <c:v>-433.47359658668688</c:v>
                </c:pt>
                <c:pt idx="163">
                  <c:v>-438.04528059527922</c:v>
                </c:pt>
                <c:pt idx="164">
                  <c:v>-442.61696460387157</c:v>
                </c:pt>
                <c:pt idx="165">
                  <c:v>-447.18864861246391</c:v>
                </c:pt>
                <c:pt idx="166">
                  <c:v>-451.76033262105625</c:v>
                </c:pt>
                <c:pt idx="167">
                  <c:v>-456.33201662964859</c:v>
                </c:pt>
                <c:pt idx="168">
                  <c:v>-460.90370063824093</c:v>
                </c:pt>
                <c:pt idx="169">
                  <c:v>-465.47538464683328</c:v>
                </c:pt>
                <c:pt idx="170">
                  <c:v>-470.04706865542562</c:v>
                </c:pt>
                <c:pt idx="171">
                  <c:v>-474.61875266401796</c:v>
                </c:pt>
                <c:pt idx="172">
                  <c:v>-479.1904366726103</c:v>
                </c:pt>
                <c:pt idx="173">
                  <c:v>-483.76212068120265</c:v>
                </c:pt>
                <c:pt idx="174">
                  <c:v>-488.33380468979499</c:v>
                </c:pt>
                <c:pt idx="175">
                  <c:v>-492.90548869838733</c:v>
                </c:pt>
                <c:pt idx="176">
                  <c:v>-497.47717270697967</c:v>
                </c:pt>
                <c:pt idx="177">
                  <c:v>-502.04885671557201</c:v>
                </c:pt>
                <c:pt idx="178">
                  <c:v>-506.62054072416436</c:v>
                </c:pt>
                <c:pt idx="179">
                  <c:v>-511.1922247327567</c:v>
                </c:pt>
                <c:pt idx="180">
                  <c:v>-515.76390874134904</c:v>
                </c:pt>
                <c:pt idx="181">
                  <c:v>-518.35148189021231</c:v>
                </c:pt>
                <c:pt idx="182">
                  <c:v>-520.35101045158535</c:v>
                </c:pt>
                <c:pt idx="183">
                  <c:v>-525.07511041737564</c:v>
                </c:pt>
                <c:pt idx="184">
                  <c:v>-529.96084029670135</c:v>
                </c:pt>
                <c:pt idx="185">
                  <c:v>-535.00639408850702</c:v>
                </c:pt>
                <c:pt idx="186">
                  <c:v>-540.20989610519666</c:v>
                </c:pt>
                <c:pt idx="187">
                  <c:v>-545.56938471959006</c:v>
                </c:pt>
                <c:pt idx="188">
                  <c:v>-551.0829118276539</c:v>
                </c:pt>
                <c:pt idx="189">
                  <c:v>-556.74851233314325</c:v>
                </c:pt>
                <c:pt idx="190">
                  <c:v>-562.56407149102677</c:v>
                </c:pt>
                <c:pt idx="191">
                  <c:v>-568.52741273887773</c:v>
                </c:pt>
                <c:pt idx="192">
                  <c:v>-574.63634964393043</c:v>
                </c:pt>
                <c:pt idx="193">
                  <c:v>-580.88861317576118</c:v>
                </c:pt>
                <c:pt idx="194">
                  <c:v>-587.28193421388926</c:v>
                </c:pt>
                <c:pt idx="195">
                  <c:v>-593.81390791826232</c:v>
                </c:pt>
                <c:pt idx="196">
                  <c:v>-600.4821389670326</c:v>
                </c:pt>
                <c:pt idx="197">
                  <c:v>-607.28420715093205</c:v>
                </c:pt>
                <c:pt idx="198">
                  <c:v>-614.21761836146516</c:v>
                </c:pt>
                <c:pt idx="199">
                  <c:v>-621.27982872938924</c:v>
                </c:pt>
                <c:pt idx="200">
                  <c:v>-628.46815545640266</c:v>
                </c:pt>
                <c:pt idx="201">
                  <c:v>-635.77996499618973</c:v>
                </c:pt>
                <c:pt idx="202">
                  <c:v>-643.21257860709056</c:v>
                </c:pt>
                <c:pt idx="203">
                  <c:v>-650.76324607932202</c:v>
                </c:pt>
                <c:pt idx="204">
                  <c:v>-658.42920343834453</c:v>
                </c:pt>
                <c:pt idx="205">
                  <c:v>-666.20763175414049</c:v>
                </c:pt>
                <c:pt idx="206">
                  <c:v>-674.09565627877419</c:v>
                </c:pt>
                <c:pt idx="207">
                  <c:v>-682.09033970011637</c:v>
                </c:pt>
                <c:pt idx="208">
                  <c:v>-690.18874481527394</c:v>
                </c:pt>
                <c:pt idx="209">
                  <c:v>-698.38792811053452</c:v>
                </c:pt>
                <c:pt idx="210">
                  <c:v>-706.68488974570312</c:v>
                </c:pt>
                <c:pt idx="211">
                  <c:v>-715.07652817560484</c:v>
                </c:pt>
                <c:pt idx="212">
                  <c:v>-723.55974285296395</c:v>
                </c:pt>
                <c:pt idx="213">
                  <c:v>-731.87301537272128</c:v>
                </c:pt>
                <c:pt idx="214">
                  <c:v>-732.1313844552061</c:v>
                </c:pt>
                <c:pt idx="215">
                  <c:v>-740.48531812220983</c:v>
                </c:pt>
                <c:pt idx="216">
                  <c:v>-740.74368720469465</c:v>
                </c:pt>
                <c:pt idx="217">
                  <c:v>-749.3559899541832</c:v>
                </c:pt>
                <c:pt idx="218">
                  <c:v>-757.96829270367175</c:v>
                </c:pt>
                <c:pt idx="219">
                  <c:v>-766.5805954531603</c:v>
                </c:pt>
                <c:pt idx="220">
                  <c:v>-775.19289820264885</c:v>
                </c:pt>
                <c:pt idx="221">
                  <c:v>-783.8052009521374</c:v>
                </c:pt>
                <c:pt idx="222">
                  <c:v>-792.41750370162595</c:v>
                </c:pt>
                <c:pt idx="223">
                  <c:v>-801.0298064511145</c:v>
                </c:pt>
                <c:pt idx="224">
                  <c:v>-809.64210920060304</c:v>
                </c:pt>
                <c:pt idx="225">
                  <c:v>-818.25441195009159</c:v>
                </c:pt>
                <c:pt idx="226">
                  <c:v>-826.86671469958014</c:v>
                </c:pt>
                <c:pt idx="227">
                  <c:v>-835.47901744906869</c:v>
                </c:pt>
                <c:pt idx="228">
                  <c:v>-844.09132019855724</c:v>
                </c:pt>
                <c:pt idx="229">
                  <c:v>-852.70362294804579</c:v>
                </c:pt>
                <c:pt idx="230">
                  <c:v>-861.31592569753434</c:v>
                </c:pt>
                <c:pt idx="231">
                  <c:v>-869.92822844702289</c:v>
                </c:pt>
                <c:pt idx="232">
                  <c:v>-878.54053119651144</c:v>
                </c:pt>
                <c:pt idx="233">
                  <c:v>-887.15283394599999</c:v>
                </c:pt>
                <c:pt idx="234">
                  <c:v>-895.76513669548854</c:v>
                </c:pt>
                <c:pt idx="235">
                  <c:v>-904.37743944497709</c:v>
                </c:pt>
                <c:pt idx="236">
                  <c:v>-912.98974219446563</c:v>
                </c:pt>
                <c:pt idx="237">
                  <c:v>-921.60204494395418</c:v>
                </c:pt>
                <c:pt idx="238">
                  <c:v>-930.21434769344273</c:v>
                </c:pt>
                <c:pt idx="239">
                  <c:v>-938.82665044293128</c:v>
                </c:pt>
                <c:pt idx="240">
                  <c:v>-947.43895319241983</c:v>
                </c:pt>
                <c:pt idx="241">
                  <c:v>-956.05125594190838</c:v>
                </c:pt>
                <c:pt idx="242">
                  <c:v>-964.66355869139693</c:v>
                </c:pt>
                <c:pt idx="243">
                  <c:v>-973.27586144088548</c:v>
                </c:pt>
                <c:pt idx="244">
                  <c:v>-981.88816419037403</c:v>
                </c:pt>
                <c:pt idx="245">
                  <c:v>-990.50046693986258</c:v>
                </c:pt>
                <c:pt idx="246">
                  <c:v>-999.11276968935113</c:v>
                </c:pt>
                <c:pt idx="247">
                  <c:v>-1007.7250724388397</c:v>
                </c:pt>
                <c:pt idx="248">
                  <c:v>-1016.3373751883282</c:v>
                </c:pt>
                <c:pt idx="249">
                  <c:v>-1024.9496779378169</c:v>
                </c:pt>
                <c:pt idx="250">
                  <c:v>-1033.5619806873055</c:v>
                </c:pt>
                <c:pt idx="251">
                  <c:v>-1042.1742834367942</c:v>
                </c:pt>
                <c:pt idx="252">
                  <c:v>-1050.7865861862829</c:v>
                </c:pt>
                <c:pt idx="253">
                  <c:v>-1059.3988889357715</c:v>
                </c:pt>
                <c:pt idx="254">
                  <c:v>-1068.0111916852602</c:v>
                </c:pt>
                <c:pt idx="255">
                  <c:v>-1076.6234944347489</c:v>
                </c:pt>
                <c:pt idx="256">
                  <c:v>-1085.2357971842375</c:v>
                </c:pt>
                <c:pt idx="257">
                  <c:v>-1093.8480999337262</c:v>
                </c:pt>
                <c:pt idx="258">
                  <c:v>-1102.4604026832149</c:v>
                </c:pt>
                <c:pt idx="259">
                  <c:v>-1111.0727054327035</c:v>
                </c:pt>
                <c:pt idx="260">
                  <c:v>-1119.6850081821922</c:v>
                </c:pt>
                <c:pt idx="261">
                  <c:v>-1128.2973109316808</c:v>
                </c:pt>
                <c:pt idx="262">
                  <c:v>-1136.9096136811695</c:v>
                </c:pt>
                <c:pt idx="263">
                  <c:v>-1145.5219164306582</c:v>
                </c:pt>
                <c:pt idx="264">
                  <c:v>-1154.1342191801468</c:v>
                </c:pt>
                <c:pt idx="265">
                  <c:v>-1162.7465219296355</c:v>
                </c:pt>
                <c:pt idx="266">
                  <c:v>-1171.3588246791242</c:v>
                </c:pt>
                <c:pt idx="267">
                  <c:v>-1179.9711274286128</c:v>
                </c:pt>
                <c:pt idx="268">
                  <c:v>-1188.5834301781015</c:v>
                </c:pt>
                <c:pt idx="269">
                  <c:v>-1197.1957329275901</c:v>
                </c:pt>
                <c:pt idx="270">
                  <c:v>-1205.8080356770788</c:v>
                </c:pt>
                <c:pt idx="271">
                  <c:v>-1214.4203384265675</c:v>
                </c:pt>
                <c:pt idx="272">
                  <c:v>-1223.0326411760561</c:v>
                </c:pt>
                <c:pt idx="273">
                  <c:v>-1231.6449439255448</c:v>
                </c:pt>
                <c:pt idx="274">
                  <c:v>-1240.2572466750335</c:v>
                </c:pt>
                <c:pt idx="275">
                  <c:v>-1248.8695494245221</c:v>
                </c:pt>
                <c:pt idx="276">
                  <c:v>-1257.4818521740108</c:v>
                </c:pt>
                <c:pt idx="277">
                  <c:v>-1266.0941549234994</c:v>
                </c:pt>
                <c:pt idx="278">
                  <c:v>-1274.7064576729881</c:v>
                </c:pt>
                <c:pt idx="279">
                  <c:v>-1283.3187604224768</c:v>
                </c:pt>
                <c:pt idx="280">
                  <c:v>-1291.9310631719654</c:v>
                </c:pt>
                <c:pt idx="281">
                  <c:v>-1300.5433659214541</c:v>
                </c:pt>
                <c:pt idx="282">
                  <c:v>-1309.1556686709428</c:v>
                </c:pt>
                <c:pt idx="283">
                  <c:v>-1317.7679714204314</c:v>
                </c:pt>
                <c:pt idx="284">
                  <c:v>-1326.3802741699201</c:v>
                </c:pt>
                <c:pt idx="285">
                  <c:v>-1334.9925769194087</c:v>
                </c:pt>
                <c:pt idx="286">
                  <c:v>-1343.6048796688974</c:v>
                </c:pt>
                <c:pt idx="287">
                  <c:v>-1352.2171824183861</c:v>
                </c:pt>
                <c:pt idx="288">
                  <c:v>-1360.8294851678747</c:v>
                </c:pt>
                <c:pt idx="289">
                  <c:v>-1369.4417879173634</c:v>
                </c:pt>
                <c:pt idx="290">
                  <c:v>-1378.0540906668521</c:v>
                </c:pt>
                <c:pt idx="291">
                  <c:v>-1386.6663934163407</c:v>
                </c:pt>
                <c:pt idx="292">
                  <c:v>-1395.2786961658294</c:v>
                </c:pt>
                <c:pt idx="293">
                  <c:v>-1403.8909989153181</c:v>
                </c:pt>
                <c:pt idx="294">
                  <c:v>-1412.5033016648067</c:v>
                </c:pt>
                <c:pt idx="295">
                  <c:v>-1421.1156044142954</c:v>
                </c:pt>
                <c:pt idx="296">
                  <c:v>-1429.727907163784</c:v>
                </c:pt>
                <c:pt idx="297">
                  <c:v>-1438.3402099132727</c:v>
                </c:pt>
                <c:pt idx="298">
                  <c:v>-1446.9525126627614</c:v>
                </c:pt>
                <c:pt idx="299">
                  <c:v>-1455.56481541225</c:v>
                </c:pt>
                <c:pt idx="300">
                  <c:v>-1464.1771181617387</c:v>
                </c:pt>
                <c:pt idx="301">
                  <c:v>-1472.7894209112274</c:v>
                </c:pt>
                <c:pt idx="302">
                  <c:v>-1481.401723660716</c:v>
                </c:pt>
                <c:pt idx="303">
                  <c:v>-1490.0140264102047</c:v>
                </c:pt>
                <c:pt idx="304">
                  <c:v>-1498.6263291596933</c:v>
                </c:pt>
                <c:pt idx="305">
                  <c:v>-1507.238631909182</c:v>
                </c:pt>
                <c:pt idx="306">
                  <c:v>-1515.8509346586707</c:v>
                </c:pt>
                <c:pt idx="307">
                  <c:v>-1524.4632374081593</c:v>
                </c:pt>
                <c:pt idx="308">
                  <c:v>-1533.075540157648</c:v>
                </c:pt>
                <c:pt idx="309">
                  <c:v>-1541.6878429071367</c:v>
                </c:pt>
                <c:pt idx="310">
                  <c:v>-1550.3001456566253</c:v>
                </c:pt>
                <c:pt idx="311">
                  <c:v>-1558.912448406114</c:v>
                </c:pt>
                <c:pt idx="312">
                  <c:v>-1567.5247511556026</c:v>
                </c:pt>
                <c:pt idx="313">
                  <c:v>-1576.1370539050913</c:v>
                </c:pt>
                <c:pt idx="314">
                  <c:v>-1584.74935665458</c:v>
                </c:pt>
                <c:pt idx="315">
                  <c:v>-1593.3616594040686</c:v>
                </c:pt>
                <c:pt idx="316">
                  <c:v>-1601.9739621535573</c:v>
                </c:pt>
                <c:pt idx="317">
                  <c:v>-1610.586264903046</c:v>
                </c:pt>
                <c:pt idx="318">
                  <c:v>-1619.1985676525346</c:v>
                </c:pt>
                <c:pt idx="319">
                  <c:v>-1627.8108704020233</c:v>
                </c:pt>
                <c:pt idx="320">
                  <c:v>-1636.4231731515119</c:v>
                </c:pt>
                <c:pt idx="321">
                  <c:v>-1645.0354759010006</c:v>
                </c:pt>
                <c:pt idx="322">
                  <c:v>-1653.6477786504893</c:v>
                </c:pt>
                <c:pt idx="323">
                  <c:v>-1662.2600813999779</c:v>
                </c:pt>
                <c:pt idx="324">
                  <c:v>-1670.8723841494666</c:v>
                </c:pt>
                <c:pt idx="325">
                  <c:v>-1679.4846868989553</c:v>
                </c:pt>
                <c:pt idx="326">
                  <c:v>-1688.0969896484439</c:v>
                </c:pt>
                <c:pt idx="327">
                  <c:v>-1696.7092923979326</c:v>
                </c:pt>
                <c:pt idx="328">
                  <c:v>-1705.3215951474212</c:v>
                </c:pt>
                <c:pt idx="329">
                  <c:v>-1713.9338978969099</c:v>
                </c:pt>
                <c:pt idx="330">
                  <c:v>-1722.5462006463986</c:v>
                </c:pt>
                <c:pt idx="331">
                  <c:v>-1731.1585033958872</c:v>
                </c:pt>
                <c:pt idx="332">
                  <c:v>-1739.7708061453759</c:v>
                </c:pt>
                <c:pt idx="333">
                  <c:v>-1748.3831088948646</c:v>
                </c:pt>
                <c:pt idx="334">
                  <c:v>-1756.9954116443532</c:v>
                </c:pt>
                <c:pt idx="335">
                  <c:v>-1765.6077143938419</c:v>
                </c:pt>
                <c:pt idx="336">
                  <c:v>-1774.2200171433306</c:v>
                </c:pt>
                <c:pt idx="337">
                  <c:v>-1782.8323198928192</c:v>
                </c:pt>
                <c:pt idx="338">
                  <c:v>-1791.4446226423079</c:v>
                </c:pt>
                <c:pt idx="339">
                  <c:v>-1800.0569253917965</c:v>
                </c:pt>
                <c:pt idx="340">
                  <c:v>-1808.6692281412852</c:v>
                </c:pt>
                <c:pt idx="341">
                  <c:v>-1817.2815308907739</c:v>
                </c:pt>
                <c:pt idx="342">
                  <c:v>-1825.8938336402625</c:v>
                </c:pt>
                <c:pt idx="343">
                  <c:v>-1834.5061363897512</c:v>
                </c:pt>
                <c:pt idx="344">
                  <c:v>-1843.1184391392399</c:v>
                </c:pt>
                <c:pt idx="345">
                  <c:v>-1851.7307418887285</c:v>
                </c:pt>
                <c:pt idx="346">
                  <c:v>-1860.3430446382172</c:v>
                </c:pt>
                <c:pt idx="347">
                  <c:v>-1868.9553473877058</c:v>
                </c:pt>
                <c:pt idx="348">
                  <c:v>-1877.5676501371945</c:v>
                </c:pt>
                <c:pt idx="349">
                  <c:v>-1886.1799528866832</c:v>
                </c:pt>
                <c:pt idx="350">
                  <c:v>-1894.7922556361718</c:v>
                </c:pt>
                <c:pt idx="351">
                  <c:v>-1903.4045583856605</c:v>
                </c:pt>
                <c:pt idx="352">
                  <c:v>-1912.0168611351492</c:v>
                </c:pt>
                <c:pt idx="353">
                  <c:v>-1920.6291638846378</c:v>
                </c:pt>
                <c:pt idx="354">
                  <c:v>-1929.2414666341265</c:v>
                </c:pt>
                <c:pt idx="355">
                  <c:v>-1937.8537693836151</c:v>
                </c:pt>
                <c:pt idx="356">
                  <c:v>-1946.4660721331038</c:v>
                </c:pt>
                <c:pt idx="357">
                  <c:v>-1955.0783748825925</c:v>
                </c:pt>
                <c:pt idx="358">
                  <c:v>-1963.6906776320811</c:v>
                </c:pt>
                <c:pt idx="359">
                  <c:v>-1972.3029803815698</c:v>
                </c:pt>
                <c:pt idx="360">
                  <c:v>-1980.9152831310585</c:v>
                </c:pt>
                <c:pt idx="361">
                  <c:v>-1989.5275858805471</c:v>
                </c:pt>
                <c:pt idx="362">
                  <c:v>-1998.1398886300358</c:v>
                </c:pt>
                <c:pt idx="363">
                  <c:v>-2006.7521913795244</c:v>
                </c:pt>
                <c:pt idx="364">
                  <c:v>-2015.3644941290131</c:v>
                </c:pt>
                <c:pt idx="365">
                  <c:v>-2023.9767968785018</c:v>
                </c:pt>
                <c:pt idx="366">
                  <c:v>-2032.5890996279904</c:v>
                </c:pt>
                <c:pt idx="367">
                  <c:v>-2041.2014023774791</c:v>
                </c:pt>
                <c:pt idx="368">
                  <c:v>-2049.8137051269678</c:v>
                </c:pt>
                <c:pt idx="369">
                  <c:v>-2058.4260078764564</c:v>
                </c:pt>
                <c:pt idx="370">
                  <c:v>-2067.0383106259451</c:v>
                </c:pt>
                <c:pt idx="371">
                  <c:v>-2075.6506133754337</c:v>
                </c:pt>
                <c:pt idx="372">
                  <c:v>-2084.2629161249224</c:v>
                </c:pt>
                <c:pt idx="373">
                  <c:v>-2092.8752188744111</c:v>
                </c:pt>
                <c:pt idx="374">
                  <c:v>-2101.4875216238997</c:v>
                </c:pt>
                <c:pt idx="375">
                  <c:v>-2110.0998243733884</c:v>
                </c:pt>
                <c:pt idx="376">
                  <c:v>-2118.7121271228771</c:v>
                </c:pt>
                <c:pt idx="377">
                  <c:v>-2127.3244298723657</c:v>
                </c:pt>
                <c:pt idx="378">
                  <c:v>-2135.9367326218544</c:v>
                </c:pt>
                <c:pt idx="379">
                  <c:v>-2144.5490353713431</c:v>
                </c:pt>
                <c:pt idx="380">
                  <c:v>-2153.1613381208317</c:v>
                </c:pt>
                <c:pt idx="381">
                  <c:v>-2161.7736408703204</c:v>
                </c:pt>
                <c:pt idx="382">
                  <c:v>-2170.385943619809</c:v>
                </c:pt>
                <c:pt idx="383">
                  <c:v>-2178.9982463692977</c:v>
                </c:pt>
                <c:pt idx="384">
                  <c:v>-2187.6105491187864</c:v>
                </c:pt>
                <c:pt idx="385">
                  <c:v>-2196.222851868275</c:v>
                </c:pt>
                <c:pt idx="386">
                  <c:v>-2204.8351546177637</c:v>
                </c:pt>
                <c:pt idx="387">
                  <c:v>-2213.4474573672524</c:v>
                </c:pt>
                <c:pt idx="388">
                  <c:v>-2222.059760116741</c:v>
                </c:pt>
                <c:pt idx="389">
                  <c:v>-2230.6720628662297</c:v>
                </c:pt>
                <c:pt idx="390">
                  <c:v>-2239.2843656157183</c:v>
                </c:pt>
                <c:pt idx="391">
                  <c:v>-2247.896668365207</c:v>
                </c:pt>
                <c:pt idx="392">
                  <c:v>-2256.5089711146957</c:v>
                </c:pt>
                <c:pt idx="393">
                  <c:v>-2265.1212738641843</c:v>
                </c:pt>
                <c:pt idx="394">
                  <c:v>-2273.733576613673</c:v>
                </c:pt>
                <c:pt idx="395">
                  <c:v>-2282.3458793631617</c:v>
                </c:pt>
                <c:pt idx="396">
                  <c:v>-2290.9581821126503</c:v>
                </c:pt>
                <c:pt idx="397">
                  <c:v>-2299.570484862139</c:v>
                </c:pt>
                <c:pt idx="398">
                  <c:v>-2308.1827876116276</c:v>
                </c:pt>
                <c:pt idx="399">
                  <c:v>-2316.7950903611163</c:v>
                </c:pt>
                <c:pt idx="400">
                  <c:v>-2325.407393110605</c:v>
                </c:pt>
                <c:pt idx="401">
                  <c:v>-2334.0196958600936</c:v>
                </c:pt>
                <c:pt idx="402">
                  <c:v>-2342.6319986095823</c:v>
                </c:pt>
                <c:pt idx="403">
                  <c:v>-2351.244301359071</c:v>
                </c:pt>
                <c:pt idx="404">
                  <c:v>-2359.8566041085596</c:v>
                </c:pt>
                <c:pt idx="405">
                  <c:v>-2368.4689068580483</c:v>
                </c:pt>
                <c:pt idx="406">
                  <c:v>-2377.0812096075369</c:v>
                </c:pt>
                <c:pt idx="407">
                  <c:v>-2385.6935123570256</c:v>
                </c:pt>
                <c:pt idx="408">
                  <c:v>-2394.3058151065143</c:v>
                </c:pt>
                <c:pt idx="409">
                  <c:v>-2402.9181178560029</c:v>
                </c:pt>
                <c:pt idx="410">
                  <c:v>-2411.5304206054916</c:v>
                </c:pt>
                <c:pt idx="411">
                  <c:v>-2420.1427233549803</c:v>
                </c:pt>
                <c:pt idx="412">
                  <c:v>-2428.7550261044689</c:v>
                </c:pt>
                <c:pt idx="413">
                  <c:v>-2437.3673288539576</c:v>
                </c:pt>
                <c:pt idx="414">
                  <c:v>-2445.9796316034463</c:v>
                </c:pt>
                <c:pt idx="415">
                  <c:v>-2454.5919343529349</c:v>
                </c:pt>
                <c:pt idx="416">
                  <c:v>-2462.9458680199386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001-4293-B35A-62E56669B4B3}"/>
            </c:ext>
          </c:extLst>
        </c:ser>
        <c:ser>
          <c:idx val="0"/>
          <c:order val="1"/>
          <c:tx>
            <c:v>Подрядчик по ННБ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Данные!$G$8:$G$9935</c:f>
              <c:numCache>
                <c:formatCode>#,##0.00</c:formatCode>
                <c:ptCount val="9928"/>
                <c:pt idx="0">
                  <c:v>0</c:v>
                </c:pt>
                <c:pt idx="1">
                  <c:v>0.10515588017444089</c:v>
                </c:pt>
                <c:pt idx="2">
                  <c:v>0.19109875042718266</c:v>
                </c:pt>
                <c:pt idx="3">
                  <c:v>0.23242551991179344</c:v>
                </c:pt>
                <c:pt idx="4">
                  <c:v>0.12412115917803045</c:v>
                </c:pt>
                <c:pt idx="5">
                  <c:v>-7.1649608828196334E-2</c:v>
                </c:pt>
                <c:pt idx="6">
                  <c:v>-0.2906988275232853</c:v>
                </c:pt>
                <c:pt idx="7">
                  <c:v>-0.50560880286782561</c:v>
                </c:pt>
                <c:pt idx="8">
                  <c:v>-0.76334861456741854</c:v>
                </c:pt>
                <c:pt idx="9">
                  <c:v>-1.0017050506848499</c:v>
                </c:pt>
                <c:pt idx="10">
                  <c:v>-1.6142716120556797</c:v>
                </c:pt>
                <c:pt idx="11">
                  <c:v>-1.8771705134129835</c:v>
                </c:pt>
                <c:pt idx="12">
                  <c:v>-2.1319615876692675</c:v>
                </c:pt>
                <c:pt idx="13">
                  <c:v>-2.4708384519737887</c:v>
                </c:pt>
                <c:pt idx="14">
                  <c:v>-2.9434716009399517</c:v>
                </c:pt>
                <c:pt idx="15">
                  <c:v>-3.454331356073665</c:v>
                </c:pt>
                <c:pt idx="16">
                  <c:v>-4.0659585319096667</c:v>
                </c:pt>
                <c:pt idx="17">
                  <c:v>-4.9054109999567501</c:v>
                </c:pt>
                <c:pt idx="18">
                  <c:v>-5.9323876871383883</c:v>
                </c:pt>
                <c:pt idx="19">
                  <c:v>-7.1580275756122775</c:v>
                </c:pt>
                <c:pt idx="20">
                  <c:v>-8.5996870153970164</c:v>
                </c:pt>
                <c:pt idx="21">
                  <c:v>-10.313107488889459</c:v>
                </c:pt>
                <c:pt idx="22">
                  <c:v>-12.321410723907498</c:v>
                </c:pt>
                <c:pt idx="23">
                  <c:v>-14.653312676173266</c:v>
                </c:pt>
                <c:pt idx="24">
                  <c:v>-17.328652268707888</c:v>
                </c:pt>
                <c:pt idx="25">
                  <c:v>-20.16791582234508</c:v>
                </c:pt>
                <c:pt idx="26">
                  <c:v>-22.993930764941037</c:v>
                </c:pt>
                <c:pt idx="27">
                  <c:v>-25.944871011770807</c:v>
                </c:pt>
                <c:pt idx="28">
                  <c:v>-29.102870097572652</c:v>
                </c:pt>
                <c:pt idx="29">
                  <c:v>-32.447755678902688</c:v>
                </c:pt>
                <c:pt idx="30">
                  <c:v>-36.050376645672834</c:v>
                </c:pt>
                <c:pt idx="31">
                  <c:v>-39.822370383879381</c:v>
                </c:pt>
                <c:pt idx="32">
                  <c:v>-43.735838476672853</c:v>
                </c:pt>
                <c:pt idx="33">
                  <c:v>-47.879462742974169</c:v>
                </c:pt>
                <c:pt idx="34">
                  <c:v>-52.336064377407368</c:v>
                </c:pt>
                <c:pt idx="35">
                  <c:v>-57.097374688392136</c:v>
                </c:pt>
                <c:pt idx="36">
                  <c:v>-62.042579980930974</c:v>
                </c:pt>
                <c:pt idx="37">
                  <c:v>-67.177359099148845</c:v>
                </c:pt>
                <c:pt idx="38">
                  <c:v>-72.57286032780263</c:v>
                </c:pt>
                <c:pt idx="39">
                  <c:v>-78.180588410620572</c:v>
                </c:pt>
                <c:pt idx="40">
                  <c:v>-83.982960394730497</c:v>
                </c:pt>
                <c:pt idx="41">
                  <c:v>-89.979401108039895</c:v>
                </c:pt>
                <c:pt idx="42">
                  <c:v>-96.240337296555992</c:v>
                </c:pt>
                <c:pt idx="43">
                  <c:v>-102.64170414156229</c:v>
                </c:pt>
                <c:pt idx="44">
                  <c:v>-109.21849184629409</c:v>
                </c:pt>
                <c:pt idx="45">
                  <c:v>-115.95661449750246</c:v>
                </c:pt>
                <c:pt idx="46">
                  <c:v>-122.82941074233439</c:v>
                </c:pt>
                <c:pt idx="47">
                  <c:v>-129.92960088262927</c:v>
                </c:pt>
                <c:pt idx="48">
                  <c:v>-137.26494314059337</c:v>
                </c:pt>
                <c:pt idx="49">
                  <c:v>-144.85581938201801</c:v>
                </c:pt>
                <c:pt idx="50">
                  <c:v>-152.69905165108403</c:v>
                </c:pt>
                <c:pt idx="51">
                  <c:v>-160.80713732889276</c:v>
                </c:pt>
                <c:pt idx="52">
                  <c:v>-169.12153399404912</c:v>
                </c:pt>
                <c:pt idx="53">
                  <c:v>-177.55366468199591</c:v>
                </c:pt>
                <c:pt idx="54">
                  <c:v>-186.16076522444985</c:v>
                </c:pt>
                <c:pt idx="55">
                  <c:v>-194.96380694065564</c:v>
                </c:pt>
                <c:pt idx="56">
                  <c:v>-203.86845675662047</c:v>
                </c:pt>
                <c:pt idx="57">
                  <c:v>-212.94724422653587</c:v>
                </c:pt>
                <c:pt idx="58">
                  <c:v>-222.03850764738209</c:v>
                </c:pt>
                <c:pt idx="59">
                  <c:v>-231.24589067413692</c:v>
                </c:pt>
                <c:pt idx="60">
                  <c:v>-240.42224144009228</c:v>
                </c:pt>
                <c:pt idx="61">
                  <c:v>-249.57110350510277</c:v>
                </c:pt>
                <c:pt idx="62">
                  <c:v>-259.03680789001942</c:v>
                </c:pt>
                <c:pt idx="63">
                  <c:v>-268.54852659405458</c:v>
                </c:pt>
                <c:pt idx="64">
                  <c:v>-278.19243728688053</c:v>
                </c:pt>
                <c:pt idx="65">
                  <c:v>-288.00838715324721</c:v>
                </c:pt>
                <c:pt idx="66">
                  <c:v>-297.95858262407381</c:v>
                </c:pt>
                <c:pt idx="67">
                  <c:v>-309.02959839565705</c:v>
                </c:pt>
                <c:pt idx="68">
                  <c:v>-332.8161966489518</c:v>
                </c:pt>
                <c:pt idx="69">
                  <c:v>-343.07972560185038</c:v>
                </c:pt>
                <c:pt idx="70">
                  <c:v>-353.39846248744811</c:v>
                </c:pt>
                <c:pt idx="71">
                  <c:v>-363.81284596105348</c:v>
                </c:pt>
                <c:pt idx="72">
                  <c:v>-374.31444074707974</c:v>
                </c:pt>
                <c:pt idx="73">
                  <c:v>-384.88588826127148</c:v>
                </c:pt>
                <c:pt idx="74">
                  <c:v>-406.08791956249581</c:v>
                </c:pt>
                <c:pt idx="75">
                  <c:v>-427.36423398813281</c:v>
                </c:pt>
                <c:pt idx="76">
                  <c:v>-448.61569614986655</c:v>
                </c:pt>
                <c:pt idx="77">
                  <c:v>-469.74658621718442</c:v>
                </c:pt>
                <c:pt idx="78">
                  <c:v>-490.84791902537717</c:v>
                </c:pt>
                <c:pt idx="79">
                  <c:v>-511.95568470309172</c:v>
                </c:pt>
                <c:pt idx="80">
                  <c:v>-532.96051508714424</c:v>
                </c:pt>
                <c:pt idx="81">
                  <c:v>-553.96089137515344</c:v>
                </c:pt>
                <c:pt idx="82">
                  <c:v>-574.32569246806247</c:v>
                </c:pt>
                <c:pt idx="83">
                  <c:v>-594.67876116887396</c:v>
                </c:pt>
                <c:pt idx="84">
                  <c:v>-615.02766297563312</c:v>
                </c:pt>
                <c:pt idx="85">
                  <c:v>-635.47616408959868</c:v>
                </c:pt>
                <c:pt idx="86">
                  <c:v>-655.96756224282092</c:v>
                </c:pt>
                <c:pt idx="87">
                  <c:v>-676.24118917414137</c:v>
                </c:pt>
                <c:pt idx="88">
                  <c:v>-696.42596501707806</c:v>
                </c:pt>
                <c:pt idx="89">
                  <c:v>-716.72795058320003</c:v>
                </c:pt>
                <c:pt idx="90">
                  <c:v>-737.29159846402172</c:v>
                </c:pt>
                <c:pt idx="91">
                  <c:v>-757.34006864204696</c:v>
                </c:pt>
                <c:pt idx="92">
                  <c:v>-777.28838004192551</c:v>
                </c:pt>
                <c:pt idx="93">
                  <c:v>-797.46154609235009</c:v>
                </c:pt>
                <c:pt idx="94">
                  <c:v>-817.31932343583048</c:v>
                </c:pt>
                <c:pt idx="95">
                  <c:v>-837.33730832622518</c:v>
                </c:pt>
                <c:pt idx="96">
                  <c:v>-857.37752465754659</c:v>
                </c:pt>
                <c:pt idx="97">
                  <c:v>-878.13172362027308</c:v>
                </c:pt>
                <c:pt idx="98">
                  <c:v>-898.8357493070796</c:v>
                </c:pt>
                <c:pt idx="99">
                  <c:v>-919.5382356339245</c:v>
                </c:pt>
                <c:pt idx="100">
                  <c:v>-940.17078017064739</c:v>
                </c:pt>
                <c:pt idx="101">
                  <c:v>-960.79953826672147</c:v>
                </c:pt>
                <c:pt idx="102">
                  <c:v>-980.8774319811472</c:v>
                </c:pt>
                <c:pt idx="103">
                  <c:v>-991.2006180558011</c:v>
                </c:pt>
                <c:pt idx="104">
                  <c:v>-1001.5036978862053</c:v>
                </c:pt>
                <c:pt idx="105">
                  <c:v>-1011.7547664509103</c:v>
                </c:pt>
                <c:pt idx="106">
                  <c:v>-1021.7782098919043</c:v>
                </c:pt>
                <c:pt idx="107">
                  <c:v>-1031.6279685241907</c:v>
                </c:pt>
                <c:pt idx="108">
                  <c:v>-1041.3866198818605</c:v>
                </c:pt>
                <c:pt idx="109">
                  <c:v>-1050.8704978967537</c:v>
                </c:pt>
                <c:pt idx="110">
                  <c:v>-1060.1026872794737</c:v>
                </c:pt>
                <c:pt idx="111">
                  <c:v>-1069.1205702884386</c:v>
                </c:pt>
                <c:pt idx="112">
                  <c:v>-1077.9250699226327</c:v>
                </c:pt>
                <c:pt idx="113">
                  <c:v>-1086.5939100321159</c:v>
                </c:pt>
                <c:pt idx="114">
                  <c:v>-1095.1574955897163</c:v>
                </c:pt>
                <c:pt idx="115">
                  <c:v>-1103.6595979232848</c:v>
                </c:pt>
                <c:pt idx="116">
                  <c:v>-1112.1354484101976</c:v>
                </c:pt>
                <c:pt idx="117">
                  <c:v>-1120.6913131638257</c:v>
                </c:pt>
                <c:pt idx="118">
                  <c:v>-1129.1844856212167</c:v>
                </c:pt>
                <c:pt idx="119">
                  <c:v>-1137.5779843215255</c:v>
                </c:pt>
                <c:pt idx="120">
                  <c:v>-1145.8495770039422</c:v>
                </c:pt>
                <c:pt idx="121">
                  <c:v>-1153.9009835227546</c:v>
                </c:pt>
                <c:pt idx="122">
                  <c:v>-1161.6618942594569</c:v>
                </c:pt>
                <c:pt idx="123">
                  <c:v>-1169.2227752655331</c:v>
                </c:pt>
                <c:pt idx="124">
                  <c:v>-1176.4369692958435</c:v>
                </c:pt>
                <c:pt idx="125">
                  <c:v>-1201.542193215935</c:v>
                </c:pt>
                <c:pt idx="126">
                  <c:v>-1214.7417297216552</c:v>
                </c:pt>
                <c:pt idx="127">
                  <c:v>-1227.7801011563035</c:v>
                </c:pt>
                <c:pt idx="128">
                  <c:v>-1240.7758231308126</c:v>
                </c:pt>
                <c:pt idx="129">
                  <c:v>-1253.9509440502493</c:v>
                </c:pt>
                <c:pt idx="130">
                  <c:v>-1267.1923788538431</c:v>
                </c:pt>
                <c:pt idx="131">
                  <c:v>-1280.4131650287982</c:v>
                </c:pt>
                <c:pt idx="132">
                  <c:v>-1293.454382449615</c:v>
                </c:pt>
                <c:pt idx="133">
                  <c:v>-1306.308942623263</c:v>
                </c:pt>
                <c:pt idx="134">
                  <c:v>-1319.0583248310738</c:v>
                </c:pt>
                <c:pt idx="135">
                  <c:v>-1331.1403375664258</c:v>
                </c:pt>
                <c:pt idx="136">
                  <c:v>-1342.3206602543007</c:v>
                </c:pt>
                <c:pt idx="137">
                  <c:v>-1353.17795064343</c:v>
                </c:pt>
                <c:pt idx="138">
                  <c:v>-1364.0013803757035</c:v>
                </c:pt>
                <c:pt idx="139">
                  <c:v>-1375.0965815288123</c:v>
                </c:pt>
                <c:pt idx="140">
                  <c:v>-1386.4967917640529</c:v>
                </c:pt>
                <c:pt idx="141">
                  <c:v>-1398.0039794300078</c:v>
                </c:pt>
                <c:pt idx="142">
                  <c:v>-1409.7442005000632</c:v>
                </c:pt>
                <c:pt idx="143">
                  <c:v>-1421.8609723524701</c:v>
                </c:pt>
                <c:pt idx="144">
                  <c:v>-1434.2738899126991</c:v>
                </c:pt>
                <c:pt idx="145">
                  <c:v>-1446.7347930884216</c:v>
                </c:pt>
                <c:pt idx="146">
                  <c:v>-1459.4211048296511</c:v>
                </c:pt>
                <c:pt idx="147">
                  <c:v>-1472.3224097405193</c:v>
                </c:pt>
                <c:pt idx="148">
                  <c:v>-1485.1915671783279</c:v>
                </c:pt>
                <c:pt idx="149">
                  <c:v>-1498.1488185705052</c:v>
                </c:pt>
                <c:pt idx="150">
                  <c:v>-1511.0463872595842</c:v>
                </c:pt>
                <c:pt idx="151">
                  <c:v>-1523.7758404540464</c:v>
                </c:pt>
                <c:pt idx="152">
                  <c:v>-1536.4321175468897</c:v>
                </c:pt>
                <c:pt idx="153">
                  <c:v>-1549.201879773374</c:v>
                </c:pt>
                <c:pt idx="154">
                  <c:v>-1561.9430454357125</c:v>
                </c:pt>
                <c:pt idx="155">
                  <c:v>-1574.3077577240181</c:v>
                </c:pt>
                <c:pt idx="156">
                  <c:v>-1586.4397196699758</c:v>
                </c:pt>
                <c:pt idx="157">
                  <c:v>-1598.6692302430374</c:v>
                </c:pt>
                <c:pt idx="158">
                  <c:v>-1610.902123592298</c:v>
                </c:pt>
                <c:pt idx="159">
                  <c:v>-1623.0221824817488</c:v>
                </c:pt>
                <c:pt idx="160">
                  <c:v>-1635.2108207349818</c:v>
                </c:pt>
                <c:pt idx="161">
                  <c:v>-1647.7543063752278</c:v>
                </c:pt>
                <c:pt idx="162">
                  <c:v>-1660.3512960918536</c:v>
                </c:pt>
                <c:pt idx="163">
                  <c:v>-1672.7254830776092</c:v>
                </c:pt>
                <c:pt idx="164">
                  <c:v>-1685.1859384054171</c:v>
                </c:pt>
                <c:pt idx="165">
                  <c:v>-1697.6101698483242</c:v>
                </c:pt>
                <c:pt idx="166">
                  <c:v>-1709.9159049452435</c:v>
                </c:pt>
                <c:pt idx="167">
                  <c:v>-1722.4227793588796</c:v>
                </c:pt>
                <c:pt idx="168">
                  <c:v>-1735.2067223838781</c:v>
                </c:pt>
                <c:pt idx="169">
                  <c:v>-1748.4947764941032</c:v>
                </c:pt>
                <c:pt idx="170">
                  <c:v>-1762.0598585484252</c:v>
                </c:pt>
                <c:pt idx="171">
                  <c:v>-1775.0549954859387</c:v>
                </c:pt>
                <c:pt idx="172">
                  <c:v>-1787.4848429686406</c:v>
                </c:pt>
                <c:pt idx="173">
                  <c:v>-1800.006790876223</c:v>
                </c:pt>
                <c:pt idx="174">
                  <c:v>-1812.1951110113043</c:v>
                </c:pt>
                <c:pt idx="175">
                  <c:v>-1824.017202107515</c:v>
                </c:pt>
                <c:pt idx="176">
                  <c:v>-1835.9980454813274</c:v>
                </c:pt>
                <c:pt idx="177">
                  <c:v>-1848.0691023153927</c:v>
                </c:pt>
                <c:pt idx="178">
                  <c:v>-1860.2525074221994</c:v>
                </c:pt>
                <c:pt idx="179">
                  <c:v>-1872.7363424620387</c:v>
                </c:pt>
                <c:pt idx="180">
                  <c:v>-1885.3596965424294</c:v>
                </c:pt>
                <c:pt idx="181">
                  <c:v>-1897.9379968068042</c:v>
                </c:pt>
                <c:pt idx="182">
                  <c:v>-1910.766267944211</c:v>
                </c:pt>
                <c:pt idx="183">
                  <c:v>-1924.1235023118309</c:v>
                </c:pt>
                <c:pt idx="184">
                  <c:v>-1937.7878718105112</c:v>
                </c:pt>
                <c:pt idx="185">
                  <c:v>-1951.2000501693922</c:v>
                </c:pt>
                <c:pt idx="186">
                  <c:v>-1964.2312853987719</c:v>
                </c:pt>
                <c:pt idx="187">
                  <c:v>-1977.3575005480732</c:v>
                </c:pt>
                <c:pt idx="188">
                  <c:v>-1990.5433124046244</c:v>
                </c:pt>
                <c:pt idx="189">
                  <c:v>-2003.7762711283183</c:v>
                </c:pt>
                <c:pt idx="190">
                  <c:v>-2016.843967802716</c:v>
                </c:pt>
                <c:pt idx="191">
                  <c:v>-2029.8561232952318</c:v>
                </c:pt>
                <c:pt idx="192">
                  <c:v>-2042.8835098723916</c:v>
                </c:pt>
                <c:pt idx="193">
                  <c:v>-2055.8356056042126</c:v>
                </c:pt>
                <c:pt idx="194">
                  <c:v>-2068.4489410060246</c:v>
                </c:pt>
                <c:pt idx="195">
                  <c:v>-2080.8113219446568</c:v>
                </c:pt>
                <c:pt idx="196">
                  <c:v>-2093.1261006777595</c:v>
                </c:pt>
                <c:pt idx="197">
                  <c:v>-2105.2615418338087</c:v>
                </c:pt>
                <c:pt idx="198">
                  <c:v>-2117.3667772087724</c:v>
                </c:pt>
                <c:pt idx="199">
                  <c:v>-2129.3899714997988</c:v>
                </c:pt>
                <c:pt idx="200">
                  <c:v>-2141.8132722012024</c:v>
                </c:pt>
                <c:pt idx="201">
                  <c:v>-2154.3638162750585</c:v>
                </c:pt>
                <c:pt idx="202">
                  <c:v>-2166.735737109499</c:v>
                </c:pt>
                <c:pt idx="203">
                  <c:v>-2178.9878836502776</c:v>
                </c:pt>
                <c:pt idx="204">
                  <c:v>-2191.3649936739671</c:v>
                </c:pt>
                <c:pt idx="205">
                  <c:v>-2196.4017177513515</c:v>
                </c:pt>
              </c:numCache>
            </c:numRef>
          </c:xVal>
          <c:yVal>
            <c:numRef>
              <c:f>Данные!$F$8:$F$9935</c:f>
              <c:numCache>
                <c:formatCode>#,##0.00</c:formatCode>
                <c:ptCount val="9928"/>
                <c:pt idx="0">
                  <c:v>0</c:v>
                </c:pt>
                <c:pt idx="1">
                  <c:v>-0.25052306282124304</c:v>
                </c:pt>
                <c:pt idx="2">
                  <c:v>-0.4690374102196323</c:v>
                </c:pt>
                <c:pt idx="3">
                  <c:v>-0.62298098377024569</c:v>
                </c:pt>
                <c:pt idx="4">
                  <c:v>-0.6350766198215495</c:v>
                </c:pt>
                <c:pt idx="5">
                  <c:v>-0.52105162164427887</c:v>
                </c:pt>
                <c:pt idx="6">
                  <c:v>-0.38151684444766953</c:v>
                </c:pt>
                <c:pt idx="7">
                  <c:v>-0.29129441274954698</c:v>
                </c:pt>
                <c:pt idx="8">
                  <c:v>-0.18421985563203408</c:v>
                </c:pt>
                <c:pt idx="9">
                  <c:v>-9.56258226255806E-2</c:v>
                </c:pt>
                <c:pt idx="10">
                  <c:v>8.4806359112668636E-2</c:v>
                </c:pt>
                <c:pt idx="11">
                  <c:v>0.17083109587428702</c:v>
                </c:pt>
                <c:pt idx="12">
                  <c:v>0.21988665242182442</c:v>
                </c:pt>
                <c:pt idx="13">
                  <c:v>0.13465037295711066</c:v>
                </c:pt>
                <c:pt idx="14">
                  <c:v>-5.0838425896213069E-2</c:v>
                </c:pt>
                <c:pt idx="15">
                  <c:v>-0.31801966994241482</c:v>
                </c:pt>
                <c:pt idx="16">
                  <c:v>-0.66885313484341302</c:v>
                </c:pt>
                <c:pt idx="17">
                  <c:v>-1.135933663170507</c:v>
                </c:pt>
                <c:pt idx="18">
                  <c:v>-1.743082324454116</c:v>
                </c:pt>
                <c:pt idx="19">
                  <c:v>-2.4375586336288109</c:v>
                </c:pt>
                <c:pt idx="20">
                  <c:v>-3.2203156329057974</c:v>
                </c:pt>
                <c:pt idx="21">
                  <c:v>-4.0213487821408371</c:v>
                </c:pt>
                <c:pt idx="22">
                  <c:v>-4.8679921967076618</c:v>
                </c:pt>
                <c:pt idx="23">
                  <c:v>-5.8308853996567205</c:v>
                </c:pt>
                <c:pt idx="24">
                  <c:v>-6.9562277025477925</c:v>
                </c:pt>
                <c:pt idx="25">
                  <c:v>-8.2493876739641951</c:v>
                </c:pt>
                <c:pt idx="26">
                  <c:v>-9.5870514042278412</c:v>
                </c:pt>
                <c:pt idx="27">
                  <c:v>-10.972354473816758</c:v>
                </c:pt>
                <c:pt idx="28">
                  <c:v>-12.476753606394713</c:v>
                </c:pt>
                <c:pt idx="29">
                  <c:v>-14.113473400005031</c:v>
                </c:pt>
                <c:pt idx="30">
                  <c:v>-15.822925904669852</c:v>
                </c:pt>
                <c:pt idx="31">
                  <c:v>-17.74747904074885</c:v>
                </c:pt>
                <c:pt idx="32">
                  <c:v>-20.05585270896454</c:v>
                </c:pt>
                <c:pt idx="33">
                  <c:v>-22.584375135754001</c:v>
                </c:pt>
                <c:pt idx="34">
                  <c:v>-25.247444774428097</c:v>
                </c:pt>
                <c:pt idx="35">
                  <c:v>-28.037537712799409</c:v>
                </c:pt>
                <c:pt idx="36">
                  <c:v>-30.974058757582309</c:v>
                </c:pt>
                <c:pt idx="37">
                  <c:v>-34.014268655197057</c:v>
                </c:pt>
                <c:pt idx="38">
                  <c:v>-37.055511588600226</c:v>
                </c:pt>
                <c:pt idx="39">
                  <c:v>-40.226003853928958</c:v>
                </c:pt>
                <c:pt idx="40">
                  <c:v>-43.575704223152798</c:v>
                </c:pt>
                <c:pt idx="41">
                  <c:v>-47.021733408728778</c:v>
                </c:pt>
                <c:pt idx="42">
                  <c:v>-50.631608708693946</c:v>
                </c:pt>
                <c:pt idx="43">
                  <c:v>-54.409301993502481</c:v>
                </c:pt>
                <c:pt idx="44">
                  <c:v>-58.328448401176523</c:v>
                </c:pt>
                <c:pt idx="45">
                  <c:v>-62.393384498452598</c:v>
                </c:pt>
                <c:pt idx="46">
                  <c:v>-66.631527360325137</c:v>
                </c:pt>
                <c:pt idx="47">
                  <c:v>-70.989838662968751</c:v>
                </c:pt>
                <c:pt idx="48">
                  <c:v>-75.398928934899672</c:v>
                </c:pt>
                <c:pt idx="49">
                  <c:v>-79.836697553418489</c:v>
                </c:pt>
                <c:pt idx="50">
                  <c:v>-84.295896880680758</c:v>
                </c:pt>
                <c:pt idx="51">
                  <c:v>-88.715446835380192</c:v>
                </c:pt>
                <c:pt idx="52">
                  <c:v>-93.076495403841093</c:v>
                </c:pt>
                <c:pt idx="53">
                  <c:v>-97.54304510770497</c:v>
                </c:pt>
                <c:pt idx="54">
                  <c:v>-102.1811873450585</c:v>
                </c:pt>
                <c:pt idx="55">
                  <c:v>-106.82188057735686</c:v>
                </c:pt>
                <c:pt idx="56">
                  <c:v>-111.52730075271178</c:v>
                </c:pt>
                <c:pt idx="57">
                  <c:v>-116.33453800368588</c:v>
                </c:pt>
                <c:pt idx="58">
                  <c:v>-121.14764721826569</c:v>
                </c:pt>
                <c:pt idx="59">
                  <c:v>-126.20483393561061</c:v>
                </c:pt>
                <c:pt idx="60">
                  <c:v>-131.44997554512133</c:v>
                </c:pt>
                <c:pt idx="61">
                  <c:v>-136.70515877864059</c:v>
                </c:pt>
                <c:pt idx="62">
                  <c:v>-142.02237656210906</c:v>
                </c:pt>
                <c:pt idx="63">
                  <c:v>-147.30120031722484</c:v>
                </c:pt>
                <c:pt idx="64">
                  <c:v>-152.65934540048573</c:v>
                </c:pt>
                <c:pt idx="65">
                  <c:v>-158.0652591853991</c:v>
                </c:pt>
                <c:pt idx="66">
                  <c:v>-163.46893208035161</c:v>
                </c:pt>
                <c:pt idx="67">
                  <c:v>-169.51270497688228</c:v>
                </c:pt>
                <c:pt idx="68">
                  <c:v>-182.3063062346443</c:v>
                </c:pt>
                <c:pt idx="69">
                  <c:v>-187.73939965878728</c:v>
                </c:pt>
                <c:pt idx="70">
                  <c:v>-193.17851427591276</c:v>
                </c:pt>
                <c:pt idx="71">
                  <c:v>-198.63579781218229</c:v>
                </c:pt>
                <c:pt idx="72">
                  <c:v>-204.11059417110857</c:v>
                </c:pt>
                <c:pt idx="73">
                  <c:v>-209.58446084373273</c:v>
                </c:pt>
                <c:pt idx="74">
                  <c:v>-220.46212023174343</c:v>
                </c:pt>
                <c:pt idx="75">
                  <c:v>-231.31933439678974</c:v>
                </c:pt>
                <c:pt idx="76">
                  <c:v>-242.23874052937333</c:v>
                </c:pt>
                <c:pt idx="77">
                  <c:v>-253.20832024982928</c:v>
                </c:pt>
                <c:pt idx="78">
                  <c:v>-264.27035681049665</c:v>
                </c:pt>
                <c:pt idx="79">
                  <c:v>-275.43928642451942</c:v>
                </c:pt>
                <c:pt idx="80">
                  <c:v>-286.675894702383</c:v>
                </c:pt>
                <c:pt idx="81">
                  <c:v>-297.86550403799941</c:v>
                </c:pt>
                <c:pt idx="82">
                  <c:v>-308.73242832858074</c:v>
                </c:pt>
                <c:pt idx="83">
                  <c:v>-319.73271248032222</c:v>
                </c:pt>
                <c:pt idx="84">
                  <c:v>-330.7582808615449</c:v>
                </c:pt>
                <c:pt idx="85">
                  <c:v>-341.81934640730861</c:v>
                </c:pt>
                <c:pt idx="86">
                  <c:v>-352.85287773046883</c:v>
                </c:pt>
                <c:pt idx="87">
                  <c:v>-363.86482374692872</c:v>
                </c:pt>
                <c:pt idx="88">
                  <c:v>-375.12493115331409</c:v>
                </c:pt>
                <c:pt idx="89">
                  <c:v>-386.5808787129439</c:v>
                </c:pt>
                <c:pt idx="90">
                  <c:v>-398.05712890879744</c:v>
                </c:pt>
                <c:pt idx="91">
                  <c:v>-409.24127092039856</c:v>
                </c:pt>
                <c:pt idx="92">
                  <c:v>-420.34889662949081</c:v>
                </c:pt>
                <c:pt idx="93">
                  <c:v>-431.64681569916593</c:v>
                </c:pt>
                <c:pt idx="94">
                  <c:v>-443.10927382144314</c:v>
                </c:pt>
                <c:pt idx="95">
                  <c:v>-454.76675948353875</c:v>
                </c:pt>
                <c:pt idx="96">
                  <c:v>-466.30664472839049</c:v>
                </c:pt>
                <c:pt idx="97">
                  <c:v>-478.28424593763987</c:v>
                </c:pt>
                <c:pt idx="98">
                  <c:v>-490.38027811308314</c:v>
                </c:pt>
                <c:pt idx="99">
                  <c:v>-502.52878449285498</c:v>
                </c:pt>
                <c:pt idx="100">
                  <c:v>-514.61689048134554</c:v>
                </c:pt>
                <c:pt idx="101">
                  <c:v>-526.69069058798902</c:v>
                </c:pt>
                <c:pt idx="102">
                  <c:v>-538.52470313273727</c:v>
                </c:pt>
                <c:pt idx="103">
                  <c:v>-544.65660115758146</c:v>
                </c:pt>
                <c:pt idx="104">
                  <c:v>-550.81554996188117</c:v>
                </c:pt>
                <c:pt idx="105">
                  <c:v>-557.18177298706178</c:v>
                </c:pt>
                <c:pt idx="106">
                  <c:v>-563.82902857865383</c:v>
                </c:pt>
                <c:pt idx="107">
                  <c:v>-570.70679959051984</c:v>
                </c:pt>
                <c:pt idx="108">
                  <c:v>-577.86329610022369</c:v>
                </c:pt>
                <c:pt idx="109">
                  <c:v>-585.30746690871467</c:v>
                </c:pt>
                <c:pt idx="110">
                  <c:v>-593.11251181153398</c:v>
                </c:pt>
                <c:pt idx="111">
                  <c:v>-601.24824544092132</c:v>
                </c:pt>
                <c:pt idx="112">
                  <c:v>-609.63888717285124</c:v>
                </c:pt>
                <c:pt idx="113">
                  <c:v>-618.27925449904126</c:v>
                </c:pt>
                <c:pt idx="114">
                  <c:v>-627.05940882844379</c:v>
                </c:pt>
                <c:pt idx="115">
                  <c:v>-635.93939954962434</c:v>
                </c:pt>
                <c:pt idx="116">
                  <c:v>-644.86327601247274</c:v>
                </c:pt>
                <c:pt idx="117">
                  <c:v>-653.77741751322776</c:v>
                </c:pt>
                <c:pt idx="118">
                  <c:v>-662.69315189877159</c:v>
                </c:pt>
                <c:pt idx="119">
                  <c:v>-671.74621620507742</c:v>
                </c:pt>
                <c:pt idx="120">
                  <c:v>-680.89896282074403</c:v>
                </c:pt>
                <c:pt idx="121">
                  <c:v>-690.26777285709511</c:v>
                </c:pt>
                <c:pt idx="122">
                  <c:v>-699.85173613578331</c:v>
                </c:pt>
                <c:pt idx="123">
                  <c:v>-709.65031251775827</c:v>
                </c:pt>
                <c:pt idx="124">
                  <c:v>-719.67334824336956</c:v>
                </c:pt>
                <c:pt idx="125">
                  <c:v>-757.69015114797105</c:v>
                </c:pt>
                <c:pt idx="126">
                  <c:v>-778.62634111311149</c:v>
                </c:pt>
                <c:pt idx="127">
                  <c:v>-799.66327849194931</c:v>
                </c:pt>
                <c:pt idx="128">
                  <c:v>-820.73804207464718</c:v>
                </c:pt>
                <c:pt idx="129">
                  <c:v>-841.72470996616744</c:v>
                </c:pt>
                <c:pt idx="130">
                  <c:v>-862.61001079754692</c:v>
                </c:pt>
                <c:pt idx="131">
                  <c:v>-883.57990511199705</c:v>
                </c:pt>
                <c:pt idx="132">
                  <c:v>-904.65016952260692</c:v>
                </c:pt>
                <c:pt idx="133">
                  <c:v>-925.84633529533096</c:v>
                </c:pt>
                <c:pt idx="134">
                  <c:v>-947.03554254239282</c:v>
                </c:pt>
                <c:pt idx="135">
                  <c:v>-968.71147047407862</c:v>
                </c:pt>
                <c:pt idx="136">
                  <c:v>-990.82556292687525</c:v>
                </c:pt>
                <c:pt idx="137">
                  <c:v>-1013.0223598814563</c:v>
                </c:pt>
                <c:pt idx="138">
                  <c:v>-1035.3024367862236</c:v>
                </c:pt>
                <c:pt idx="139">
                  <c:v>-1057.4590391226486</c:v>
                </c:pt>
                <c:pt idx="140">
                  <c:v>-1079.494615725114</c:v>
                </c:pt>
                <c:pt idx="141">
                  <c:v>-1101.3615510211232</c:v>
                </c:pt>
                <c:pt idx="142">
                  <c:v>-1123.1837529069078</c:v>
                </c:pt>
                <c:pt idx="143">
                  <c:v>-1144.7755852059895</c:v>
                </c:pt>
                <c:pt idx="144">
                  <c:v>-1166.1760774039492</c:v>
                </c:pt>
                <c:pt idx="145">
                  <c:v>-1187.5602901407588</c:v>
                </c:pt>
                <c:pt idx="146">
                  <c:v>-1208.8460029652563</c:v>
                </c:pt>
                <c:pt idx="147">
                  <c:v>-1230.0024855537868</c:v>
                </c:pt>
                <c:pt idx="148">
                  <c:v>-1251.1435867795456</c:v>
                </c:pt>
                <c:pt idx="149">
                  <c:v>-1272.2424109455387</c:v>
                </c:pt>
                <c:pt idx="150">
                  <c:v>-1293.2605002280802</c:v>
                </c:pt>
                <c:pt idx="151">
                  <c:v>-1314.4626285444101</c:v>
                </c:pt>
                <c:pt idx="152">
                  <c:v>-1335.6853083084591</c:v>
                </c:pt>
                <c:pt idx="153">
                  <c:v>-1356.8748836922634</c:v>
                </c:pt>
                <c:pt idx="154">
                  <c:v>-1378.1049157083266</c:v>
                </c:pt>
                <c:pt idx="155">
                  <c:v>-1399.5557958793529</c:v>
                </c:pt>
                <c:pt idx="156">
                  <c:v>-1421.2544920972719</c:v>
                </c:pt>
                <c:pt idx="157">
                  <c:v>-1442.9097454315427</c:v>
                </c:pt>
                <c:pt idx="158">
                  <c:v>-1464.5401189357056</c:v>
                </c:pt>
                <c:pt idx="159">
                  <c:v>-1486.2798375789787</c:v>
                </c:pt>
                <c:pt idx="160">
                  <c:v>-1507.8891351055263</c:v>
                </c:pt>
                <c:pt idx="161">
                  <c:v>-1529.328959464227</c:v>
                </c:pt>
                <c:pt idx="162">
                  <c:v>-1550.7144042200534</c:v>
                </c:pt>
                <c:pt idx="163">
                  <c:v>-1572.0910827104635</c:v>
                </c:pt>
                <c:pt idx="164">
                  <c:v>-1593.5217925285403</c:v>
                </c:pt>
                <c:pt idx="165">
                  <c:v>-1614.9849251645514</c:v>
                </c:pt>
                <c:pt idx="166">
                  <c:v>-1636.3550353871826</c:v>
                </c:pt>
                <c:pt idx="167">
                  <c:v>-1657.8396845097302</c:v>
                </c:pt>
                <c:pt idx="168">
                  <c:v>-1679.1367810368884</c:v>
                </c:pt>
                <c:pt idx="169">
                  <c:v>-1700.0754082171013</c:v>
                </c:pt>
                <c:pt idx="170">
                  <c:v>-1720.8722990315366</c:v>
                </c:pt>
                <c:pt idx="171">
                  <c:v>-1741.9914434455025</c:v>
                </c:pt>
                <c:pt idx="172">
                  <c:v>-1763.4383678140887</c:v>
                </c:pt>
                <c:pt idx="173">
                  <c:v>-1784.867103755543</c:v>
                </c:pt>
                <c:pt idx="174">
                  <c:v>-1806.497887300869</c:v>
                </c:pt>
                <c:pt idx="175">
                  <c:v>-1828.298684214526</c:v>
                </c:pt>
                <c:pt idx="176">
                  <c:v>-1850.0467806102824</c:v>
                </c:pt>
                <c:pt idx="177">
                  <c:v>-1871.7564751565078</c:v>
                </c:pt>
                <c:pt idx="178">
                  <c:v>-1893.391776931458</c:v>
                </c:pt>
                <c:pt idx="179">
                  <c:v>-1914.8196521593418</c:v>
                </c:pt>
                <c:pt idx="180">
                  <c:v>-1936.1306090526998</c:v>
                </c:pt>
                <c:pt idx="181">
                  <c:v>-1957.5141849564156</c:v>
                </c:pt>
                <c:pt idx="182">
                  <c:v>-1978.7840293832414</c:v>
                </c:pt>
                <c:pt idx="183">
                  <c:v>-1999.6781966221397</c:v>
                </c:pt>
                <c:pt idx="184">
                  <c:v>-2020.3620020896944</c:v>
                </c:pt>
                <c:pt idx="185">
                  <c:v>-2041.2215686312647</c:v>
                </c:pt>
                <c:pt idx="186">
                  <c:v>-2062.3332930217921</c:v>
                </c:pt>
                <c:pt idx="187">
                  <c:v>-2083.4091317318494</c:v>
                </c:pt>
                <c:pt idx="188">
                  <c:v>-2104.283152430522</c:v>
                </c:pt>
                <c:pt idx="189">
                  <c:v>-2125.3048700473764</c:v>
                </c:pt>
                <c:pt idx="190">
                  <c:v>-2146.3235250639086</c:v>
                </c:pt>
                <c:pt idx="191">
                  <c:v>-2167.4002274429308</c:v>
                </c:pt>
                <c:pt idx="192">
                  <c:v>-2188.5263395320435</c:v>
                </c:pt>
                <c:pt idx="193">
                  <c:v>-2209.6871010644122</c:v>
                </c:pt>
                <c:pt idx="194">
                  <c:v>-2231.0150796436023</c:v>
                </c:pt>
                <c:pt idx="195">
                  <c:v>-2252.5139168897481</c:v>
                </c:pt>
                <c:pt idx="196">
                  <c:v>-2274.0515846116832</c:v>
                </c:pt>
                <c:pt idx="197">
                  <c:v>-2295.6678449948909</c:v>
                </c:pt>
                <c:pt idx="198">
                  <c:v>-2317.3010075806151</c:v>
                </c:pt>
                <c:pt idx="199">
                  <c:v>-2338.6474476610574</c:v>
                </c:pt>
                <c:pt idx="200">
                  <c:v>-2359.9372242897807</c:v>
                </c:pt>
                <c:pt idx="201">
                  <c:v>-2380.9201198179753</c:v>
                </c:pt>
                <c:pt idx="202">
                  <c:v>-2402.2628032183684</c:v>
                </c:pt>
                <c:pt idx="203">
                  <c:v>-2423.6519286766388</c:v>
                </c:pt>
                <c:pt idx="204">
                  <c:v>-2444.9692497808906</c:v>
                </c:pt>
                <c:pt idx="205">
                  <c:v>-2453.6197351465939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2-4E53-8139-5AF0A9BBBBDC}"/>
            </c:ext>
          </c:extLst>
        </c:ser>
        <c:ser>
          <c:idx val="1"/>
          <c:order val="2"/>
          <c:tx>
            <c:v>IGiRGI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Данные!$AC$8:$AC$9935</c:f>
              <c:numCache>
                <c:formatCode>0.00</c:formatCode>
                <c:ptCount val="9928"/>
                <c:pt idx="0" formatCode="General">
                  <c:v>0</c:v>
                </c:pt>
                <c:pt idx="1">
                  <c:v>0.10515588017444089</c:v>
                </c:pt>
                <c:pt idx="2">
                  <c:v>0.19109875042718266</c:v>
                </c:pt>
                <c:pt idx="3">
                  <c:v>0.23242942328374488</c:v>
                </c:pt>
                <c:pt idx="4">
                  <c:v>0.12412893279965674</c:v>
                </c:pt>
                <c:pt idx="5">
                  <c:v>-7.164183520657004E-2</c:v>
                </c:pt>
                <c:pt idx="6">
                  <c:v>-0.290691053901659</c:v>
                </c:pt>
                <c:pt idx="7">
                  <c:v>-0.50560102924619932</c:v>
                </c:pt>
                <c:pt idx="8">
                  <c:v>-0.76334084094579224</c:v>
                </c:pt>
                <c:pt idx="9">
                  <c:v>-1.0016972770632238</c:v>
                </c:pt>
                <c:pt idx="10">
                  <c:v>-1.6142638384340535</c:v>
                </c:pt>
                <c:pt idx="11">
                  <c:v>-1.8771804808490464</c:v>
                </c:pt>
                <c:pt idx="12">
                  <c:v>-2.1319886632017861</c:v>
                </c:pt>
                <c:pt idx="13">
                  <c:v>-2.4708357537869765</c:v>
                </c:pt>
                <c:pt idx="14">
                  <c:v>-2.943421978196973</c:v>
                </c:pt>
                <c:pt idx="15">
                  <c:v>-3.4542063410446118</c:v>
                </c:pt>
                <c:pt idx="16">
                  <c:v>-4.0657110156388683</c:v>
                </c:pt>
                <c:pt idx="17">
                  <c:v>-4.9050003906850685</c:v>
                </c:pt>
                <c:pt idx="18">
                  <c:v>-5.9317650804402433</c:v>
                </c:pt>
                <c:pt idx="19">
                  <c:v>-7.1570981080928675</c:v>
                </c:pt>
                <c:pt idx="20">
                  <c:v>-8.5983474996703642</c:v>
                </c:pt>
                <c:pt idx="21">
                  <c:v>-10.310739969144297</c:v>
                </c:pt>
                <c:pt idx="22">
                  <c:v>-12.317831632236821</c:v>
                </c:pt>
                <c:pt idx="23">
                  <c:v>-14.649154593050326</c:v>
                </c:pt>
                <c:pt idx="24">
                  <c:v>-17.32289785622223</c:v>
                </c:pt>
                <c:pt idx="25">
                  <c:v>-20.159804924737966</c:v>
                </c:pt>
                <c:pt idx="26">
                  <c:v>-22.986636547900527</c:v>
                </c:pt>
                <c:pt idx="27">
                  <c:v>-25.939580639932426</c:v>
                </c:pt>
                <c:pt idx="28">
                  <c:v>-29.097828731231793</c:v>
                </c:pt>
                <c:pt idx="29">
                  <c:v>-32.445807175415787</c:v>
                </c:pt>
                <c:pt idx="30">
                  <c:v>-36.055859626006082</c:v>
                </c:pt>
                <c:pt idx="31">
                  <c:v>-39.834599093608539</c:v>
                </c:pt>
                <c:pt idx="32">
                  <c:v>-43.748974356422515</c:v>
                </c:pt>
                <c:pt idx="33">
                  <c:v>-47.890856867575195</c:v>
                </c:pt>
                <c:pt idx="34">
                  <c:v>-52.345071106591121</c:v>
                </c:pt>
                <c:pt idx="35">
                  <c:v>-57.102240170889679</c:v>
                </c:pt>
                <c:pt idx="36">
                  <c:v>-62.041209456694297</c:v>
                </c:pt>
                <c:pt idx="37">
                  <c:v>-67.166944155117079</c:v>
                </c:pt>
                <c:pt idx="38">
                  <c:v>-72.557675353868021</c:v>
                </c:pt>
                <c:pt idx="39">
                  <c:v>-78.163394475890584</c:v>
                </c:pt>
                <c:pt idx="40">
                  <c:v>-83.958392074317999</c:v>
                </c:pt>
                <c:pt idx="41">
                  <c:v>-89.940590919933797</c:v>
                </c:pt>
                <c:pt idx="42">
                  <c:v>-96.18933006129528</c:v>
                </c:pt>
                <c:pt idx="43">
                  <c:v>-102.58882616545583</c:v>
                </c:pt>
                <c:pt idx="44">
                  <c:v>-109.16488976267532</c:v>
                </c:pt>
                <c:pt idx="45">
                  <c:v>-115.90709248875557</c:v>
                </c:pt>
                <c:pt idx="46">
                  <c:v>-122.80654058772031</c:v>
                </c:pt>
                <c:pt idx="47">
                  <c:v>-129.9291582850413</c:v>
                </c:pt>
                <c:pt idx="48">
                  <c:v>-137.26679654218461</c:v>
                </c:pt>
                <c:pt idx="49">
                  <c:v>-144.85220359788394</c:v>
                </c:pt>
                <c:pt idx="50">
                  <c:v>-152.68491352073673</c:v>
                </c:pt>
                <c:pt idx="51">
                  <c:v>-160.79602165943089</c:v>
                </c:pt>
                <c:pt idx="52">
                  <c:v>-169.13050640760372</c:v>
                </c:pt>
                <c:pt idx="53">
                  <c:v>-177.59333041440451</c:v>
                </c:pt>
                <c:pt idx="54">
                  <c:v>-186.23376704323741</c:v>
                </c:pt>
                <c:pt idx="55">
                  <c:v>-195.05052076785134</c:v>
                </c:pt>
                <c:pt idx="56">
                  <c:v>-203.94769140308466</c:v>
                </c:pt>
                <c:pt idx="57">
                  <c:v>-213.01301812878214</c:v>
                </c:pt>
                <c:pt idx="58">
                  <c:v>-222.08223676220885</c:v>
                </c:pt>
                <c:pt idx="59">
                  <c:v>-231.28148931110863</c:v>
                </c:pt>
                <c:pt idx="60">
                  <c:v>-240.42437436321978</c:v>
                </c:pt>
                <c:pt idx="61">
                  <c:v>-249.49243504337525</c:v>
                </c:pt>
                <c:pt idx="62">
                  <c:v>-258.86957686233512</c:v>
                </c:pt>
                <c:pt idx="63">
                  <c:v>-268.28510125931672</c:v>
                </c:pt>
                <c:pt idx="64">
                  <c:v>-277.83178436581039</c:v>
                </c:pt>
                <c:pt idx="65">
                  <c:v>-287.54555188108503</c:v>
                </c:pt>
                <c:pt idx="66">
                  <c:v>-297.41446118856203</c:v>
                </c:pt>
                <c:pt idx="67">
                  <c:v>-308.41283368749038</c:v>
                </c:pt>
                <c:pt idx="68">
                  <c:v>-332.10796508131455</c:v>
                </c:pt>
                <c:pt idx="69">
                  <c:v>-342.37257338700078</c:v>
                </c:pt>
                <c:pt idx="70">
                  <c:v>-352.69282760071673</c:v>
                </c:pt>
                <c:pt idx="71">
                  <c:v>-363.10575271666545</c:v>
                </c:pt>
                <c:pt idx="72">
                  <c:v>-373.60580884980692</c:v>
                </c:pt>
                <c:pt idx="73">
                  <c:v>-384.17742149449452</c:v>
                </c:pt>
                <c:pt idx="74">
                  <c:v>-405.38890615064588</c:v>
                </c:pt>
                <c:pt idx="75">
                  <c:v>-426.65991084611744</c:v>
                </c:pt>
                <c:pt idx="76">
                  <c:v>-447.88315128747411</c:v>
                </c:pt>
                <c:pt idx="77">
                  <c:v>-468.97975832739354</c:v>
                </c:pt>
                <c:pt idx="78">
                  <c:v>-490.04305401103932</c:v>
                </c:pt>
                <c:pt idx="79">
                  <c:v>-511.10481464990573</c:v>
                </c:pt>
                <c:pt idx="80">
                  <c:v>-532.08372091748095</c:v>
                </c:pt>
                <c:pt idx="81">
                  <c:v>-553.09580769515469</c:v>
                </c:pt>
                <c:pt idx="82">
                  <c:v>-573.45848180333053</c:v>
                </c:pt>
                <c:pt idx="83">
                  <c:v>-593.8046428370244</c:v>
                </c:pt>
                <c:pt idx="84">
                  <c:v>-614.17245508874055</c:v>
                </c:pt>
                <c:pt idx="85">
                  <c:v>-634.65142757621811</c:v>
                </c:pt>
                <c:pt idx="86">
                  <c:v>-655.14600797866728</c:v>
                </c:pt>
                <c:pt idx="87">
                  <c:v>-675.38828112950023</c:v>
                </c:pt>
                <c:pt idx="88">
                  <c:v>-695.54316192506133</c:v>
                </c:pt>
                <c:pt idx="89">
                  <c:v>-715.8195578808959</c:v>
                </c:pt>
                <c:pt idx="90">
                  <c:v>-736.37554387482521</c:v>
                </c:pt>
                <c:pt idx="91">
                  <c:v>-756.43107556486621</c:v>
                </c:pt>
                <c:pt idx="92">
                  <c:v>-776.38713121347723</c:v>
                </c:pt>
                <c:pt idx="93">
                  <c:v>-796.57763257686133</c:v>
                </c:pt>
                <c:pt idx="94">
                  <c:v>-816.45785938324548</c:v>
                </c:pt>
                <c:pt idx="95">
                  <c:v>-836.49642955628838</c:v>
                </c:pt>
                <c:pt idx="96">
                  <c:v>-856.56591481374085</c:v>
                </c:pt>
                <c:pt idx="97">
                  <c:v>-877.36266676940841</c:v>
                </c:pt>
                <c:pt idx="98">
                  <c:v>-898.09945919003758</c:v>
                </c:pt>
                <c:pt idx="99">
                  <c:v>-918.81214810590302</c:v>
                </c:pt>
                <c:pt idx="100">
                  <c:v>-939.4396974469206</c:v>
                </c:pt>
                <c:pt idx="101">
                  <c:v>-960.06123240921124</c:v>
                </c:pt>
                <c:pt idx="102">
                  <c:v>-980.14964995129378</c:v>
                </c:pt>
                <c:pt idx="103">
                  <c:v>-990.47039931144184</c:v>
                </c:pt>
                <c:pt idx="104">
                  <c:v>-1000.7707399489151</c:v>
                </c:pt>
                <c:pt idx="105">
                  <c:v>-1011.0235702640036</c:v>
                </c:pt>
                <c:pt idx="106">
                  <c:v>-1021.0523799759767</c:v>
                </c:pt>
                <c:pt idx="107">
                  <c:v>-1030.9223656609968</c:v>
                </c:pt>
                <c:pt idx="108">
                  <c:v>-1040.6873616650519</c:v>
                </c:pt>
                <c:pt idx="109">
                  <c:v>-1050.1667177284653</c:v>
                </c:pt>
                <c:pt idx="110">
                  <c:v>-1059.4023713151673</c:v>
                </c:pt>
                <c:pt idx="111">
                  <c:v>-1068.4181008472065</c:v>
                </c:pt>
                <c:pt idx="112">
                  <c:v>-1077.2086891775737</c:v>
                </c:pt>
                <c:pt idx="113">
                  <c:v>-1085.8464594156635</c:v>
                </c:pt>
                <c:pt idx="114">
                  <c:v>-1094.3840107321141</c:v>
                </c:pt>
                <c:pt idx="115">
                  <c:v>-1102.885556970514</c:v>
                </c:pt>
                <c:pt idx="116">
                  <c:v>-1111.3676637660444</c:v>
                </c:pt>
                <c:pt idx="117">
                  <c:v>-1119.9229433908642</c:v>
                </c:pt>
                <c:pt idx="118">
                  <c:v>-1128.4118254469602</c:v>
                </c:pt>
                <c:pt idx="119">
                  <c:v>-1136.7944409548727</c:v>
                </c:pt>
                <c:pt idx="120">
                  <c:v>-1145.0484673277374</c:v>
                </c:pt>
                <c:pt idx="121">
                  <c:v>-1153.1042983222683</c:v>
                </c:pt>
                <c:pt idx="122">
                  <c:v>-1160.8734286388685</c:v>
                </c:pt>
                <c:pt idx="123">
                  <c:v>-1168.4296805914053</c:v>
                </c:pt>
                <c:pt idx="124">
                  <c:v>-1175.6560282700721</c:v>
                </c:pt>
                <c:pt idx="125">
                  <c:v>-1200.7622293444629</c:v>
                </c:pt>
                <c:pt idx="126">
                  <c:v>-1213.8838313967296</c:v>
                </c:pt>
                <c:pt idx="127">
                  <c:v>-1226.8288160167219</c:v>
                </c:pt>
                <c:pt idx="128">
                  <c:v>-1239.8244471250298</c:v>
                </c:pt>
                <c:pt idx="129">
                  <c:v>-1253.0111657818074</c:v>
                </c:pt>
                <c:pt idx="130">
                  <c:v>-1266.1574926238036</c:v>
                </c:pt>
                <c:pt idx="131">
                  <c:v>-1279.2815193358497</c:v>
                </c:pt>
                <c:pt idx="132">
                  <c:v>-1292.3062482735968</c:v>
                </c:pt>
                <c:pt idx="133">
                  <c:v>-1305.1087246745089</c:v>
                </c:pt>
                <c:pt idx="134">
                  <c:v>-1317.7416142927973</c:v>
                </c:pt>
                <c:pt idx="135">
                  <c:v>-1329.6934359295399</c:v>
                </c:pt>
                <c:pt idx="136">
                  <c:v>-1340.6651698891301</c:v>
                </c:pt>
                <c:pt idx="137">
                  <c:v>-1351.3684384858523</c:v>
                </c:pt>
                <c:pt idx="138">
                  <c:v>-1362.2302850841011</c:v>
                </c:pt>
                <c:pt idx="139">
                  <c:v>-1373.3072850883768</c:v>
                </c:pt>
                <c:pt idx="140">
                  <c:v>-1384.5553579490888</c:v>
                </c:pt>
                <c:pt idx="141">
                  <c:v>-1395.9361861259861</c:v>
                </c:pt>
                <c:pt idx="142">
                  <c:v>-1407.5516742535294</c:v>
                </c:pt>
                <c:pt idx="143">
                  <c:v>-1419.5745878523924</c:v>
                </c:pt>
                <c:pt idx="144">
                  <c:v>-1431.9905866698846</c:v>
                </c:pt>
                <c:pt idx="145">
                  <c:v>-1444.4371254300988</c:v>
                </c:pt>
                <c:pt idx="146">
                  <c:v>-1457.0223379568149</c:v>
                </c:pt>
                <c:pt idx="147">
                  <c:v>-1469.8373754454467</c:v>
                </c:pt>
                <c:pt idx="148">
                  <c:v>-1482.6430948808666</c:v>
                </c:pt>
                <c:pt idx="149">
                  <c:v>-1495.5393553938295</c:v>
                </c:pt>
                <c:pt idx="150">
                  <c:v>-1508.3580286599215</c:v>
                </c:pt>
                <c:pt idx="151">
                  <c:v>-1520.9982477434569</c:v>
                </c:pt>
                <c:pt idx="152">
                  <c:v>-1533.621069558196</c:v>
                </c:pt>
                <c:pt idx="153">
                  <c:v>-1546.3800466359151</c:v>
                </c:pt>
                <c:pt idx="154">
                  <c:v>-1559.0664910774981</c:v>
                </c:pt>
                <c:pt idx="155">
                  <c:v>-1571.3659065460795</c:v>
                </c:pt>
                <c:pt idx="156">
                  <c:v>-1583.4495844119715</c:v>
                </c:pt>
                <c:pt idx="157">
                  <c:v>-1595.6076315730072</c:v>
                </c:pt>
                <c:pt idx="158">
                  <c:v>-1607.766204374836</c:v>
                </c:pt>
                <c:pt idx="159">
                  <c:v>-1619.8560609212682</c:v>
                </c:pt>
                <c:pt idx="160">
                  <c:v>-1632.0387025692753</c:v>
                </c:pt>
                <c:pt idx="161">
                  <c:v>-1644.5724226021289</c:v>
                </c:pt>
                <c:pt idx="162">
                  <c:v>-1657.156619597597</c:v>
                </c:pt>
                <c:pt idx="163">
                  <c:v>-1669.5690675952819</c:v>
                </c:pt>
                <c:pt idx="164">
                  <c:v>-1682.0951408338387</c:v>
                </c:pt>
                <c:pt idx="165">
                  <c:v>-1694.5539548937816</c:v>
                </c:pt>
                <c:pt idx="166">
                  <c:v>-1706.8354742778729</c:v>
                </c:pt>
                <c:pt idx="167">
                  <c:v>-1719.2935555653294</c:v>
                </c:pt>
                <c:pt idx="168">
                  <c:v>-1732.04264253566</c:v>
                </c:pt>
                <c:pt idx="169">
                  <c:v>-1745.3136927767262</c:v>
                </c:pt>
                <c:pt idx="170">
                  <c:v>-1758.8816090854348</c:v>
                </c:pt>
                <c:pt idx="171">
                  <c:v>-1771.8669965620525</c:v>
                </c:pt>
                <c:pt idx="172">
                  <c:v>-1784.2389855873907</c:v>
                </c:pt>
                <c:pt idx="173">
                  <c:v>-1796.6660375346034</c:v>
                </c:pt>
                <c:pt idx="174">
                  <c:v>-1808.8043571927917</c:v>
                </c:pt>
                <c:pt idx="175">
                  <c:v>-1820.5917458626002</c:v>
                </c:pt>
                <c:pt idx="176">
                  <c:v>-1832.5407472873796</c:v>
                </c:pt>
                <c:pt idx="177">
                  <c:v>-1844.6118041214449</c:v>
                </c:pt>
                <c:pt idx="178">
                  <c:v>-1856.7952092282517</c:v>
                </c:pt>
                <c:pt idx="179">
                  <c:v>-1869.279044268091</c:v>
                </c:pt>
                <c:pt idx="180">
                  <c:v>-1881.8984771828561</c:v>
                </c:pt>
                <c:pt idx="181">
                  <c:v>-1894.4960457732261</c:v>
                </c:pt>
                <c:pt idx="182">
                  <c:v>-1907.3493040614555</c:v>
                </c:pt>
                <c:pt idx="183">
                  <c:v>-1920.7008380111465</c:v>
                </c:pt>
                <c:pt idx="184">
                  <c:v>-1934.3319070070775</c:v>
                </c:pt>
                <c:pt idx="185">
                  <c:v>-1947.6971965639839</c:v>
                </c:pt>
                <c:pt idx="186">
                  <c:v>-1960.6709652254169</c:v>
                </c:pt>
                <c:pt idx="187">
                  <c:v>-1973.7509550595705</c:v>
                </c:pt>
                <c:pt idx="188">
                  <c:v>-1986.9341849716486</c:v>
                </c:pt>
                <c:pt idx="189">
                  <c:v>-2000.1433839319709</c:v>
                </c:pt>
                <c:pt idx="190">
                  <c:v>-2013.1772052381634</c:v>
                </c:pt>
                <c:pt idx="191">
                  <c:v>-2026.2335014599519</c:v>
                </c:pt>
                <c:pt idx="192">
                  <c:v>-2039.303594243019</c:v>
                </c:pt>
                <c:pt idx="193">
                  <c:v>-2052.2586383672333</c:v>
                </c:pt>
                <c:pt idx="194">
                  <c:v>-2064.9237981057513</c:v>
                </c:pt>
                <c:pt idx="195">
                  <c:v>-2077.3860354552394</c:v>
                </c:pt>
                <c:pt idx="196">
                  <c:v>-2089.6734623577318</c:v>
                </c:pt>
                <c:pt idx="197">
                  <c:v>-2101.7176655459721</c:v>
                </c:pt>
                <c:pt idx="198">
                  <c:v>-2113.8315854431935</c:v>
                </c:pt>
                <c:pt idx="199">
                  <c:v>-2125.8473524579667</c:v>
                </c:pt>
                <c:pt idx="200">
                  <c:v>-2138.2334216768181</c:v>
                </c:pt>
                <c:pt idx="201">
                  <c:v>-2150.8152778193485</c:v>
                </c:pt>
                <c:pt idx="202">
                  <c:v>-2163.329965504965</c:v>
                </c:pt>
                <c:pt idx="203">
                  <c:v>-2175.6691400547265</c:v>
                </c:pt>
                <c:pt idx="204">
                  <c:v>-2188.0192036137219</c:v>
                </c:pt>
                <c:pt idx="205">
                  <c:v>-2193.05064494914</c:v>
                </c:pt>
              </c:numCache>
            </c:numRef>
          </c:xVal>
          <c:yVal>
            <c:numRef>
              <c:f>Данные!$AB$8:$AB$9935</c:f>
              <c:numCache>
                <c:formatCode>0.00</c:formatCode>
                <c:ptCount val="9928"/>
                <c:pt idx="0" formatCode="General">
                  <c:v>0</c:v>
                </c:pt>
                <c:pt idx="1">
                  <c:v>-0.25052306282124304</c:v>
                </c:pt>
                <c:pt idx="2">
                  <c:v>-0.4690374102196323</c:v>
                </c:pt>
                <c:pt idx="3">
                  <c:v>-0.62298239786989873</c:v>
                </c:pt>
                <c:pt idx="4">
                  <c:v>-0.63507943610093853</c:v>
                </c:pt>
                <c:pt idx="5">
                  <c:v>-0.5210544379236679</c:v>
                </c:pt>
                <c:pt idx="6">
                  <c:v>-0.38151966072705856</c:v>
                </c:pt>
                <c:pt idx="7">
                  <c:v>-0.29129722902893601</c:v>
                </c:pt>
                <c:pt idx="8">
                  <c:v>-0.18422267191142311</c:v>
                </c:pt>
                <c:pt idx="9">
                  <c:v>-9.5628638904969629E-2</c:v>
                </c:pt>
                <c:pt idx="10">
                  <c:v>8.4803542833279608E-2</c:v>
                </c:pt>
                <c:pt idx="11">
                  <c:v>0.17078965064640442</c:v>
                </c:pt>
                <c:pt idx="12">
                  <c:v>0.21975626534410325</c:v>
                </c:pt>
                <c:pt idx="13">
                  <c:v>0.13440170073386368</c:v>
                </c:pt>
                <c:pt idx="14">
                  <c:v>-5.1203693309871484E-2</c:v>
                </c:pt>
                <c:pt idx="15">
                  <c:v>-0.31851475788345496</c:v>
                </c:pt>
                <c:pt idx="16">
                  <c:v>-0.6695616995663809</c:v>
                </c:pt>
                <c:pt idx="17">
                  <c:v>-1.1369352236209798</c:v>
                </c:pt>
                <c:pt idx="18">
                  <c:v>-1.7444423303983487</c:v>
                </c:pt>
                <c:pt idx="19">
                  <c:v>-2.4394615614941695</c:v>
                </c:pt>
                <c:pt idx="20">
                  <c:v>-3.2229733045555307</c:v>
                </c:pt>
                <c:pt idx="21">
                  <c:v>-4.0263617960795317</c:v>
                </c:pt>
                <c:pt idx="22">
                  <c:v>-4.8758901074111805</c:v>
                </c:pt>
                <c:pt idx="23">
                  <c:v>-5.8401648064834708</c:v>
                </c:pt>
                <c:pt idx="24">
                  <c:v>-6.969180559344462</c:v>
                </c:pt>
                <c:pt idx="25">
                  <c:v>-8.2675458614585278</c:v>
                </c:pt>
                <c:pt idx="26">
                  <c:v>-9.6034761198362055</c:v>
                </c:pt>
                <c:pt idx="27">
                  <c:v>-10.984527630389643</c:v>
                </c:pt>
                <c:pt idx="28">
                  <c:v>-12.488391989784835</c:v>
                </c:pt>
                <c:pt idx="29">
                  <c:v>-14.118790544032294</c:v>
                </c:pt>
                <c:pt idx="30">
                  <c:v>-15.812408637194924</c:v>
                </c:pt>
                <c:pt idx="31">
                  <c:v>-17.723185700158986</c:v>
                </c:pt>
                <c:pt idx="32">
                  <c:v>-20.029709991412791</c:v>
                </c:pt>
                <c:pt idx="33">
                  <c:v>-22.561061268552063</c:v>
                </c:pt>
                <c:pt idx="34">
                  <c:v>-25.228145974212129</c:v>
                </c:pt>
                <c:pt idx="35">
                  <c:v>-28.025290277782418</c:v>
                </c:pt>
                <c:pt idx="36">
                  <c:v>-30.97221859932046</c:v>
                </c:pt>
                <c:pt idx="37">
                  <c:v>-34.027670983237336</c:v>
                </c:pt>
                <c:pt idx="38">
                  <c:v>-37.077175874662522</c:v>
                </c:pt>
                <c:pt idx="39">
                  <c:v>-40.251142646018842</c:v>
                </c:pt>
                <c:pt idx="40">
                  <c:v>-43.613601258375937</c:v>
                </c:pt>
                <c:pt idx="41">
                  <c:v>-47.084289114621292</c:v>
                </c:pt>
                <c:pt idx="42">
                  <c:v>-50.715245616634704</c:v>
                </c:pt>
                <c:pt idx="43">
                  <c:v>-54.496217050069767</c:v>
                </c:pt>
                <c:pt idx="44">
                  <c:v>-58.416615612724151</c:v>
                </c:pt>
                <c:pt idx="45">
                  <c:v>-62.47497083717483</c:v>
                </c:pt>
                <c:pt idx="46">
                  <c:v>-66.669538058054258</c:v>
                </c:pt>
                <c:pt idx="47">
                  <c:v>-70.991108189943915</c:v>
                </c:pt>
                <c:pt idx="48">
                  <c:v>-75.396402871953384</c:v>
                </c:pt>
                <c:pt idx="49">
                  <c:v>-79.843587676642272</c:v>
                </c:pt>
                <c:pt idx="50">
                  <c:v>-84.321223021365057</c:v>
                </c:pt>
                <c:pt idx="51">
                  <c:v>-88.734797828304451</c:v>
                </c:pt>
                <c:pt idx="52">
                  <c:v>-93.057254306971245</c:v>
                </c:pt>
                <c:pt idx="53">
                  <c:v>-97.46548821657187</c:v>
                </c:pt>
                <c:pt idx="54">
                  <c:v>-102.04123964266212</c:v>
                </c:pt>
                <c:pt idx="55">
                  <c:v>-106.65607353276899</c:v>
                </c:pt>
                <c:pt idx="56">
                  <c:v>-111.37550897423277</c:v>
                </c:pt>
                <c:pt idx="57">
                  <c:v>-116.2080972791226</c:v>
                </c:pt>
                <c:pt idx="58">
                  <c:v>-121.06247203085471</c:v>
                </c:pt>
                <c:pt idx="59">
                  <c:v>-126.13472775126365</c:v>
                </c:pt>
                <c:pt idx="60">
                  <c:v>-131.43670324781471</c:v>
                </c:pt>
                <c:pt idx="61">
                  <c:v>-136.83011440009631</c:v>
                </c:pt>
                <c:pt idx="62">
                  <c:v>-142.30203404508771</c:v>
                </c:pt>
                <c:pt idx="63">
                  <c:v>-147.75058754269344</c:v>
                </c:pt>
                <c:pt idx="64">
                  <c:v>-153.28011441158333</c:v>
                </c:pt>
                <c:pt idx="65">
                  <c:v>-158.86761742233708</c:v>
                </c:pt>
                <c:pt idx="66">
                  <c:v>-164.41826195796736</c:v>
                </c:pt>
                <c:pt idx="67">
                  <c:v>-170.59319070846018</c:v>
                </c:pt>
                <c:pt idx="68">
                  <c:v>-183.54649972619217</c:v>
                </c:pt>
                <c:pt idx="69">
                  <c:v>-188.97214875840874</c:v>
                </c:pt>
                <c:pt idx="70">
                  <c:v>-194.40520103935256</c:v>
                </c:pt>
                <c:pt idx="71">
                  <c:v>-199.85938094655418</c:v>
                </c:pt>
                <c:pt idx="72">
                  <c:v>-205.33105885514146</c:v>
                </c:pt>
                <c:pt idx="73">
                  <c:v>-210.80266915322633</c:v>
                </c:pt>
                <c:pt idx="74">
                  <c:v>-221.6594698578576</c:v>
                </c:pt>
                <c:pt idx="75">
                  <c:v>-232.52100417773784</c:v>
                </c:pt>
                <c:pt idx="76">
                  <c:v>-243.48919182160492</c:v>
                </c:pt>
                <c:pt idx="77">
                  <c:v>-254.51351611872329</c:v>
                </c:pt>
                <c:pt idx="78">
                  <c:v>-265.63071320185702</c:v>
                </c:pt>
                <c:pt idx="79">
                  <c:v>-276.87431042183408</c:v>
                </c:pt>
                <c:pt idx="80">
                  <c:v>-288.14673654075858</c:v>
                </c:pt>
                <c:pt idx="81">
                  <c:v>-299.29320441794573</c:v>
                </c:pt>
                <c:pt idx="82">
                  <c:v>-310.14760266445256</c:v>
                </c:pt>
                <c:pt idx="83">
                  <c:v>-321.15331571133743</c:v>
                </c:pt>
                <c:pt idx="84">
                  <c:v>-332.12941772288269</c:v>
                </c:pt>
                <c:pt idx="85">
                  <c:v>-343.11473005207125</c:v>
                </c:pt>
                <c:pt idx="86">
                  <c:v>-354.13141826745857</c:v>
                </c:pt>
                <c:pt idx="87">
                  <c:v>-365.19688346445128</c:v>
                </c:pt>
                <c:pt idx="88">
                  <c:v>-376.50403867014882</c:v>
                </c:pt>
                <c:pt idx="89">
                  <c:v>-387.99785747019263</c:v>
                </c:pt>
                <c:pt idx="90">
                  <c:v>-399.47320721165306</c:v>
                </c:pt>
                <c:pt idx="91">
                  <c:v>-410.62392752496402</c:v>
                </c:pt>
                <c:pt idx="92">
                  <c:v>-421.6971169519619</c:v>
                </c:pt>
                <c:pt idx="93">
                  <c:v>-432.94114889561234</c:v>
                </c:pt>
                <c:pt idx="94">
                  <c:v>-444.34660083040279</c:v>
                </c:pt>
                <c:pt idx="95">
                  <c:v>-455.95387625282422</c:v>
                </c:pt>
                <c:pt idx="96">
                  <c:v>-467.42539955922172</c:v>
                </c:pt>
                <c:pt idx="97">
                  <c:v>-479.3090628371192</c:v>
                </c:pt>
                <c:pt idx="98">
                  <c:v>-491.3290356524904</c:v>
                </c:pt>
                <c:pt idx="99">
                  <c:v>-503.44055403450511</c:v>
                </c:pt>
                <c:pt idx="100">
                  <c:v>-515.51775548491537</c:v>
                </c:pt>
                <c:pt idx="101">
                  <c:v>-527.58322410260871</c:v>
                </c:pt>
                <c:pt idx="102">
                  <c:v>-539.3849279184052</c:v>
                </c:pt>
                <c:pt idx="103">
                  <c:v>-545.51428807849732</c:v>
                </c:pt>
                <c:pt idx="104">
                  <c:v>-551.67025019909329</c:v>
                </c:pt>
                <c:pt idx="105">
                  <c:v>-558.02820423542573</c:v>
                </c:pt>
                <c:pt idx="106">
                  <c:v>-564.66259878427525</c:v>
                </c:pt>
                <c:pt idx="107">
                  <c:v>-571.50656199389289</c:v>
                </c:pt>
                <c:pt idx="108">
                  <c:v>-578.65146711857233</c:v>
                </c:pt>
                <c:pt idx="109">
                  <c:v>-586.10039051957528</c:v>
                </c:pt>
                <c:pt idx="110">
                  <c:v>-593.89976637816198</c:v>
                </c:pt>
                <c:pt idx="111">
                  <c:v>-602.03530052789768</c:v>
                </c:pt>
                <c:pt idx="112">
                  <c:v>-610.43685446371626</c:v>
                </c:pt>
                <c:pt idx="113">
                  <c:v>-619.10405235707572</c:v>
                </c:pt>
                <c:pt idx="114">
                  <c:v>-627.90711498066923</c:v>
                </c:pt>
                <c:pt idx="115">
                  <c:v>-636.78635800020061</c:v>
                </c:pt>
                <c:pt idx="116">
                  <c:v>-645.70340392665901</c:v>
                </c:pt>
                <c:pt idx="117">
                  <c:v>-654.61741200403787</c:v>
                </c:pt>
                <c:pt idx="118">
                  <c:v>-663.53626245259227</c:v>
                </c:pt>
                <c:pt idx="119">
                  <c:v>-672.59834906389744</c:v>
                </c:pt>
                <c:pt idx="120">
                  <c:v>-681.76601602373751</c:v>
                </c:pt>
                <c:pt idx="121">
                  <c:v>-691.13039513117599</c:v>
                </c:pt>
                <c:pt idx="122">
                  <c:v>-700.70724254446873</c:v>
                </c:pt>
                <c:pt idx="123">
                  <c:v>-710.50901197775465</c:v>
                </c:pt>
                <c:pt idx="124">
                  <c:v>-720.52310531315686</c:v>
                </c:pt>
                <c:pt idx="125">
                  <c:v>-758.53787880322204</c:v>
                </c:pt>
                <c:pt idx="126">
                  <c:v>-779.5229747621006</c:v>
                </c:pt>
                <c:pt idx="127">
                  <c:v>-800.61750711311515</c:v>
                </c:pt>
                <c:pt idx="128">
                  <c:v>-821.69212595159445</c:v>
                </c:pt>
                <c:pt idx="129">
                  <c:v>-842.67164360649633</c:v>
                </c:pt>
                <c:pt idx="130">
                  <c:v>-863.61690933809655</c:v>
                </c:pt>
                <c:pt idx="131">
                  <c:v>-884.64750227673096</c:v>
                </c:pt>
                <c:pt idx="132">
                  <c:v>-905.72810595875001</c:v>
                </c:pt>
                <c:pt idx="133">
                  <c:v>-926.95560958207818</c:v>
                </c:pt>
                <c:pt idx="134">
                  <c:v>-948.21449049545004</c:v>
                </c:pt>
                <c:pt idx="135">
                  <c:v>-969.96197142751384</c:v>
                </c:pt>
                <c:pt idx="136">
                  <c:v>-992.1801338234086</c:v>
                </c:pt>
                <c:pt idx="137">
                  <c:v>-1014.4517069831043</c:v>
                </c:pt>
                <c:pt idx="138">
                  <c:v>-1036.7129185233944</c:v>
                </c:pt>
                <c:pt idx="139">
                  <c:v>-1058.8790557581826</c:v>
                </c:pt>
                <c:pt idx="140">
                  <c:v>-1080.9926460190352</c:v>
                </c:pt>
                <c:pt idx="141">
                  <c:v>-1102.9255987233823</c:v>
                </c:pt>
                <c:pt idx="142">
                  <c:v>-1124.8144569187841</c:v>
                </c:pt>
                <c:pt idx="143">
                  <c:v>-1146.4584962858064</c:v>
                </c:pt>
                <c:pt idx="144">
                  <c:v>-1167.8571141477419</c:v>
                </c:pt>
                <c:pt idx="145">
                  <c:v>-1189.2496395343951</c:v>
                </c:pt>
                <c:pt idx="146">
                  <c:v>-1210.5953072871191</c:v>
                </c:pt>
                <c:pt idx="147">
                  <c:v>-1231.8041336864642</c:v>
                </c:pt>
                <c:pt idx="148">
                  <c:v>-1252.9837187895864</c:v>
                </c:pt>
                <c:pt idx="149">
                  <c:v>-1274.1198743299819</c:v>
                </c:pt>
                <c:pt idx="150">
                  <c:v>-1295.1861178831427</c:v>
                </c:pt>
                <c:pt idx="151">
                  <c:v>-1316.4415807870537</c:v>
                </c:pt>
                <c:pt idx="152">
                  <c:v>-1337.6841297135575</c:v>
                </c:pt>
                <c:pt idx="153">
                  <c:v>-1358.8802330904418</c:v>
                </c:pt>
                <c:pt idx="154">
                  <c:v>-1380.1429565644737</c:v>
                </c:pt>
                <c:pt idx="155">
                  <c:v>-1401.6313951107593</c:v>
                </c:pt>
                <c:pt idx="156">
                  <c:v>-1423.3570169449183</c:v>
                </c:pt>
                <c:pt idx="157">
                  <c:v>-1445.0525316523485</c:v>
                </c:pt>
                <c:pt idx="158">
                  <c:v>-1466.7248111286331</c:v>
                </c:pt>
                <c:pt idx="159">
                  <c:v>-1488.4813471876589</c:v>
                </c:pt>
                <c:pt idx="160">
                  <c:v>-1510.094003762202</c:v>
                </c:pt>
                <c:pt idx="161">
                  <c:v>-1531.539584570223</c:v>
                </c:pt>
                <c:pt idx="162">
                  <c:v>-1552.932582911063</c:v>
                </c:pt>
                <c:pt idx="163">
                  <c:v>-1574.287080163062</c:v>
                </c:pt>
                <c:pt idx="164">
                  <c:v>-1595.6795266943009</c:v>
                </c:pt>
                <c:pt idx="165">
                  <c:v>-1617.1225694740576</c:v>
                </c:pt>
                <c:pt idx="166">
                  <c:v>-1638.5066424921458</c:v>
                </c:pt>
                <c:pt idx="167">
                  <c:v>-1660.0196080687413</c:v>
                </c:pt>
                <c:pt idx="168">
                  <c:v>-1681.3376177261625</c:v>
                </c:pt>
                <c:pt idx="169">
                  <c:v>-1702.286875949105</c:v>
                </c:pt>
                <c:pt idx="170">
                  <c:v>-1723.0819124506861</c:v>
                </c:pt>
                <c:pt idx="171">
                  <c:v>-1744.2069313403863</c:v>
                </c:pt>
                <c:pt idx="172">
                  <c:v>-1765.687239377236</c:v>
                </c:pt>
                <c:pt idx="173">
                  <c:v>-1787.1711309290474</c:v>
                </c:pt>
                <c:pt idx="174">
                  <c:v>-1808.8303830609502</c:v>
                </c:pt>
                <c:pt idx="175">
                  <c:v>-1830.6500009868364</c:v>
                </c:pt>
                <c:pt idx="176">
                  <c:v>-1852.4155551238728</c:v>
                </c:pt>
                <c:pt idx="177">
                  <c:v>-1874.1252496700981</c:v>
                </c:pt>
                <c:pt idx="178">
                  <c:v>-1895.7605514450483</c:v>
                </c:pt>
                <c:pt idx="179">
                  <c:v>-1917.1884266729321</c:v>
                </c:pt>
                <c:pt idx="180">
                  <c:v>-1938.5016916048869</c:v>
                </c:pt>
                <c:pt idx="181">
                  <c:v>-1959.8739198823228</c:v>
                </c:pt>
                <c:pt idx="182">
                  <c:v>-1981.1287923722646</c:v>
                </c:pt>
                <c:pt idx="183">
                  <c:v>-2002.0266568966636</c:v>
                </c:pt>
                <c:pt idx="184">
                  <c:v>-2022.7324128912064</c:v>
                </c:pt>
                <c:pt idx="185">
                  <c:v>-2043.6220841836214</c:v>
                </c:pt>
                <c:pt idx="186">
                  <c:v>-2064.7691224783052</c:v>
                </c:pt>
                <c:pt idx="187">
                  <c:v>-2085.8735416102973</c:v>
                </c:pt>
                <c:pt idx="188">
                  <c:v>-2106.7492171472204</c:v>
                </c:pt>
                <c:pt idx="189">
                  <c:v>-2127.7858945321764</c:v>
                </c:pt>
                <c:pt idx="190">
                  <c:v>-2148.8256678744197</c:v>
                </c:pt>
                <c:pt idx="191">
                  <c:v>-2169.8749240560564</c:v>
                </c:pt>
                <c:pt idx="192">
                  <c:v>-2190.9744900789456</c:v>
                </c:pt>
                <c:pt idx="193">
                  <c:v>-2212.1334330394652</c:v>
                </c:pt>
                <c:pt idx="194">
                  <c:v>-2233.4309510229759</c:v>
                </c:pt>
                <c:pt idx="195">
                  <c:v>-2254.8720424119924</c:v>
                </c:pt>
                <c:pt idx="196">
                  <c:v>-2276.4246823172302</c:v>
                </c:pt>
                <c:pt idx="197">
                  <c:v>-2298.0918705491454</c:v>
                </c:pt>
                <c:pt idx="198">
                  <c:v>-2319.7201745538891</c:v>
                </c:pt>
                <c:pt idx="199">
                  <c:v>-2341.0708556755317</c:v>
                </c:pt>
                <c:pt idx="200">
                  <c:v>-2362.3822554756794</c:v>
                </c:pt>
                <c:pt idx="201">
                  <c:v>-2383.3463719088545</c:v>
                </c:pt>
                <c:pt idx="202">
                  <c:v>-2404.6059310207102</c:v>
                </c:pt>
                <c:pt idx="203">
                  <c:v>-2425.9452205262287</c:v>
                </c:pt>
                <c:pt idx="204">
                  <c:v>-2447.278215780776</c:v>
                </c:pt>
                <c:pt idx="205">
                  <c:v>-2455.9317615717814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92-4E53-8139-5AF0A9BB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71472"/>
        <c:axId val="421872648"/>
        <c:extLst/>
      </c:scatterChart>
      <c:valAx>
        <c:axId val="421871472"/>
        <c:scaling>
          <c:orientation val="minMax"/>
          <c:max val="200"/>
          <c:min val="-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Запад / Восток</a:t>
                </a:r>
              </a:p>
            </c:rich>
          </c:tx>
          <c:layout>
            <c:manualLayout>
              <c:xMode val="edge"/>
              <c:yMode val="edge"/>
              <c:x val="0.42639960282528067"/>
              <c:y val="0.93546097433926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872648"/>
        <c:crossesAt val="-2800"/>
        <c:crossBetween val="midCat"/>
        <c:majorUnit val="200"/>
      </c:valAx>
      <c:valAx>
        <c:axId val="421872648"/>
        <c:scaling>
          <c:orientation val="minMax"/>
          <c:max val="200"/>
          <c:min val="-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Юг/</a:t>
                </a:r>
                <a:r>
                  <a:rPr lang="ru-RU" baseline="0"/>
                  <a:t> Север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800653335725279E-2"/>
              <c:y val="0.4328069110532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871472"/>
        <c:crossesAt val="-2800"/>
        <c:crossBetween val="midCat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76543328340835"/>
          <c:y val="0.9572320514021071"/>
          <c:w val="0.56199165853127842"/>
          <c:h val="4.0815569305288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Вертикальная</a:t>
            </a:r>
            <a:r>
              <a:rPr lang="ru-RU" baseline="0"/>
              <a:t> проекция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Плановая траектория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'V3_28.03.23'!$L$4:$L$8663</c:f>
              <c:numCache>
                <c:formatCode>General</c:formatCode>
                <c:ptCount val="8660"/>
                <c:pt idx="0">
                  <c:v>0</c:v>
                </c:pt>
                <c:pt idx="1">
                  <c:v>-7.5575735039879325E-5</c:v>
                </c:pt>
                <c:pt idx="2">
                  <c:v>-3.0230446315452942E-4</c:v>
                </c:pt>
                <c:pt idx="3">
                  <c:v>-6.8018923024188566E-4</c:v>
                </c:pt>
                <c:pt idx="4">
                  <c:v>-9.8249673931737253E-4</c:v>
                </c:pt>
                <c:pt idx="5">
                  <c:v>-1.2092254674320225E-3</c:v>
                </c:pt>
                <c:pt idx="6">
                  <c:v>-1.587110234519379E-3</c:v>
                </c:pt>
                <c:pt idx="7">
                  <c:v>-1.889417743594866E-3</c:v>
                </c:pt>
                <c:pt idx="8">
                  <c:v>-2.1161464717095162E-3</c:v>
                </c:pt>
                <c:pt idx="9">
                  <c:v>-2.4940312387968719E-3</c:v>
                </c:pt>
                <c:pt idx="10">
                  <c:v>-2.7963387478723589E-3</c:v>
                </c:pt>
                <c:pt idx="11">
                  <c:v>-3.0230674759870097E-3</c:v>
                </c:pt>
                <c:pt idx="12">
                  <c:v>-3.4009522430743662E-3</c:v>
                </c:pt>
                <c:pt idx="13">
                  <c:v>-3.7032597521498537E-3</c:v>
                </c:pt>
                <c:pt idx="14">
                  <c:v>-3.9299884802645024E-3</c:v>
                </c:pt>
                <c:pt idx="15">
                  <c:v>-4.307873247351858E-3</c:v>
                </c:pt>
                <c:pt idx="16">
                  <c:v>-4.6101807564273437E-3</c:v>
                </c:pt>
                <c:pt idx="17">
                  <c:v>-4.8369094845419945E-3</c:v>
                </c:pt>
                <c:pt idx="18">
                  <c:v>-5.2147942516293528E-3</c:v>
                </c:pt>
                <c:pt idx="19">
                  <c:v>-5.3659518137467131E-3</c:v>
                </c:pt>
                <c:pt idx="20">
                  <c:v>-5.3659533368338105E-3</c:v>
                </c:pt>
                <c:pt idx="21">
                  <c:v>-5.3659548599209123E-3</c:v>
                </c:pt>
                <c:pt idx="22">
                  <c:v>-5.3659563830080123E-3</c:v>
                </c:pt>
                <c:pt idx="23">
                  <c:v>-5.365957906095108E-3</c:v>
                </c:pt>
                <c:pt idx="24">
                  <c:v>-5.3659594291822063E-3</c:v>
                </c:pt>
                <c:pt idx="25">
                  <c:v>-5.3659609522693072E-3</c:v>
                </c:pt>
                <c:pt idx="26">
                  <c:v>-5.3659624753564072E-3</c:v>
                </c:pt>
                <c:pt idx="27">
                  <c:v>-5.3659639984435072E-3</c:v>
                </c:pt>
                <c:pt idx="28">
                  <c:v>-5.3659655215306046E-3</c:v>
                </c:pt>
                <c:pt idx="29">
                  <c:v>-5.3659670446177046E-3</c:v>
                </c:pt>
                <c:pt idx="30">
                  <c:v>-5.365968567704802E-3</c:v>
                </c:pt>
                <c:pt idx="31">
                  <c:v>-5.3659700907919003E-3</c:v>
                </c:pt>
                <c:pt idx="32">
                  <c:v>-5.3659716138789977E-3</c:v>
                </c:pt>
                <c:pt idx="33">
                  <c:v>4.6507497375650395E-2</c:v>
                </c:pt>
                <c:pt idx="34">
                  <c:v>0.20256757621722593</c:v>
                </c:pt>
                <c:pt idx="35">
                  <c:v>0.4626433348906161</c:v>
                </c:pt>
                <c:pt idx="36">
                  <c:v>0.82669368329139459</c:v>
                </c:pt>
                <c:pt idx="37">
                  <c:v>1.2946665678164258</c:v>
                </c:pt>
                <c:pt idx="38">
                  <c:v>1.8664898402782166</c:v>
                </c:pt>
                <c:pt idx="39">
                  <c:v>2.5420804612787382</c:v>
                </c:pt>
                <c:pt idx="40">
                  <c:v>3.3213352676213739</c:v>
                </c:pt>
                <c:pt idx="41">
                  <c:v>4.2292620781488672</c:v>
                </c:pt>
                <c:pt idx="42">
                  <c:v>5.2907299806716832</c:v>
                </c:pt>
                <c:pt idx="43">
                  <c:v>6.5053927771950768</c:v>
                </c:pt>
                <c:pt idx="44">
                  <c:v>7.8728467356651626</c:v>
                </c:pt>
                <c:pt idx="45">
                  <c:v>9.3926448937664908</c:v>
                </c:pt>
                <c:pt idx="46">
                  <c:v>11.064282942895492</c:v>
                </c:pt>
                <c:pt idx="47">
                  <c:v>12.887213745401539</c:v>
                </c:pt>
                <c:pt idx="48">
                  <c:v>14.860833080685099</c:v>
                </c:pt>
                <c:pt idx="49">
                  <c:v>16.984494356752101</c:v>
                </c:pt>
                <c:pt idx="50">
                  <c:v>19.257494237219998</c:v>
                </c:pt>
                <c:pt idx="51">
                  <c:v>21.679087527799229</c:v>
                </c:pt>
                <c:pt idx="52">
                  <c:v>24.248472703147211</c:v>
                </c:pt>
                <c:pt idx="53">
                  <c:v>26.964806948660193</c:v>
                </c:pt>
                <c:pt idx="54">
                  <c:v>29.827191606247215</c:v>
                </c:pt>
                <c:pt idx="55">
                  <c:v>32.83468735161108</c:v>
                </c:pt>
                <c:pt idx="56">
                  <c:v>35.986299578120949</c:v>
                </c:pt>
                <c:pt idx="57">
                  <c:v>39.280993689582701</c:v>
                </c:pt>
                <c:pt idx="58">
                  <c:v>42.717680441470677</c:v>
                </c:pt>
                <c:pt idx="59">
                  <c:v>46.295231329034991</c:v>
                </c:pt>
                <c:pt idx="60">
                  <c:v>50.012463905209387</c:v>
                </c:pt>
                <c:pt idx="61">
                  <c:v>53.868157243777773</c:v>
                </c:pt>
                <c:pt idx="62">
                  <c:v>57.861037253305277</c:v>
                </c:pt>
                <c:pt idx="63">
                  <c:v>61.989792194987686</c:v>
                </c:pt>
                <c:pt idx="64">
                  <c:v>66.25305801195816</c:v>
                </c:pt>
                <c:pt idx="65">
                  <c:v>70.649433881370854</c:v>
                </c:pt>
                <c:pt idx="66">
                  <c:v>75.177467578415687</c:v>
                </c:pt>
                <c:pt idx="67">
                  <c:v>79.835671042142451</c:v>
                </c:pt>
                <c:pt idx="68">
                  <c:v>84.622505793470054</c:v>
                </c:pt>
                <c:pt idx="69">
                  <c:v>89.536398494239236</c:v>
                </c:pt>
                <c:pt idx="70">
                  <c:v>94.575726438432028</c:v>
                </c:pt>
                <c:pt idx="71">
                  <c:v>99.738833083949686</c:v>
                </c:pt>
                <c:pt idx="72">
                  <c:v>105.0240136361615</c:v>
                </c:pt>
                <c:pt idx="73">
                  <c:v>110.42953053194108</c:v>
                </c:pt>
                <c:pt idx="74">
                  <c:v>115.95359913454166</c:v>
                </c:pt>
                <c:pt idx="75">
                  <c:v>121.59440314948658</c:v>
                </c:pt>
                <c:pt idx="76">
                  <c:v>127.35008044962177</c:v>
                </c:pt>
                <c:pt idx="77">
                  <c:v>133.21873840254608</c:v>
                </c:pt>
                <c:pt idx="78">
                  <c:v>139.1984398445201</c:v>
                </c:pt>
                <c:pt idx="79">
                  <c:v>145.28721829923856</c:v>
                </c:pt>
                <c:pt idx="80">
                  <c:v>151.48306411907802</c:v>
                </c:pt>
                <c:pt idx="81">
                  <c:v>157.78393957515746</c:v>
                </c:pt>
                <c:pt idx="82">
                  <c:v>164.18776518418667</c:v>
                </c:pt>
                <c:pt idx="83">
                  <c:v>170.69243464993022</c:v>
                </c:pt>
                <c:pt idx="84">
                  <c:v>177.29580139367485</c:v>
                </c:pt>
                <c:pt idx="85">
                  <c:v>183.99569332740677</c:v>
                </c:pt>
                <c:pt idx="86">
                  <c:v>190.7898996056482</c:v>
                </c:pt>
                <c:pt idx="87">
                  <c:v>197.67618521088045</c:v>
                </c:pt>
                <c:pt idx="88">
                  <c:v>204.6522779442075</c:v>
                </c:pt>
                <c:pt idx="89">
                  <c:v>211.71588280380473</c:v>
                </c:pt>
                <c:pt idx="90">
                  <c:v>218.86466923155251</c:v>
                </c:pt>
                <c:pt idx="91">
                  <c:v>226.09628526556406</c:v>
                </c:pt>
                <c:pt idx="92">
                  <c:v>233.4083450595935</c:v>
                </c:pt>
                <c:pt idx="93">
                  <c:v>240.79844279099481</c:v>
                </c:pt>
                <c:pt idx="94">
                  <c:v>248.26414046935008</c:v>
                </c:pt>
                <c:pt idx="95">
                  <c:v>255.80298158153087</c:v>
                </c:pt>
                <c:pt idx="96">
                  <c:v>263.41247920561472</c:v>
                </c:pt>
                <c:pt idx="97">
                  <c:v>271.09012937506628</c:v>
                </c:pt>
                <c:pt idx="98">
                  <c:v>278.83339951360466</c:v>
                </c:pt>
                <c:pt idx="99">
                  <c:v>286.6397415008949</c:v>
                </c:pt>
                <c:pt idx="100">
                  <c:v>294.50658044360534</c:v>
                </c:pt>
                <c:pt idx="101">
                  <c:v>302.43132742539194</c:v>
                </c:pt>
                <c:pt idx="102">
                  <c:v>310.41136862894348</c:v>
                </c:pt>
                <c:pt idx="103">
                  <c:v>312.6152182214928</c:v>
                </c:pt>
                <c:pt idx="104">
                  <c:v>318.43055107785511</c:v>
                </c:pt>
                <c:pt idx="105">
                  <c:v>326.45169984525143</c:v>
                </c:pt>
                <c:pt idx="106">
                  <c:v>332.66809013998352</c:v>
                </c:pt>
                <c:pt idx="107">
                  <c:v>334.47424209422007</c:v>
                </c:pt>
                <c:pt idx="108">
                  <c:v>342.53430553712172</c:v>
                </c:pt>
                <c:pt idx="109">
                  <c:v>350.6455383071297</c:v>
                </c:pt>
                <c:pt idx="110">
                  <c:v>358.8049899913903</c:v>
                </c:pt>
                <c:pt idx="111">
                  <c:v>360.01650418960304</c:v>
                </c:pt>
                <c:pt idx="112">
                  <c:v>366.99373749584186</c:v>
                </c:pt>
                <c:pt idx="113">
                  <c:v>375.1829784656058</c:v>
                </c:pt>
                <c:pt idx="114">
                  <c:v>383.37221943536974</c:v>
                </c:pt>
                <c:pt idx="115">
                  <c:v>391.56146040513357</c:v>
                </c:pt>
                <c:pt idx="116">
                  <c:v>399.75070137489757</c:v>
                </c:pt>
                <c:pt idx="117">
                  <c:v>407.93994234466152</c:v>
                </c:pt>
                <c:pt idx="118">
                  <c:v>416.1291833144254</c:v>
                </c:pt>
                <c:pt idx="119">
                  <c:v>424.31842428418946</c:v>
                </c:pt>
                <c:pt idx="120">
                  <c:v>432.50766525395335</c:v>
                </c:pt>
                <c:pt idx="121">
                  <c:v>440.69690622371735</c:v>
                </c:pt>
                <c:pt idx="122">
                  <c:v>448.88614719348135</c:v>
                </c:pt>
                <c:pt idx="123">
                  <c:v>457.07538816324518</c:v>
                </c:pt>
                <c:pt idx="124">
                  <c:v>465.26462913300912</c:v>
                </c:pt>
                <c:pt idx="125">
                  <c:v>473.45387010277301</c:v>
                </c:pt>
                <c:pt idx="126">
                  <c:v>481.6431110725369</c:v>
                </c:pt>
                <c:pt idx="127">
                  <c:v>489.83235204230084</c:v>
                </c:pt>
                <c:pt idx="128">
                  <c:v>498.02159301206484</c:v>
                </c:pt>
                <c:pt idx="129">
                  <c:v>506.21083398182878</c:v>
                </c:pt>
                <c:pt idx="130">
                  <c:v>514.40007495159273</c:v>
                </c:pt>
                <c:pt idx="131">
                  <c:v>522.58931592135662</c:v>
                </c:pt>
                <c:pt idx="132">
                  <c:v>530.77855689112073</c:v>
                </c:pt>
                <c:pt idx="133">
                  <c:v>538.96779786088462</c:v>
                </c:pt>
                <c:pt idx="134">
                  <c:v>547.1570388306485</c:v>
                </c:pt>
                <c:pt idx="135">
                  <c:v>555.34627980041239</c:v>
                </c:pt>
                <c:pt idx="136">
                  <c:v>563.53552077017639</c:v>
                </c:pt>
                <c:pt idx="137">
                  <c:v>571.72476173994028</c:v>
                </c:pt>
                <c:pt idx="138">
                  <c:v>579.91400270970416</c:v>
                </c:pt>
                <c:pt idx="139">
                  <c:v>588.10324367946816</c:v>
                </c:pt>
                <c:pt idx="140">
                  <c:v>596.29248464923205</c:v>
                </c:pt>
                <c:pt idx="141">
                  <c:v>604.48172561899605</c:v>
                </c:pt>
                <c:pt idx="142">
                  <c:v>612.67096658875994</c:v>
                </c:pt>
                <c:pt idx="143">
                  <c:v>620.86020755852383</c:v>
                </c:pt>
                <c:pt idx="144">
                  <c:v>629.04944852828783</c:v>
                </c:pt>
                <c:pt idx="145">
                  <c:v>637.23868949805171</c:v>
                </c:pt>
                <c:pt idx="146">
                  <c:v>645.42793046781571</c:v>
                </c:pt>
                <c:pt idx="147">
                  <c:v>653.6171714375796</c:v>
                </c:pt>
                <c:pt idx="148">
                  <c:v>661.80641240734371</c:v>
                </c:pt>
                <c:pt idx="149">
                  <c:v>669.99565337710749</c:v>
                </c:pt>
                <c:pt idx="150">
                  <c:v>678.18489434687126</c:v>
                </c:pt>
                <c:pt idx="151">
                  <c:v>686.37413531663526</c:v>
                </c:pt>
                <c:pt idx="152">
                  <c:v>694.56337628639949</c:v>
                </c:pt>
                <c:pt idx="153">
                  <c:v>702.75261725616338</c:v>
                </c:pt>
                <c:pt idx="154">
                  <c:v>710.94185822592726</c:v>
                </c:pt>
                <c:pt idx="155">
                  <c:v>719.13109919569115</c:v>
                </c:pt>
                <c:pt idx="156">
                  <c:v>727.32034016545526</c:v>
                </c:pt>
                <c:pt idx="157">
                  <c:v>735.50958113521904</c:v>
                </c:pt>
                <c:pt idx="158">
                  <c:v>743.69882210498281</c:v>
                </c:pt>
                <c:pt idx="159">
                  <c:v>751.88806307474692</c:v>
                </c:pt>
                <c:pt idx="160">
                  <c:v>760.07730404451092</c:v>
                </c:pt>
                <c:pt idx="161">
                  <c:v>768.2665450142747</c:v>
                </c:pt>
                <c:pt idx="162">
                  <c:v>776.45578598403858</c:v>
                </c:pt>
                <c:pt idx="163">
                  <c:v>784.64502695380259</c:v>
                </c:pt>
                <c:pt idx="164">
                  <c:v>792.83426792356647</c:v>
                </c:pt>
                <c:pt idx="165">
                  <c:v>801.02350889333059</c:v>
                </c:pt>
                <c:pt idx="166">
                  <c:v>809.21274986309447</c:v>
                </c:pt>
                <c:pt idx="167">
                  <c:v>817.40199083285847</c:v>
                </c:pt>
                <c:pt idx="168">
                  <c:v>825.59123180262236</c:v>
                </c:pt>
                <c:pt idx="169">
                  <c:v>833.78047277238636</c:v>
                </c:pt>
                <c:pt idx="170">
                  <c:v>841.96971374215025</c:v>
                </c:pt>
                <c:pt idx="171">
                  <c:v>850.15895471191413</c:v>
                </c:pt>
                <c:pt idx="172">
                  <c:v>858.34819568167825</c:v>
                </c:pt>
                <c:pt idx="173">
                  <c:v>866.53743665144214</c:v>
                </c:pt>
                <c:pt idx="174">
                  <c:v>874.72667762120591</c:v>
                </c:pt>
                <c:pt idx="175">
                  <c:v>882.9159185909698</c:v>
                </c:pt>
                <c:pt idx="176">
                  <c:v>891.10515956073391</c:v>
                </c:pt>
                <c:pt idx="177">
                  <c:v>899.2944005304978</c:v>
                </c:pt>
                <c:pt idx="178">
                  <c:v>907.48364150026168</c:v>
                </c:pt>
                <c:pt idx="179">
                  <c:v>915.67288247002568</c:v>
                </c:pt>
                <c:pt idx="180">
                  <c:v>923.86212343978934</c:v>
                </c:pt>
                <c:pt idx="181">
                  <c:v>928.49723382867626</c:v>
                </c:pt>
                <c:pt idx="182">
                  <c:v>932.06168992482537</c:v>
                </c:pt>
                <c:pt idx="183">
                  <c:v>940.35236806852788</c:v>
                </c:pt>
                <c:pt idx="184">
                  <c:v>948.74886835387883</c:v>
                </c:pt>
                <c:pt idx="185">
                  <c:v>957.24808734646876</c:v>
                </c:pt>
                <c:pt idx="186">
                  <c:v>965.84688463283169</c:v>
                </c:pt>
                <c:pt idx="187">
                  <c:v>974.5420587178894</c:v>
                </c:pt>
                <c:pt idx="188">
                  <c:v>983.33042966379344</c:v>
                </c:pt>
                <c:pt idx="189">
                  <c:v>992.20879251086842</c:v>
                </c:pt>
                <c:pt idx="190">
                  <c:v>1001.1738541629325</c:v>
                </c:pt>
                <c:pt idx="191">
                  <c:v>1010.2223007413555</c:v>
                </c:pt>
                <c:pt idx="192">
                  <c:v>1019.3508040518267</c:v>
                </c:pt>
                <c:pt idx="193">
                  <c:v>1028.5559837897074</c:v>
                </c:pt>
                <c:pt idx="194">
                  <c:v>1037.8344608794528</c:v>
                </c:pt>
                <c:pt idx="195">
                  <c:v>1047.1827943841183</c:v>
                </c:pt>
                <c:pt idx="196">
                  <c:v>1056.5975578991488</c:v>
                </c:pt>
                <c:pt idx="197">
                  <c:v>1066.0752926671921</c:v>
                </c:pt>
                <c:pt idx="198">
                  <c:v>1075.6125007813889</c:v>
                </c:pt>
                <c:pt idx="199">
                  <c:v>1085.2056806799012</c:v>
                </c:pt>
                <c:pt idx="200">
                  <c:v>1094.8512650087989</c:v>
                </c:pt>
                <c:pt idx="201">
                  <c:v>1104.5456955922282</c:v>
                </c:pt>
                <c:pt idx="202">
                  <c:v>1114.2854151971003</c:v>
                </c:pt>
                <c:pt idx="203">
                  <c:v>1124.0668333101794</c:v>
                </c:pt>
                <c:pt idx="204">
                  <c:v>1133.8863434629964</c:v>
                </c:pt>
                <c:pt idx="205">
                  <c:v>1143.740327896016</c:v>
                </c:pt>
                <c:pt idx="206">
                  <c:v>1153.625155909544</c:v>
                </c:pt>
                <c:pt idx="207">
                  <c:v>1163.5371758233805</c:v>
                </c:pt>
                <c:pt idx="208">
                  <c:v>1173.4727381808866</c:v>
                </c:pt>
                <c:pt idx="209">
                  <c:v>1183.4281880857225</c:v>
                </c:pt>
                <c:pt idx="210">
                  <c:v>1193.3998574071722</c:v>
                </c:pt>
                <c:pt idx="211">
                  <c:v>1203.3840631383564</c:v>
                </c:pt>
                <c:pt idx="212">
                  <c:v>1213.3771256222408</c:v>
                </c:pt>
                <c:pt idx="213">
                  <c:v>1223.0753739312158</c:v>
                </c:pt>
                <c:pt idx="214">
                  <c:v>1223.3753603594398</c:v>
                </c:pt>
                <c:pt idx="215">
                  <c:v>1233.0749215386661</c:v>
                </c:pt>
                <c:pt idx="216">
                  <c:v>1233.3749079668899</c:v>
                </c:pt>
                <c:pt idx="217">
                  <c:v>1243.3744555743399</c:v>
                </c:pt>
                <c:pt idx="218">
                  <c:v>1253.3740031817897</c:v>
                </c:pt>
                <c:pt idx="219">
                  <c:v>1263.3735507892397</c:v>
                </c:pt>
                <c:pt idx="220">
                  <c:v>1273.3730983966902</c:v>
                </c:pt>
                <c:pt idx="221">
                  <c:v>1283.3726460041401</c:v>
                </c:pt>
                <c:pt idx="222">
                  <c:v>1293.3721936115901</c:v>
                </c:pt>
                <c:pt idx="223">
                  <c:v>1303.3717412190399</c:v>
                </c:pt>
                <c:pt idx="224">
                  <c:v>1313.3712888264902</c:v>
                </c:pt>
                <c:pt idx="225">
                  <c:v>1323.3708364339402</c:v>
                </c:pt>
                <c:pt idx="226">
                  <c:v>1333.3703840413903</c:v>
                </c:pt>
                <c:pt idx="227">
                  <c:v>1343.3699316488401</c:v>
                </c:pt>
                <c:pt idx="228">
                  <c:v>1353.3694792562901</c:v>
                </c:pt>
                <c:pt idx="229">
                  <c:v>1363.3690268637401</c:v>
                </c:pt>
                <c:pt idx="230">
                  <c:v>1373.3685744711902</c:v>
                </c:pt>
                <c:pt idx="231">
                  <c:v>1383.3681220786407</c:v>
                </c:pt>
                <c:pt idx="232">
                  <c:v>1393.3676696860905</c:v>
                </c:pt>
                <c:pt idx="233">
                  <c:v>1403.3672172935405</c:v>
                </c:pt>
                <c:pt idx="234">
                  <c:v>1413.3667649009906</c:v>
                </c:pt>
                <c:pt idx="235">
                  <c:v>1423.3663125084404</c:v>
                </c:pt>
                <c:pt idx="236">
                  <c:v>1433.3658601158907</c:v>
                </c:pt>
                <c:pt idx="237">
                  <c:v>1443.3654077233405</c:v>
                </c:pt>
                <c:pt idx="238">
                  <c:v>1453.3649553307905</c:v>
                </c:pt>
                <c:pt idx="239">
                  <c:v>1463.3645029382405</c:v>
                </c:pt>
                <c:pt idx="240">
                  <c:v>1473.3640505456908</c:v>
                </c:pt>
                <c:pt idx="241">
                  <c:v>1483.3635981531406</c:v>
                </c:pt>
                <c:pt idx="242">
                  <c:v>1493.3631457605909</c:v>
                </c:pt>
                <c:pt idx="243">
                  <c:v>1503.3626933680409</c:v>
                </c:pt>
                <c:pt idx="244">
                  <c:v>1513.3622409754907</c:v>
                </c:pt>
                <c:pt idx="245">
                  <c:v>1523.361788582941</c:v>
                </c:pt>
                <c:pt idx="246">
                  <c:v>1533.3613361903911</c:v>
                </c:pt>
                <c:pt idx="247">
                  <c:v>1543.3608837978409</c:v>
                </c:pt>
                <c:pt idx="248">
                  <c:v>1553.3604314052911</c:v>
                </c:pt>
                <c:pt idx="249">
                  <c:v>1563.3599790127414</c:v>
                </c:pt>
                <c:pt idx="250">
                  <c:v>1573.3595266201914</c:v>
                </c:pt>
                <c:pt idx="251">
                  <c:v>1583.3590742276415</c:v>
                </c:pt>
                <c:pt idx="252">
                  <c:v>1593.3586218350918</c:v>
                </c:pt>
                <c:pt idx="253">
                  <c:v>1603.3581694425416</c:v>
                </c:pt>
                <c:pt idx="254">
                  <c:v>1613.3577170499921</c:v>
                </c:pt>
                <c:pt idx="255">
                  <c:v>1623.3572646574421</c:v>
                </c:pt>
                <c:pt idx="256">
                  <c:v>1633.3568122648921</c:v>
                </c:pt>
                <c:pt idx="257">
                  <c:v>1643.3563598723422</c:v>
                </c:pt>
                <c:pt idx="258">
                  <c:v>1653.3559074797924</c:v>
                </c:pt>
                <c:pt idx="259">
                  <c:v>1663.3554550872427</c:v>
                </c:pt>
                <c:pt idx="260">
                  <c:v>1673.3550026946925</c:v>
                </c:pt>
                <c:pt idx="261">
                  <c:v>1683.354550302143</c:v>
                </c:pt>
                <c:pt idx="262">
                  <c:v>1693.3540979095933</c:v>
                </c:pt>
                <c:pt idx="263">
                  <c:v>1703.3536455170431</c:v>
                </c:pt>
                <c:pt idx="264">
                  <c:v>1713.3531931244931</c:v>
                </c:pt>
                <c:pt idx="265">
                  <c:v>1723.3527407319436</c:v>
                </c:pt>
                <c:pt idx="266">
                  <c:v>1733.3522883393939</c:v>
                </c:pt>
                <c:pt idx="267">
                  <c:v>1743.3518359468439</c:v>
                </c:pt>
                <c:pt idx="268">
                  <c:v>1753.3513835542935</c:v>
                </c:pt>
                <c:pt idx="269">
                  <c:v>1763.350931161744</c:v>
                </c:pt>
                <c:pt idx="270">
                  <c:v>1773.3504787691941</c:v>
                </c:pt>
                <c:pt idx="271">
                  <c:v>1783.3500263766443</c:v>
                </c:pt>
                <c:pt idx="272">
                  <c:v>1793.3495739840948</c:v>
                </c:pt>
                <c:pt idx="273">
                  <c:v>1803.3491215915446</c:v>
                </c:pt>
                <c:pt idx="274">
                  <c:v>1813.3486691989947</c:v>
                </c:pt>
                <c:pt idx="275">
                  <c:v>1823.3482168064447</c:v>
                </c:pt>
                <c:pt idx="276">
                  <c:v>1833.347764413895</c:v>
                </c:pt>
                <c:pt idx="277">
                  <c:v>1843.347312021345</c:v>
                </c:pt>
                <c:pt idx="278">
                  <c:v>1853.3468596287951</c:v>
                </c:pt>
                <c:pt idx="279">
                  <c:v>1863.3464072362451</c:v>
                </c:pt>
                <c:pt idx="280">
                  <c:v>1873.3459548436954</c:v>
                </c:pt>
                <c:pt idx="281">
                  <c:v>1883.3455024511454</c:v>
                </c:pt>
                <c:pt idx="282">
                  <c:v>1893.3450500585957</c:v>
                </c:pt>
                <c:pt idx="283">
                  <c:v>1903.344597666046</c:v>
                </c:pt>
                <c:pt idx="284">
                  <c:v>1913.3441452734958</c:v>
                </c:pt>
                <c:pt idx="285">
                  <c:v>1923.3436928809463</c:v>
                </c:pt>
                <c:pt idx="286">
                  <c:v>1933.3432404883965</c:v>
                </c:pt>
                <c:pt idx="287">
                  <c:v>1943.3427880958466</c:v>
                </c:pt>
                <c:pt idx="288">
                  <c:v>1953.3423357032964</c:v>
                </c:pt>
                <c:pt idx="289">
                  <c:v>1963.3418833107467</c:v>
                </c:pt>
                <c:pt idx="290">
                  <c:v>1973.3414309181967</c:v>
                </c:pt>
                <c:pt idx="291">
                  <c:v>1983.3409785256472</c:v>
                </c:pt>
                <c:pt idx="292">
                  <c:v>1993.3405261330977</c:v>
                </c:pt>
                <c:pt idx="293">
                  <c:v>2003.340073740547</c:v>
                </c:pt>
                <c:pt idx="294">
                  <c:v>2013.3396213479973</c:v>
                </c:pt>
                <c:pt idx="295">
                  <c:v>2023.3391689554476</c:v>
                </c:pt>
                <c:pt idx="296">
                  <c:v>2033.3387165628976</c:v>
                </c:pt>
                <c:pt idx="297">
                  <c:v>2043.3382641703481</c:v>
                </c:pt>
                <c:pt idx="298">
                  <c:v>2053.3378117777984</c:v>
                </c:pt>
                <c:pt idx="299">
                  <c:v>2063.337359385248</c:v>
                </c:pt>
                <c:pt idx="300">
                  <c:v>2073.3369069926985</c:v>
                </c:pt>
                <c:pt idx="301">
                  <c:v>2083.3364546001485</c:v>
                </c:pt>
                <c:pt idx="302">
                  <c:v>2093.3360022075981</c:v>
                </c:pt>
                <c:pt idx="303">
                  <c:v>2103.3355498150486</c:v>
                </c:pt>
                <c:pt idx="304">
                  <c:v>2113.3350974224986</c:v>
                </c:pt>
                <c:pt idx="305">
                  <c:v>2123.3346450299491</c:v>
                </c:pt>
                <c:pt idx="306">
                  <c:v>2133.3341926373992</c:v>
                </c:pt>
                <c:pt idx="307">
                  <c:v>2143.3337402448492</c:v>
                </c:pt>
                <c:pt idx="308">
                  <c:v>2153.3332878522992</c:v>
                </c:pt>
                <c:pt idx="309">
                  <c:v>2163.3328354597493</c:v>
                </c:pt>
                <c:pt idx="310">
                  <c:v>2173.3323830671998</c:v>
                </c:pt>
                <c:pt idx="311">
                  <c:v>2183.3319306746498</c:v>
                </c:pt>
                <c:pt idx="312">
                  <c:v>2193.3314782820999</c:v>
                </c:pt>
                <c:pt idx="313">
                  <c:v>2203.3310258895494</c:v>
                </c:pt>
                <c:pt idx="314">
                  <c:v>2213.3305734970004</c:v>
                </c:pt>
                <c:pt idx="315">
                  <c:v>2223.3301211044504</c:v>
                </c:pt>
                <c:pt idx="316">
                  <c:v>2233.3296687119005</c:v>
                </c:pt>
                <c:pt idx="317">
                  <c:v>2243.329216319351</c:v>
                </c:pt>
                <c:pt idx="318">
                  <c:v>2253.328763926801</c:v>
                </c:pt>
                <c:pt idx="319">
                  <c:v>2263.328311534251</c:v>
                </c:pt>
                <c:pt idx="320">
                  <c:v>2273.3278591417006</c:v>
                </c:pt>
                <c:pt idx="321">
                  <c:v>2283.3274067491511</c:v>
                </c:pt>
                <c:pt idx="322">
                  <c:v>2293.3269543566012</c:v>
                </c:pt>
                <c:pt idx="323">
                  <c:v>2303.3265019640517</c:v>
                </c:pt>
                <c:pt idx="324">
                  <c:v>2313.3260495715012</c:v>
                </c:pt>
                <c:pt idx="325">
                  <c:v>2323.3255971789517</c:v>
                </c:pt>
                <c:pt idx="326">
                  <c:v>2333.3251447864018</c:v>
                </c:pt>
                <c:pt idx="327">
                  <c:v>2343.3246923938518</c:v>
                </c:pt>
                <c:pt idx="328">
                  <c:v>2353.3242400013023</c:v>
                </c:pt>
                <c:pt idx="329">
                  <c:v>2363.3237876087519</c:v>
                </c:pt>
                <c:pt idx="330">
                  <c:v>2373.3233352162024</c:v>
                </c:pt>
                <c:pt idx="331">
                  <c:v>2383.3228828236524</c:v>
                </c:pt>
                <c:pt idx="332">
                  <c:v>2393.3224304311029</c:v>
                </c:pt>
                <c:pt idx="333">
                  <c:v>2403.3219780385534</c:v>
                </c:pt>
                <c:pt idx="334">
                  <c:v>2413.3215256460026</c:v>
                </c:pt>
                <c:pt idx="335">
                  <c:v>2423.3210732534531</c:v>
                </c:pt>
                <c:pt idx="336">
                  <c:v>2433.3206208609031</c:v>
                </c:pt>
                <c:pt idx="337">
                  <c:v>2443.3201684683536</c:v>
                </c:pt>
                <c:pt idx="338">
                  <c:v>2453.3197160758036</c:v>
                </c:pt>
                <c:pt idx="339">
                  <c:v>2463.3192636832537</c:v>
                </c:pt>
                <c:pt idx="340">
                  <c:v>2473.3188112907037</c:v>
                </c:pt>
                <c:pt idx="341">
                  <c:v>2483.3183588981537</c:v>
                </c:pt>
                <c:pt idx="342">
                  <c:v>2493.3179065056042</c:v>
                </c:pt>
                <c:pt idx="343">
                  <c:v>2503.3174541130543</c:v>
                </c:pt>
                <c:pt idx="344">
                  <c:v>2513.3170017205043</c:v>
                </c:pt>
                <c:pt idx="345">
                  <c:v>2523.3165493279544</c:v>
                </c:pt>
                <c:pt idx="346">
                  <c:v>2533.3160969354044</c:v>
                </c:pt>
                <c:pt idx="347">
                  <c:v>2543.3156445428549</c:v>
                </c:pt>
                <c:pt idx="348">
                  <c:v>2553.3151921503054</c:v>
                </c:pt>
                <c:pt idx="349">
                  <c:v>2563.3147397577545</c:v>
                </c:pt>
                <c:pt idx="350">
                  <c:v>2573.314287365205</c:v>
                </c:pt>
                <c:pt idx="351">
                  <c:v>2583.3138349726551</c:v>
                </c:pt>
                <c:pt idx="352">
                  <c:v>2593.3133825801056</c:v>
                </c:pt>
                <c:pt idx="353">
                  <c:v>2603.312930187556</c:v>
                </c:pt>
                <c:pt idx="354">
                  <c:v>2613.3124777950056</c:v>
                </c:pt>
                <c:pt idx="355">
                  <c:v>2623.3120254024557</c:v>
                </c:pt>
                <c:pt idx="356">
                  <c:v>2633.3115730099057</c:v>
                </c:pt>
                <c:pt idx="357">
                  <c:v>2643.3111206173562</c:v>
                </c:pt>
                <c:pt idx="358">
                  <c:v>2653.3106682248062</c:v>
                </c:pt>
                <c:pt idx="359">
                  <c:v>2663.3102158322567</c:v>
                </c:pt>
                <c:pt idx="360">
                  <c:v>2673.3097634397063</c:v>
                </c:pt>
                <c:pt idx="361">
                  <c:v>2683.3093110471564</c:v>
                </c:pt>
                <c:pt idx="362">
                  <c:v>2693.3088586546069</c:v>
                </c:pt>
                <c:pt idx="363">
                  <c:v>2703.3084062620569</c:v>
                </c:pt>
                <c:pt idx="364">
                  <c:v>2713.3079538695074</c:v>
                </c:pt>
                <c:pt idx="365">
                  <c:v>2723.3075014769574</c:v>
                </c:pt>
                <c:pt idx="366">
                  <c:v>2733.3070490844075</c:v>
                </c:pt>
                <c:pt idx="367">
                  <c:v>2743.3065966918575</c:v>
                </c:pt>
                <c:pt idx="368">
                  <c:v>2753.3061442993076</c:v>
                </c:pt>
                <c:pt idx="369">
                  <c:v>2763.3056919067576</c:v>
                </c:pt>
                <c:pt idx="370">
                  <c:v>2773.3052395142081</c:v>
                </c:pt>
                <c:pt idx="371">
                  <c:v>2783.3047871216581</c:v>
                </c:pt>
                <c:pt idx="372">
                  <c:v>2793.3043347291086</c:v>
                </c:pt>
                <c:pt idx="373">
                  <c:v>2803.3038823365587</c:v>
                </c:pt>
                <c:pt idx="374">
                  <c:v>2813.3034299440087</c:v>
                </c:pt>
                <c:pt idx="375">
                  <c:v>2823.3029775514588</c:v>
                </c:pt>
                <c:pt idx="376">
                  <c:v>2833.3025251589088</c:v>
                </c:pt>
                <c:pt idx="377">
                  <c:v>2843.3020727663588</c:v>
                </c:pt>
                <c:pt idx="378">
                  <c:v>2853.3016203738093</c:v>
                </c:pt>
                <c:pt idx="379">
                  <c:v>2863.3011679812594</c:v>
                </c:pt>
                <c:pt idx="380">
                  <c:v>2873.300715588709</c:v>
                </c:pt>
                <c:pt idx="381">
                  <c:v>2883.3002631961599</c:v>
                </c:pt>
                <c:pt idx="382">
                  <c:v>2893.2998108036095</c:v>
                </c:pt>
                <c:pt idx="383">
                  <c:v>2903.29935841106</c:v>
                </c:pt>
                <c:pt idx="384">
                  <c:v>2913.29890601851</c:v>
                </c:pt>
                <c:pt idx="385">
                  <c:v>2923.2984536259601</c:v>
                </c:pt>
                <c:pt idx="386">
                  <c:v>2933.2980012334101</c:v>
                </c:pt>
                <c:pt idx="387">
                  <c:v>2943.2975488408601</c:v>
                </c:pt>
                <c:pt idx="388">
                  <c:v>2953.2970964483102</c:v>
                </c:pt>
                <c:pt idx="389">
                  <c:v>2963.2966440557602</c:v>
                </c:pt>
                <c:pt idx="390">
                  <c:v>2973.2961916632107</c:v>
                </c:pt>
                <c:pt idx="391">
                  <c:v>2983.2957392706608</c:v>
                </c:pt>
                <c:pt idx="392">
                  <c:v>2993.2952868781113</c:v>
                </c:pt>
                <c:pt idx="393">
                  <c:v>3003.2948344855613</c:v>
                </c:pt>
                <c:pt idx="394">
                  <c:v>3013.2943820930113</c:v>
                </c:pt>
                <c:pt idx="395">
                  <c:v>3023.2939297004614</c:v>
                </c:pt>
                <c:pt idx="396">
                  <c:v>3033.2934773079114</c:v>
                </c:pt>
                <c:pt idx="397">
                  <c:v>3043.2930249153619</c:v>
                </c:pt>
                <c:pt idx="398">
                  <c:v>3053.292572522812</c:v>
                </c:pt>
                <c:pt idx="399">
                  <c:v>3063.2921201302615</c:v>
                </c:pt>
                <c:pt idx="400">
                  <c:v>3073.2916677377125</c:v>
                </c:pt>
                <c:pt idx="401">
                  <c:v>3083.2912153451625</c:v>
                </c:pt>
                <c:pt idx="402">
                  <c:v>3093.2907629526121</c:v>
                </c:pt>
                <c:pt idx="403">
                  <c:v>3103.2903105600631</c:v>
                </c:pt>
                <c:pt idx="404">
                  <c:v>3113.2898581675122</c:v>
                </c:pt>
                <c:pt idx="405">
                  <c:v>3123.2894057749636</c:v>
                </c:pt>
                <c:pt idx="406">
                  <c:v>3133.2889533824127</c:v>
                </c:pt>
                <c:pt idx="407">
                  <c:v>3143.2885009898632</c:v>
                </c:pt>
                <c:pt idx="408">
                  <c:v>3153.2880485973128</c:v>
                </c:pt>
                <c:pt idx="409">
                  <c:v>3163.2875962047638</c:v>
                </c:pt>
                <c:pt idx="410">
                  <c:v>3173.2871438122133</c:v>
                </c:pt>
                <c:pt idx="411">
                  <c:v>3183.2866914196634</c:v>
                </c:pt>
                <c:pt idx="412">
                  <c:v>3193.2862390271139</c:v>
                </c:pt>
                <c:pt idx="413">
                  <c:v>3203.2857866345639</c:v>
                </c:pt>
                <c:pt idx="414">
                  <c:v>3213.2853342420144</c:v>
                </c:pt>
                <c:pt idx="415">
                  <c:v>3223.284881849464</c:v>
                </c:pt>
                <c:pt idx="416">
                  <c:v>3232.9844430286907</c:v>
                </c:pt>
              </c:numCache>
            </c:numRef>
          </c:xVal>
          <c:yVal>
            <c:numRef>
              <c:f>'V3_28.03.23'!$E$4:$E$8663</c:f>
              <c:numCache>
                <c:formatCode>0.00</c:formatCode>
                <c:ptCount val="8660"/>
                <c:pt idx="0">
                  <c:v>83.58</c:v>
                </c:pt>
                <c:pt idx="1">
                  <c:v>73.580000000507695</c:v>
                </c:pt>
                <c:pt idx="2">
                  <c:v>63.58000000406156</c:v>
                </c:pt>
                <c:pt idx="3">
                  <c:v>53.580000013707782</c:v>
                </c:pt>
                <c:pt idx="4">
                  <c:v>43.580000020307821</c:v>
                </c:pt>
                <c:pt idx="5">
                  <c:v>33.580000023861693</c:v>
                </c:pt>
                <c:pt idx="6">
                  <c:v>23.580000033507915</c:v>
                </c:pt>
                <c:pt idx="7">
                  <c:v>13.580000040107961</c:v>
                </c:pt>
                <c:pt idx="8">
                  <c:v>3.5800000436618262</c:v>
                </c:pt>
                <c:pt idx="9">
                  <c:v>-6.4199999466919593</c:v>
                </c:pt>
                <c:pt idx="10">
                  <c:v>-16.419999940091913</c:v>
                </c:pt>
                <c:pt idx="11">
                  <c:v>-26.419999936538048</c:v>
                </c:pt>
                <c:pt idx="12">
                  <c:v>-36.419999926891833</c:v>
                </c:pt>
                <c:pt idx="13">
                  <c:v>-46.419999920291801</c:v>
                </c:pt>
                <c:pt idx="14">
                  <c:v>-56.419999916737922</c:v>
                </c:pt>
                <c:pt idx="15">
                  <c:v>-66.419999907091707</c:v>
                </c:pt>
                <c:pt idx="16">
                  <c:v>-76.419999900491675</c:v>
                </c:pt>
                <c:pt idx="17">
                  <c:v>-86.419999896937796</c:v>
                </c:pt>
                <c:pt idx="18">
                  <c:v>-96.419999887291581</c:v>
                </c:pt>
                <c:pt idx="19">
                  <c:v>-106.4199998837377</c:v>
                </c:pt>
                <c:pt idx="20">
                  <c:v>-116.41999988323001</c:v>
                </c:pt>
                <c:pt idx="21">
                  <c:v>-126.41999988272231</c:v>
                </c:pt>
                <c:pt idx="22">
                  <c:v>-136.4199998822146</c:v>
                </c:pt>
                <c:pt idx="23">
                  <c:v>-146.41999988170693</c:v>
                </c:pt>
                <c:pt idx="24">
                  <c:v>-156.4199998811992</c:v>
                </c:pt>
                <c:pt idx="25">
                  <c:v>-166.41999988069153</c:v>
                </c:pt>
                <c:pt idx="26">
                  <c:v>-176.41999988018387</c:v>
                </c:pt>
                <c:pt idx="27">
                  <c:v>-186.4199998796762</c:v>
                </c:pt>
                <c:pt idx="28">
                  <c:v>-196.41999987916853</c:v>
                </c:pt>
                <c:pt idx="29">
                  <c:v>-206.41999987866086</c:v>
                </c:pt>
                <c:pt idx="30">
                  <c:v>-216.41999987815319</c:v>
                </c:pt>
                <c:pt idx="31">
                  <c:v>-226.41999987764552</c:v>
                </c:pt>
                <c:pt idx="32">
                  <c:v>-236.41999987713785</c:v>
                </c:pt>
                <c:pt idx="33">
                  <c:v>-246.41975198659395</c:v>
                </c:pt>
                <c:pt idx="34">
                  <c:v>-256.41801029206493</c:v>
                </c:pt>
                <c:pt idx="35">
                  <c:v>-266.41328439154546</c:v>
                </c:pt>
                <c:pt idx="36">
                  <c:v>-276.40408096286245</c:v>
                </c:pt>
                <c:pt idx="37">
                  <c:v>-286.38891019307243</c:v>
                </c:pt>
                <c:pt idx="38">
                  <c:v>-296.36628032049526</c:v>
                </c:pt>
                <c:pt idx="39">
                  <c:v>-306.3347035343192</c:v>
                </c:pt>
                <c:pt idx="40">
                  <c:v>-316.29269052396921</c:v>
                </c:pt>
                <c:pt idx="41">
                  <c:v>-326.2355624544735</c:v>
                </c:pt>
                <c:pt idx="42">
                  <c:v>-336.15744530665518</c:v>
                </c:pt>
                <c:pt idx="43">
                  <c:v>-346.05507226102276</c:v>
                </c:pt>
                <c:pt idx="44">
                  <c:v>-355.92518030431614</c:v>
                </c:pt>
                <c:pt idx="45">
                  <c:v>-365.7645196641061</c:v>
                </c:pt>
                <c:pt idx="46">
                  <c:v>-375.56984654317228</c:v>
                </c:pt>
                <c:pt idx="47">
                  <c:v>-385.3379324985421</c:v>
                </c:pt>
                <c:pt idx="48">
                  <c:v>-395.06555722355552</c:v>
                </c:pt>
                <c:pt idx="49">
                  <c:v>-404.74951785898395</c:v>
                </c:pt>
                <c:pt idx="50">
                  <c:v>-414.38662183229349</c:v>
                </c:pt>
                <c:pt idx="51">
                  <c:v>-423.97369608857394</c:v>
                </c:pt>
                <c:pt idx="52">
                  <c:v>-433.50757999643662</c:v>
                </c:pt>
                <c:pt idx="53">
                  <c:v>-442.98513448658929</c:v>
                </c:pt>
                <c:pt idx="54">
                  <c:v>-452.40323503371707</c:v>
                </c:pt>
                <c:pt idx="55">
                  <c:v>-461.7587806906609</c:v>
                </c:pt>
                <c:pt idx="56">
                  <c:v>-471.04868715552931</c:v>
                </c:pt>
                <c:pt idx="57">
                  <c:v>-480.26989568957589</c:v>
                </c:pt>
                <c:pt idx="58">
                  <c:v>-489.41936627867784</c:v>
                </c:pt>
                <c:pt idx="59">
                  <c:v>-498.49408642316081</c:v>
                </c:pt>
                <c:pt idx="60">
                  <c:v>-507.49106440265547</c:v>
                </c:pt>
                <c:pt idx="61">
                  <c:v>-516.40733792628725</c:v>
                </c:pt>
                <c:pt idx="62">
                  <c:v>-525.23996750978608</c:v>
                </c:pt>
                <c:pt idx="63">
                  <c:v>-533.98604497464214</c:v>
                </c:pt>
                <c:pt idx="64">
                  <c:v>-542.64268694619602</c:v>
                </c:pt>
                <c:pt idx="65">
                  <c:v>-551.20704319056063</c:v>
                </c:pt>
                <c:pt idx="66">
                  <c:v>-559.67629024226051</c:v>
                </c:pt>
                <c:pt idx="67">
                  <c:v>-568.04763956793306</c:v>
                </c:pt>
                <c:pt idx="68">
                  <c:v>-576.31833133191401</c:v>
                </c:pt>
                <c:pt idx="69">
                  <c:v>-584.48564237596088</c:v>
                </c:pt>
                <c:pt idx="70">
                  <c:v>-592.54688013099974</c:v>
                </c:pt>
                <c:pt idx="71">
                  <c:v>-600.49939040235574</c:v>
                </c:pt>
                <c:pt idx="72">
                  <c:v>-608.34055143568366</c:v>
                </c:pt>
                <c:pt idx="73">
                  <c:v>-616.06778149744684</c:v>
                </c:pt>
                <c:pt idx="74">
                  <c:v>-623.67853310285113</c:v>
                </c:pt>
                <c:pt idx="75">
                  <c:v>-631.17030038158271</c:v>
                </c:pt>
                <c:pt idx="76">
                  <c:v>-638.54061347535196</c:v>
                </c:pt>
                <c:pt idx="77">
                  <c:v>-645.78704567918351</c:v>
                </c:pt>
                <c:pt idx="78">
                  <c:v>-652.90720801595319</c:v>
                </c:pt>
                <c:pt idx="79">
                  <c:v>-659.89875614381981</c:v>
                </c:pt>
                <c:pt idx="80">
                  <c:v>-666.75938511490403</c:v>
                </c:pt>
                <c:pt idx="81">
                  <c:v>-673.48683603976019</c:v>
                </c:pt>
                <c:pt idx="82">
                  <c:v>-680.07889103710363</c:v>
                </c:pt>
                <c:pt idx="83">
                  <c:v>-686.53337964654042</c:v>
                </c:pt>
                <c:pt idx="84">
                  <c:v>-692.84817397599841</c:v>
                </c:pt>
                <c:pt idx="85">
                  <c:v>-699.02119485426419</c:v>
                </c:pt>
                <c:pt idx="86">
                  <c:v>-705.05040718251212</c:v>
                </c:pt>
                <c:pt idx="87">
                  <c:v>-710.93382581854132</c:v>
                </c:pt>
                <c:pt idx="88">
                  <c:v>-716.66951113852849</c:v>
                </c:pt>
                <c:pt idx="89">
                  <c:v>-722.25557464521069</c:v>
                </c:pt>
                <c:pt idx="90">
                  <c:v>-727.69017474571035</c:v>
                </c:pt>
                <c:pt idx="91">
                  <c:v>-732.97152207627346</c:v>
                </c:pt>
                <c:pt idx="92">
                  <c:v>-738.09787550173098</c:v>
                </c:pt>
                <c:pt idx="93">
                  <c:v>-743.06754714977581</c:v>
                </c:pt>
                <c:pt idx="94">
                  <c:v>-747.87889863733187</c:v>
                </c:pt>
                <c:pt idx="95">
                  <c:v>-752.53034580773613</c:v>
                </c:pt>
                <c:pt idx="96">
                  <c:v>-757.02035518898822</c:v>
                </c:pt>
                <c:pt idx="97">
                  <c:v>-761.34744842759494</c:v>
                </c:pt>
                <c:pt idx="98">
                  <c:v>-765.51019898336756</c:v>
                </c:pt>
                <c:pt idx="99">
                  <c:v>-769.50723625408614</c:v>
                </c:pt>
                <c:pt idx="100">
                  <c:v>-773.33724251119963</c:v>
                </c:pt>
                <c:pt idx="101">
                  <c:v>-776.99895670987542</c:v>
                </c:pt>
                <c:pt idx="102">
                  <c:v>-780.49117166964004</c:v>
                </c:pt>
                <c:pt idx="103">
                  <c:v>-781.42168385442335</c:v>
                </c:pt>
                <c:pt idx="104">
                  <c:v>-783.85787943977607</c:v>
                </c:pt>
                <c:pt idx="105">
                  <c:v>-787.21814921267639</c:v>
                </c:pt>
                <c:pt idx="106">
                  <c:v>-789.8223582866741</c:v>
                </c:pt>
                <c:pt idx="107">
                  <c:v>-790.5738118086856</c:v>
                </c:pt>
                <c:pt idx="108">
                  <c:v>-793.80236633388654</c:v>
                </c:pt>
                <c:pt idx="109">
                  <c:v>-796.84863547679515</c:v>
                </c:pt>
                <c:pt idx="110">
                  <c:v>-799.71149577771871</c:v>
                </c:pt>
                <c:pt idx="111">
                  <c:v>-800.11955066488724</c:v>
                </c:pt>
                <c:pt idx="112">
                  <c:v>-802.45697231694419</c:v>
                </c:pt>
                <c:pt idx="113">
                  <c:v>-805.20042496020358</c:v>
                </c:pt>
                <c:pt idx="114">
                  <c:v>-807.94387760346297</c:v>
                </c:pt>
                <c:pt idx="115">
                  <c:v>-810.68733024672235</c:v>
                </c:pt>
                <c:pt idx="116">
                  <c:v>-813.43078288998174</c:v>
                </c:pt>
                <c:pt idx="117">
                  <c:v>-816.17423553324113</c:v>
                </c:pt>
                <c:pt idx="118">
                  <c:v>-818.91768817650052</c:v>
                </c:pt>
                <c:pt idx="119">
                  <c:v>-821.66114081975991</c:v>
                </c:pt>
                <c:pt idx="120">
                  <c:v>-824.4045934630193</c:v>
                </c:pt>
                <c:pt idx="121">
                  <c:v>-827.14804610627868</c:v>
                </c:pt>
                <c:pt idx="122">
                  <c:v>-829.89149874953807</c:v>
                </c:pt>
                <c:pt idx="123">
                  <c:v>-832.63495139279746</c:v>
                </c:pt>
                <c:pt idx="124">
                  <c:v>-835.37840403605685</c:v>
                </c:pt>
                <c:pt idx="125">
                  <c:v>-838.12185667931624</c:v>
                </c:pt>
                <c:pt idx="126">
                  <c:v>-840.86530932257563</c:v>
                </c:pt>
                <c:pt idx="127">
                  <c:v>-843.60876196583501</c:v>
                </c:pt>
                <c:pt idx="128">
                  <c:v>-846.3522146090944</c:v>
                </c:pt>
                <c:pt idx="129">
                  <c:v>-849.09566725235379</c:v>
                </c:pt>
                <c:pt idx="130">
                  <c:v>-851.83911989561318</c:v>
                </c:pt>
                <c:pt idx="131">
                  <c:v>-854.58257253887257</c:v>
                </c:pt>
                <c:pt idx="132">
                  <c:v>-857.32602518213196</c:v>
                </c:pt>
                <c:pt idx="133">
                  <c:v>-860.06947782539135</c:v>
                </c:pt>
                <c:pt idx="134">
                  <c:v>-862.81293046865073</c:v>
                </c:pt>
                <c:pt idx="135">
                  <c:v>-865.55638311191012</c:v>
                </c:pt>
                <c:pt idx="136">
                  <c:v>-868.29983575516951</c:v>
                </c:pt>
                <c:pt idx="137">
                  <c:v>-871.0432883984289</c:v>
                </c:pt>
                <c:pt idx="138">
                  <c:v>-873.78674104168829</c:v>
                </c:pt>
                <c:pt idx="139">
                  <c:v>-876.53019368494768</c:v>
                </c:pt>
                <c:pt idx="140">
                  <c:v>-879.27364632820706</c:v>
                </c:pt>
                <c:pt idx="141">
                  <c:v>-882.01709897146645</c:v>
                </c:pt>
                <c:pt idx="142">
                  <c:v>-884.76055161472584</c:v>
                </c:pt>
                <c:pt idx="143">
                  <c:v>-887.50400425798523</c:v>
                </c:pt>
                <c:pt idx="144">
                  <c:v>-890.24745690124462</c:v>
                </c:pt>
                <c:pt idx="145">
                  <c:v>-892.99090954450401</c:v>
                </c:pt>
                <c:pt idx="146">
                  <c:v>-895.7343621877634</c:v>
                </c:pt>
                <c:pt idx="147">
                  <c:v>-898.47781483102278</c:v>
                </c:pt>
                <c:pt idx="148">
                  <c:v>-901.22126747428217</c:v>
                </c:pt>
                <c:pt idx="149">
                  <c:v>-903.96472011754156</c:v>
                </c:pt>
                <c:pt idx="150">
                  <c:v>-906.70817276080095</c:v>
                </c:pt>
                <c:pt idx="151">
                  <c:v>-909.45162540406034</c:v>
                </c:pt>
                <c:pt idx="152">
                  <c:v>-912.19507804731973</c:v>
                </c:pt>
                <c:pt idx="153">
                  <c:v>-914.93853069057911</c:v>
                </c:pt>
                <c:pt idx="154">
                  <c:v>-917.6819833338385</c:v>
                </c:pt>
                <c:pt idx="155">
                  <c:v>-920.42543597709789</c:v>
                </c:pt>
                <c:pt idx="156">
                  <c:v>-923.16888862035728</c:v>
                </c:pt>
                <c:pt idx="157">
                  <c:v>-925.91234126361667</c:v>
                </c:pt>
                <c:pt idx="158">
                  <c:v>-928.65579390687606</c:v>
                </c:pt>
                <c:pt idx="159">
                  <c:v>-931.39924655013544</c:v>
                </c:pt>
                <c:pt idx="160">
                  <c:v>-934.14269919339483</c:v>
                </c:pt>
                <c:pt idx="161">
                  <c:v>-936.88615183665422</c:v>
                </c:pt>
                <c:pt idx="162">
                  <c:v>-939.62960447991361</c:v>
                </c:pt>
                <c:pt idx="163">
                  <c:v>-942.373057123173</c:v>
                </c:pt>
                <c:pt idx="164">
                  <c:v>-945.11650976643239</c:v>
                </c:pt>
                <c:pt idx="165">
                  <c:v>-947.85996240969178</c:v>
                </c:pt>
                <c:pt idx="166">
                  <c:v>-950.60341505295116</c:v>
                </c:pt>
                <c:pt idx="167">
                  <c:v>-953.34686769621055</c:v>
                </c:pt>
                <c:pt idx="168">
                  <c:v>-956.09032033946994</c:v>
                </c:pt>
                <c:pt idx="169">
                  <c:v>-958.83377298272933</c:v>
                </c:pt>
                <c:pt idx="170">
                  <c:v>-961.57722562598872</c:v>
                </c:pt>
                <c:pt idx="171">
                  <c:v>-964.32067826924811</c:v>
                </c:pt>
                <c:pt idx="172">
                  <c:v>-967.06413091250749</c:v>
                </c:pt>
                <c:pt idx="173">
                  <c:v>-969.80758355576688</c:v>
                </c:pt>
                <c:pt idx="174">
                  <c:v>-972.55103619902627</c:v>
                </c:pt>
                <c:pt idx="175">
                  <c:v>-975.29448884228566</c:v>
                </c:pt>
                <c:pt idx="176">
                  <c:v>-978.03794148554505</c:v>
                </c:pt>
                <c:pt idx="177">
                  <c:v>-980.78139412880444</c:v>
                </c:pt>
                <c:pt idx="178">
                  <c:v>-983.52484677206382</c:v>
                </c:pt>
                <c:pt idx="179">
                  <c:v>-986.26829941532321</c:v>
                </c:pt>
                <c:pt idx="180">
                  <c:v>-989.0117520585826</c:v>
                </c:pt>
                <c:pt idx="181">
                  <c:v>-990.56454625466733</c:v>
                </c:pt>
                <c:pt idx="182">
                  <c:v>-991.74799667808622</c:v>
                </c:pt>
                <c:pt idx="183">
                  <c:v>-994.41951624846445</c:v>
                </c:pt>
                <c:pt idx="184">
                  <c:v>-997.01307473230406</c:v>
                </c:pt>
                <c:pt idx="185">
                  <c:v>-999.52774397095584</c:v>
                </c:pt>
                <c:pt idx="186">
                  <c:v>-1001.9625934782872</c:v>
                </c:pt>
                <c:pt idx="187">
                  <c:v>-1004.3167808194017</c:v>
                </c:pt>
                <c:pt idx="188">
                  <c:v>-1006.5893774915593</c:v>
                </c:pt>
                <c:pt idx="189">
                  <c:v>-1008.7795437611843</c:v>
                </c:pt>
                <c:pt idx="190">
                  <c:v>-1010.8865245594317</c:v>
                </c:pt>
                <c:pt idx="191">
                  <c:v>-1012.9094845903134</c:v>
                </c:pt>
                <c:pt idx="192">
                  <c:v>-1014.8476743432783</c:v>
                </c:pt>
                <c:pt idx="193">
                  <c:v>-1016.7004353821591</c:v>
                </c:pt>
                <c:pt idx="194">
                  <c:v>-1018.4671111839081</c:v>
                </c:pt>
                <c:pt idx="195">
                  <c:v>-1020.1470510355188</c:v>
                </c:pt>
                <c:pt idx="196">
                  <c:v>-1021.7395209374289</c:v>
                </c:pt>
                <c:pt idx="197">
                  <c:v>-1023.243965111068</c:v>
                </c:pt>
                <c:pt idx="198">
                  <c:v>-1024.6599178680174</c:v>
                </c:pt>
                <c:pt idx="199">
                  <c:v>-1025.9867475850172</c:v>
                </c:pt>
                <c:pt idx="200">
                  <c:v>-1027.2239998589969</c:v>
                </c:pt>
                <c:pt idx="201">
                  <c:v>-1028.371314406857</c:v>
                </c:pt>
                <c:pt idx="202">
                  <c:v>-1029.4281625060678</c:v>
                </c:pt>
                <c:pt idx="203">
                  <c:v>-1030.3941098296659</c:v>
                </c:pt>
                <c:pt idx="204">
                  <c:v>-1031.268901349217</c:v>
                </c:pt>
                <c:pt idx="205">
                  <c:v>-1032.0522032303572</c:v>
                </c:pt>
                <c:pt idx="206">
                  <c:v>-1032.7436878686542</c:v>
                </c:pt>
                <c:pt idx="207">
                  <c:v>-1033.3431228164563</c:v>
                </c:pt>
                <c:pt idx="208">
                  <c:v>-1033.8502824659722</c:v>
                </c:pt>
                <c:pt idx="209">
                  <c:v>-1034.2649493954555</c:v>
                </c:pt>
                <c:pt idx="210">
                  <c:v>-1034.587000612612</c:v>
                </c:pt>
                <c:pt idx="211">
                  <c:v>-1034.8163213740845</c:v>
                </c:pt>
                <c:pt idx="212">
                  <c:v>-1034.9528045893053</c:v>
                </c:pt>
                <c:pt idx="213">
                  <c:v>-1034.9964838764845</c:v>
                </c:pt>
                <c:pt idx="214">
                  <c:v>-1034.9964838764845</c:v>
                </c:pt>
                <c:pt idx="215">
                  <c:v>-1034.9964838764845</c:v>
                </c:pt>
                <c:pt idx="216">
                  <c:v>-1034.9964838764845</c:v>
                </c:pt>
                <c:pt idx="217">
                  <c:v>-1034.9964838764845</c:v>
                </c:pt>
                <c:pt idx="218">
                  <c:v>-1034.9964838764845</c:v>
                </c:pt>
                <c:pt idx="219">
                  <c:v>-1034.9964838764845</c:v>
                </c:pt>
                <c:pt idx="220">
                  <c:v>-1034.9964838764845</c:v>
                </c:pt>
                <c:pt idx="221">
                  <c:v>-1034.9964838764845</c:v>
                </c:pt>
                <c:pt idx="222">
                  <c:v>-1034.9964838764845</c:v>
                </c:pt>
                <c:pt idx="223">
                  <c:v>-1034.9964838764845</c:v>
                </c:pt>
                <c:pt idx="224">
                  <c:v>-1034.9964838764845</c:v>
                </c:pt>
                <c:pt idx="225">
                  <c:v>-1034.9964838764845</c:v>
                </c:pt>
                <c:pt idx="226">
                  <c:v>-1034.9964838764845</c:v>
                </c:pt>
                <c:pt idx="227">
                  <c:v>-1034.9964838764845</c:v>
                </c:pt>
                <c:pt idx="228">
                  <c:v>-1034.9964838764845</c:v>
                </c:pt>
                <c:pt idx="229">
                  <c:v>-1034.9964838764845</c:v>
                </c:pt>
                <c:pt idx="230">
                  <c:v>-1034.9964838764845</c:v>
                </c:pt>
                <c:pt idx="231">
                  <c:v>-1034.9964838764845</c:v>
                </c:pt>
                <c:pt idx="232">
                  <c:v>-1034.9964838764845</c:v>
                </c:pt>
                <c:pt idx="233">
                  <c:v>-1034.9964838764845</c:v>
                </c:pt>
                <c:pt idx="234">
                  <c:v>-1034.9964838764845</c:v>
                </c:pt>
                <c:pt idx="235">
                  <c:v>-1034.9964838764845</c:v>
                </c:pt>
                <c:pt idx="236">
                  <c:v>-1034.9964838764845</c:v>
                </c:pt>
                <c:pt idx="237">
                  <c:v>-1034.9964838764845</c:v>
                </c:pt>
                <c:pt idx="238">
                  <c:v>-1034.9964838764845</c:v>
                </c:pt>
                <c:pt idx="239">
                  <c:v>-1034.9964838764845</c:v>
                </c:pt>
                <c:pt idx="240">
                  <c:v>-1034.9964838764845</c:v>
                </c:pt>
                <c:pt idx="241">
                  <c:v>-1034.9964838764845</c:v>
                </c:pt>
                <c:pt idx="242">
                  <c:v>-1034.9964838764845</c:v>
                </c:pt>
                <c:pt idx="243">
                  <c:v>-1034.9964838764845</c:v>
                </c:pt>
                <c:pt idx="244">
                  <c:v>-1034.9964838764845</c:v>
                </c:pt>
                <c:pt idx="245">
                  <c:v>-1034.9964838764845</c:v>
                </c:pt>
                <c:pt idx="246">
                  <c:v>-1034.9964838764845</c:v>
                </c:pt>
                <c:pt idx="247">
                  <c:v>-1034.9964838764845</c:v>
                </c:pt>
                <c:pt idx="248">
                  <c:v>-1034.9964838764845</c:v>
                </c:pt>
                <c:pt idx="249">
                  <c:v>-1034.9964838764845</c:v>
                </c:pt>
                <c:pt idx="250">
                  <c:v>-1034.9964838764845</c:v>
                </c:pt>
                <c:pt idx="251">
                  <c:v>-1034.9964838764845</c:v>
                </c:pt>
                <c:pt idx="252">
                  <c:v>-1034.9964838764845</c:v>
                </c:pt>
                <c:pt idx="253">
                  <c:v>-1034.9964838764845</c:v>
                </c:pt>
                <c:pt idx="254">
                  <c:v>-1034.9964838764845</c:v>
                </c:pt>
                <c:pt idx="255">
                  <c:v>-1034.9964838764845</c:v>
                </c:pt>
                <c:pt idx="256">
                  <c:v>-1034.9964838764845</c:v>
                </c:pt>
                <c:pt idx="257">
                  <c:v>-1034.9964838764845</c:v>
                </c:pt>
                <c:pt idx="258">
                  <c:v>-1034.9964838764845</c:v>
                </c:pt>
                <c:pt idx="259">
                  <c:v>-1034.9964838764845</c:v>
                </c:pt>
                <c:pt idx="260">
                  <c:v>-1034.9964838764845</c:v>
                </c:pt>
                <c:pt idx="261">
                  <c:v>-1034.9964838764845</c:v>
                </c:pt>
                <c:pt idx="262">
                  <c:v>-1034.9964838764845</c:v>
                </c:pt>
                <c:pt idx="263">
                  <c:v>-1034.9964838764845</c:v>
                </c:pt>
                <c:pt idx="264">
                  <c:v>-1034.9964838764845</c:v>
                </c:pt>
                <c:pt idx="265">
                  <c:v>-1034.9964838764845</c:v>
                </c:pt>
                <c:pt idx="266">
                  <c:v>-1034.9964838764845</c:v>
                </c:pt>
                <c:pt idx="267">
                  <c:v>-1034.9964838764845</c:v>
                </c:pt>
                <c:pt idx="268">
                  <c:v>-1034.9964838764845</c:v>
                </c:pt>
                <c:pt idx="269">
                  <c:v>-1034.9964838764845</c:v>
                </c:pt>
                <c:pt idx="270">
                  <c:v>-1034.9964838764845</c:v>
                </c:pt>
                <c:pt idx="271">
                  <c:v>-1034.9964838764845</c:v>
                </c:pt>
                <c:pt idx="272">
                  <c:v>-1034.9964838764845</c:v>
                </c:pt>
                <c:pt idx="273">
                  <c:v>-1034.9964838764845</c:v>
                </c:pt>
                <c:pt idx="274">
                  <c:v>-1034.9964838764845</c:v>
                </c:pt>
                <c:pt idx="275">
                  <c:v>-1034.9964838764845</c:v>
                </c:pt>
                <c:pt idx="276">
                  <c:v>-1034.9964838764845</c:v>
                </c:pt>
                <c:pt idx="277">
                  <c:v>-1034.9964838764845</c:v>
                </c:pt>
                <c:pt idx="278">
                  <c:v>-1034.9964838764845</c:v>
                </c:pt>
                <c:pt idx="279">
                  <c:v>-1034.9964838764845</c:v>
                </c:pt>
                <c:pt idx="280">
                  <c:v>-1034.9964838764845</c:v>
                </c:pt>
                <c:pt idx="281">
                  <c:v>-1034.9964838764845</c:v>
                </c:pt>
                <c:pt idx="282">
                  <c:v>-1034.9964838764845</c:v>
                </c:pt>
                <c:pt idx="283">
                  <c:v>-1034.9964838764845</c:v>
                </c:pt>
                <c:pt idx="284">
                  <c:v>-1034.9964838764845</c:v>
                </c:pt>
                <c:pt idx="285">
                  <c:v>-1034.9964838764845</c:v>
                </c:pt>
                <c:pt idx="286">
                  <c:v>-1034.9964838764845</c:v>
                </c:pt>
                <c:pt idx="287">
                  <c:v>-1034.9964838764845</c:v>
                </c:pt>
                <c:pt idx="288">
                  <c:v>-1034.9964838764845</c:v>
                </c:pt>
                <c:pt idx="289">
                  <c:v>-1034.9964838764845</c:v>
                </c:pt>
                <c:pt idx="290">
                  <c:v>-1034.9964838764845</c:v>
                </c:pt>
                <c:pt idx="291">
                  <c:v>-1034.9964838764845</c:v>
                </c:pt>
                <c:pt idx="292">
                  <c:v>-1034.9964838764845</c:v>
                </c:pt>
                <c:pt idx="293">
                  <c:v>-1034.9964838764845</c:v>
                </c:pt>
                <c:pt idx="294">
                  <c:v>-1034.9964838764845</c:v>
                </c:pt>
                <c:pt idx="295">
                  <c:v>-1034.9964838764845</c:v>
                </c:pt>
                <c:pt idx="296">
                  <c:v>-1034.9964838764845</c:v>
                </c:pt>
                <c:pt idx="297">
                  <c:v>-1034.9964838764845</c:v>
                </c:pt>
                <c:pt idx="298">
                  <c:v>-1034.9964838764845</c:v>
                </c:pt>
                <c:pt idx="299">
                  <c:v>-1034.9964838764845</c:v>
                </c:pt>
                <c:pt idx="300">
                  <c:v>-1034.9964838764845</c:v>
                </c:pt>
                <c:pt idx="301">
                  <c:v>-1034.9964838764845</c:v>
                </c:pt>
                <c:pt idx="302">
                  <c:v>-1034.9964838764845</c:v>
                </c:pt>
                <c:pt idx="303">
                  <c:v>-1034.9964838764845</c:v>
                </c:pt>
                <c:pt idx="304">
                  <c:v>-1034.9964838764845</c:v>
                </c:pt>
                <c:pt idx="305">
                  <c:v>-1034.9964838764845</c:v>
                </c:pt>
                <c:pt idx="306">
                  <c:v>-1034.9964838764845</c:v>
                </c:pt>
                <c:pt idx="307">
                  <c:v>-1034.9964838764845</c:v>
                </c:pt>
                <c:pt idx="308">
                  <c:v>-1034.9964838764845</c:v>
                </c:pt>
                <c:pt idx="309">
                  <c:v>-1034.9964838764845</c:v>
                </c:pt>
                <c:pt idx="310">
                  <c:v>-1034.9964838764845</c:v>
                </c:pt>
                <c:pt idx="311">
                  <c:v>-1034.9964838764845</c:v>
                </c:pt>
                <c:pt idx="312">
                  <c:v>-1034.9964838764845</c:v>
                </c:pt>
                <c:pt idx="313">
                  <c:v>-1034.9964838764845</c:v>
                </c:pt>
                <c:pt idx="314">
                  <c:v>-1034.9964838764845</c:v>
                </c:pt>
                <c:pt idx="315">
                  <c:v>-1034.9964838764845</c:v>
                </c:pt>
                <c:pt idx="316">
                  <c:v>-1034.9964838764845</c:v>
                </c:pt>
                <c:pt idx="317">
                  <c:v>-1034.9964838764845</c:v>
                </c:pt>
                <c:pt idx="318">
                  <c:v>-1034.9964838764845</c:v>
                </c:pt>
                <c:pt idx="319">
                  <c:v>-1034.9964838764845</c:v>
                </c:pt>
                <c:pt idx="320">
                  <c:v>-1034.9964838764845</c:v>
                </c:pt>
                <c:pt idx="321">
                  <c:v>-1034.9964838764845</c:v>
                </c:pt>
                <c:pt idx="322">
                  <c:v>-1034.9964838764845</c:v>
                </c:pt>
                <c:pt idx="323">
                  <c:v>-1034.9964838764845</c:v>
                </c:pt>
                <c:pt idx="324">
                  <c:v>-1034.9964838764845</c:v>
                </c:pt>
                <c:pt idx="325">
                  <c:v>-1034.9964838764845</c:v>
                </c:pt>
                <c:pt idx="326">
                  <c:v>-1034.9964838764845</c:v>
                </c:pt>
                <c:pt idx="327">
                  <c:v>-1034.9964838764845</c:v>
                </c:pt>
                <c:pt idx="328">
                  <c:v>-1034.9964838764845</c:v>
                </c:pt>
                <c:pt idx="329">
                  <c:v>-1034.9964838764845</c:v>
                </c:pt>
                <c:pt idx="330">
                  <c:v>-1034.9964838764845</c:v>
                </c:pt>
                <c:pt idx="331">
                  <c:v>-1034.9964838764845</c:v>
                </c:pt>
                <c:pt idx="332">
                  <c:v>-1034.9964838764845</c:v>
                </c:pt>
                <c:pt idx="333">
                  <c:v>-1034.9964838764845</c:v>
                </c:pt>
                <c:pt idx="334">
                  <c:v>-1034.9964838764845</c:v>
                </c:pt>
                <c:pt idx="335">
                  <c:v>-1034.9964838764845</c:v>
                </c:pt>
                <c:pt idx="336">
                  <c:v>-1034.9964838764845</c:v>
                </c:pt>
                <c:pt idx="337">
                  <c:v>-1034.9964838764845</c:v>
                </c:pt>
                <c:pt idx="338">
                  <c:v>-1034.9964838764845</c:v>
                </c:pt>
                <c:pt idx="339">
                  <c:v>-1034.9964838764845</c:v>
                </c:pt>
                <c:pt idx="340">
                  <c:v>-1034.9964838764845</c:v>
                </c:pt>
                <c:pt idx="341">
                  <c:v>-1034.9964838764845</c:v>
                </c:pt>
                <c:pt idx="342">
                  <c:v>-1034.9964838764845</c:v>
                </c:pt>
                <c:pt idx="343">
                  <c:v>-1034.9964838764845</c:v>
                </c:pt>
                <c:pt idx="344">
                  <c:v>-1034.9964838764845</c:v>
                </c:pt>
                <c:pt idx="345">
                  <c:v>-1034.9964838764845</c:v>
                </c:pt>
                <c:pt idx="346">
                  <c:v>-1034.9964838764845</c:v>
                </c:pt>
                <c:pt idx="347">
                  <c:v>-1034.9964838764845</c:v>
                </c:pt>
                <c:pt idx="348">
                  <c:v>-1034.9964838764845</c:v>
                </c:pt>
                <c:pt idx="349">
                  <c:v>-1034.9964838764845</c:v>
                </c:pt>
                <c:pt idx="350">
                  <c:v>-1034.9964838764845</c:v>
                </c:pt>
                <c:pt idx="351">
                  <c:v>-1034.9964838764845</c:v>
                </c:pt>
                <c:pt idx="352">
                  <c:v>-1034.9964838764845</c:v>
                </c:pt>
                <c:pt idx="353">
                  <c:v>-1034.9964838764845</c:v>
                </c:pt>
                <c:pt idx="354">
                  <c:v>-1034.9964838764845</c:v>
                </c:pt>
                <c:pt idx="355">
                  <c:v>-1034.9964838764845</c:v>
                </c:pt>
                <c:pt idx="356">
                  <c:v>-1034.9964838764845</c:v>
                </c:pt>
                <c:pt idx="357">
                  <c:v>-1034.9964838764845</c:v>
                </c:pt>
                <c:pt idx="358">
                  <c:v>-1034.9964838764845</c:v>
                </c:pt>
                <c:pt idx="359">
                  <c:v>-1034.9964838764845</c:v>
                </c:pt>
                <c:pt idx="360">
                  <c:v>-1034.9964838764845</c:v>
                </c:pt>
                <c:pt idx="361">
                  <c:v>-1034.9964838764845</c:v>
                </c:pt>
                <c:pt idx="362">
                  <c:v>-1034.9964838764845</c:v>
                </c:pt>
                <c:pt idx="363">
                  <c:v>-1034.9964838764845</c:v>
                </c:pt>
                <c:pt idx="364">
                  <c:v>-1034.9964838764845</c:v>
                </c:pt>
                <c:pt idx="365">
                  <c:v>-1034.9964838764845</c:v>
                </c:pt>
                <c:pt idx="366">
                  <c:v>-1034.9964838764845</c:v>
                </c:pt>
                <c:pt idx="367">
                  <c:v>-1034.9964838764845</c:v>
                </c:pt>
                <c:pt idx="368">
                  <c:v>-1034.9964838764845</c:v>
                </c:pt>
                <c:pt idx="369">
                  <c:v>-1034.9964838764845</c:v>
                </c:pt>
                <c:pt idx="370">
                  <c:v>-1034.9964838764845</c:v>
                </c:pt>
                <c:pt idx="371">
                  <c:v>-1034.9964838764845</c:v>
                </c:pt>
                <c:pt idx="372">
                  <c:v>-1034.9964838764845</c:v>
                </c:pt>
                <c:pt idx="373">
                  <c:v>-1034.9964838764845</c:v>
                </c:pt>
                <c:pt idx="374">
                  <c:v>-1034.9964838764845</c:v>
                </c:pt>
                <c:pt idx="375">
                  <c:v>-1034.9964838764845</c:v>
                </c:pt>
                <c:pt idx="376">
                  <c:v>-1034.9964838764845</c:v>
                </c:pt>
                <c:pt idx="377">
                  <c:v>-1034.9964838764845</c:v>
                </c:pt>
                <c:pt idx="378">
                  <c:v>-1034.9964838764845</c:v>
                </c:pt>
                <c:pt idx="379">
                  <c:v>-1034.9964838764845</c:v>
                </c:pt>
                <c:pt idx="380">
                  <c:v>-1034.9964838764845</c:v>
                </c:pt>
                <c:pt idx="381">
                  <c:v>-1034.9964838764845</c:v>
                </c:pt>
                <c:pt idx="382">
                  <c:v>-1034.9964838764845</c:v>
                </c:pt>
                <c:pt idx="383">
                  <c:v>-1034.9964838764845</c:v>
                </c:pt>
                <c:pt idx="384">
                  <c:v>-1034.9964838764845</c:v>
                </c:pt>
                <c:pt idx="385">
                  <c:v>-1034.9964838764845</c:v>
                </c:pt>
                <c:pt idx="386">
                  <c:v>-1034.9964838764845</c:v>
                </c:pt>
                <c:pt idx="387">
                  <c:v>-1034.9964838764845</c:v>
                </c:pt>
                <c:pt idx="388">
                  <c:v>-1034.9964838764845</c:v>
                </c:pt>
                <c:pt idx="389">
                  <c:v>-1034.9964838764845</c:v>
                </c:pt>
                <c:pt idx="390">
                  <c:v>-1034.9964838764845</c:v>
                </c:pt>
                <c:pt idx="391">
                  <c:v>-1034.9964838764845</c:v>
                </c:pt>
                <c:pt idx="392">
                  <c:v>-1034.9964838764845</c:v>
                </c:pt>
                <c:pt idx="393">
                  <c:v>-1034.9964838764845</c:v>
                </c:pt>
                <c:pt idx="394">
                  <c:v>-1034.9964838764845</c:v>
                </c:pt>
                <c:pt idx="395">
                  <c:v>-1034.9964838764845</c:v>
                </c:pt>
                <c:pt idx="396">
                  <c:v>-1034.9964838764845</c:v>
                </c:pt>
                <c:pt idx="397">
                  <c:v>-1034.9964838764845</c:v>
                </c:pt>
                <c:pt idx="398">
                  <c:v>-1034.9964838764845</c:v>
                </c:pt>
                <c:pt idx="399">
                  <c:v>-1034.9964838764845</c:v>
                </c:pt>
                <c:pt idx="400">
                  <c:v>-1034.9964838764845</c:v>
                </c:pt>
                <c:pt idx="401">
                  <c:v>-1034.9964838764845</c:v>
                </c:pt>
                <c:pt idx="402">
                  <c:v>-1034.9964838764845</c:v>
                </c:pt>
                <c:pt idx="403">
                  <c:v>-1034.9964838764845</c:v>
                </c:pt>
                <c:pt idx="404">
                  <c:v>-1034.9964838764845</c:v>
                </c:pt>
                <c:pt idx="405">
                  <c:v>-1034.9964838764845</c:v>
                </c:pt>
                <c:pt idx="406">
                  <c:v>-1034.9964838764845</c:v>
                </c:pt>
                <c:pt idx="407">
                  <c:v>-1034.9964838764845</c:v>
                </c:pt>
                <c:pt idx="408">
                  <c:v>-1034.9964838764845</c:v>
                </c:pt>
                <c:pt idx="409">
                  <c:v>-1034.9964838764845</c:v>
                </c:pt>
                <c:pt idx="410">
                  <c:v>-1034.9964838764845</c:v>
                </c:pt>
                <c:pt idx="411">
                  <c:v>-1034.9964838764845</c:v>
                </c:pt>
                <c:pt idx="412">
                  <c:v>-1034.9964838764845</c:v>
                </c:pt>
                <c:pt idx="413">
                  <c:v>-1034.9964838764845</c:v>
                </c:pt>
                <c:pt idx="414">
                  <c:v>-1034.9964838764845</c:v>
                </c:pt>
                <c:pt idx="415">
                  <c:v>-1034.9964838764845</c:v>
                </c:pt>
                <c:pt idx="416">
                  <c:v>-1034.9964838764845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02-4FAE-B123-09FCE7A04A9E}"/>
            </c:ext>
          </c:extLst>
        </c:ser>
        <c:ser>
          <c:idx val="0"/>
          <c:order val="1"/>
          <c:tx>
            <c:v>Подрядчик по ННБ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Данные!$L$8:$L$9935</c:f>
              <c:numCache>
                <c:formatCode>0.0000</c:formatCode>
                <c:ptCount val="9928"/>
                <c:pt idx="0">
                  <c:v>0</c:v>
                </c:pt>
                <c:pt idx="1">
                  <c:v>0.16438139654986089</c:v>
                </c:pt>
                <c:pt idx="2">
                  <c:v>0.31064893736187327</c:v>
                </c:pt>
                <c:pt idx="3">
                  <c:v>0.42330459806375714</c:v>
                </c:pt>
                <c:pt idx="4">
                  <c:v>0.48793190652599855</c:v>
                </c:pt>
                <c:pt idx="5">
                  <c:v>0.48706874544112139</c:v>
                </c:pt>
                <c:pt idx="6">
                  <c:v>0.47575269302500051</c:v>
                </c:pt>
                <c:pt idx="7">
                  <c:v>0.50507276285549019</c:v>
                </c:pt>
                <c:pt idx="8">
                  <c:v>0.54121338214255232</c:v>
                </c:pt>
                <c:pt idx="9">
                  <c:v>0.58366691699396267</c:v>
                </c:pt>
                <c:pt idx="10">
                  <c:v>0.73369134463380259</c:v>
                </c:pt>
                <c:pt idx="11">
                  <c:v>0.79064118792302396</c:v>
                </c:pt>
                <c:pt idx="12">
                  <c:v>0.87555336688421392</c:v>
                </c:pt>
                <c:pt idx="13">
                  <c:v>1.1188085823769893</c:v>
                </c:pt>
                <c:pt idx="14">
                  <c:v>1.5157631687845083</c:v>
                </c:pt>
                <c:pt idx="15">
                  <c:v>2.0025787911101065</c:v>
                </c:pt>
                <c:pt idx="16">
                  <c:v>2.6122230721300874</c:v>
                </c:pt>
                <c:pt idx="17">
                  <c:v>3.4364529092979494</c:v>
                </c:pt>
                <c:pt idx="18">
                  <c:v>4.4757474174340857</c:v>
                </c:pt>
                <c:pt idx="19">
                  <c:v>5.6900014877427738</c:v>
                </c:pt>
                <c:pt idx="20">
                  <c:v>7.0887186539990941</c:v>
                </c:pt>
                <c:pt idx="21">
                  <c:v>8.6391439472563096</c:v>
                </c:pt>
                <c:pt idx="22">
                  <c:v>10.376510269727</c:v>
                </c:pt>
                <c:pt idx="23">
                  <c:v>12.376351220745132</c:v>
                </c:pt>
                <c:pt idx="24">
                  <c:v>14.688596039269395</c:v>
                </c:pt>
                <c:pt idx="25">
                  <c:v>17.228137202491752</c:v>
                </c:pt>
                <c:pt idx="26">
                  <c:v>19.799595445919103</c:v>
                </c:pt>
                <c:pt idx="27">
                  <c:v>22.474773219538559</c:v>
                </c:pt>
                <c:pt idx="28">
                  <c:v>25.356620628683253</c:v>
                </c:pt>
                <c:pt idx="29">
                  <c:v>28.446504339491636</c:v>
                </c:pt>
                <c:pt idx="30">
                  <c:v>31.728244118479385</c:v>
                </c:pt>
                <c:pt idx="31">
                  <c:v>35.28095289436007</c:v>
                </c:pt>
                <c:pt idx="32">
                  <c:v>39.236797178858673</c:v>
                </c:pt>
                <c:pt idx="33">
                  <c:v>43.498373967647687</c:v>
                </c:pt>
                <c:pt idx="34">
                  <c:v>48.032960744003091</c:v>
                </c:pt>
                <c:pt idx="35">
                  <c:v>52.82990726304461</c:v>
                </c:pt>
                <c:pt idx="36">
                  <c:v>57.845611732843636</c:v>
                </c:pt>
                <c:pt idx="37">
                  <c:v>63.045900296123833</c:v>
                </c:pt>
                <c:pt idx="38">
                  <c:v>68.377444549857756</c:v>
                </c:pt>
                <c:pt idx="39">
                  <c:v>73.927035435543502</c:v>
                </c:pt>
                <c:pt idx="40">
                  <c:v>79.729147042412407</c:v>
                </c:pt>
                <c:pt idx="41">
                  <c:v>85.711716215958504</c:v>
                </c:pt>
                <c:pt idx="42">
                  <c:v>91.968428024480374</c:v>
                </c:pt>
                <c:pt idx="43">
                  <c:v>98.440689799333612</c:v>
                </c:pt>
                <c:pt idx="44">
                  <c:v>105.12316400189576</c:v>
                </c:pt>
                <c:pt idx="45">
                  <c:v>112.01256325250138</c:v>
                </c:pt>
                <c:pt idx="46">
                  <c:v>119.11930075816666</c:v>
                </c:pt>
                <c:pt idx="47">
                  <c:v>126.4438041340043</c:v>
                </c:pt>
                <c:pt idx="48">
                  <c:v>133.92985944605741</c:v>
                </c:pt>
                <c:pt idx="49">
                  <c:v>141.56851792652432</c:v>
                </c:pt>
                <c:pt idx="50">
                  <c:v>149.35191395900497</c:v>
                </c:pt>
                <c:pt idx="51">
                  <c:v>157.2333993319734</c:v>
                </c:pt>
                <c:pt idx="52">
                  <c:v>165.16737651197653</c:v>
                </c:pt>
                <c:pt idx="53">
                  <c:v>173.25158736676187</c:v>
                </c:pt>
                <c:pt idx="54">
                  <c:v>181.57188664190258</c:v>
                </c:pt>
                <c:pt idx="55">
                  <c:v>189.99236573034634</c:v>
                </c:pt>
                <c:pt idx="56">
                  <c:v>198.51970404566597</c:v>
                </c:pt>
                <c:pt idx="57">
                  <c:v>207.22228736198616</c:v>
                </c:pt>
                <c:pt idx="58">
                  <c:v>215.93619392342433</c:v>
                </c:pt>
                <c:pt idx="59">
                  <c:v>224.91953760570365</c:v>
                </c:pt>
                <c:pt idx="60">
                  <c:v>234.05013886896438</c:v>
                </c:pt>
                <c:pt idx="61">
                  <c:v>243.17569208323945</c:v>
                </c:pt>
                <c:pt idx="62">
                  <c:v>252.51338995363582</c:v>
                </c:pt>
                <c:pt idx="63">
                  <c:v>261.84084477968446</c:v>
                </c:pt>
                <c:pt idx="64">
                  <c:v>271.30308988536405</c:v>
                </c:pt>
                <c:pt idx="65">
                  <c:v>280.89272348695073</c:v>
                </c:pt>
                <c:pt idx="66">
                  <c:v>290.54753922313438</c:v>
                </c:pt>
                <c:pt idx="67">
                  <c:v>301.31710797202538</c:v>
                </c:pt>
                <c:pt idx="68">
                  <c:v>324.28999079378332</c:v>
                </c:pt>
                <c:pt idx="69">
                  <c:v>334.12695219667455</c:v>
                </c:pt>
                <c:pt idx="70">
                  <c:v>343.99673207199942</c:v>
                </c:pt>
                <c:pt idx="71">
                  <c:v>353.93006998686604</c:v>
                </c:pt>
                <c:pt idx="72">
                  <c:v>363.92218010725588</c:v>
                </c:pt>
                <c:pt idx="73">
                  <c:v>373.94841145977318</c:v>
                </c:pt>
                <c:pt idx="74">
                  <c:v>393.96975647411705</c:v>
                </c:pt>
                <c:pt idx="75">
                  <c:v>414.01053696819383</c:v>
                </c:pt>
                <c:pt idx="76">
                  <c:v>434.09275115411765</c:v>
                </c:pt>
                <c:pt idx="77">
                  <c:v>454.15813089453002</c:v>
                </c:pt>
                <c:pt idx="78">
                  <c:v>474.28880197775669</c:v>
                </c:pt>
                <c:pt idx="79">
                  <c:v>494.51526159543795</c:v>
                </c:pt>
                <c:pt idx="80">
                  <c:v>514.74886500846856</c:v>
                </c:pt>
                <c:pt idx="81">
                  <c:v>534.93953909554057</c:v>
                </c:pt>
                <c:pt idx="82">
                  <c:v>554.53297213864062</c:v>
                </c:pt>
                <c:pt idx="83">
                  <c:v>574.23603201330195</c:v>
                </c:pt>
                <c:pt idx="84">
                  <c:v>593.95890522598268</c:v>
                </c:pt>
                <c:pt idx="85">
                  <c:v>613.76231953852175</c:v>
                </c:pt>
                <c:pt idx="86">
                  <c:v>633.56333703444091</c:v>
                </c:pt>
                <c:pt idx="87">
                  <c:v>653.23677549545812</c:v>
                </c:pt>
                <c:pt idx="88">
                  <c:v>673.08070248019749</c:v>
                </c:pt>
                <c:pt idx="89">
                  <c:v>693.15283687432031</c:v>
                </c:pt>
                <c:pt idx="90">
                  <c:v>713.37338502452656</c:v>
                </c:pt>
                <c:pt idx="91">
                  <c:v>733.08337121511863</c:v>
                </c:pt>
                <c:pt idx="92">
                  <c:v>752.67701295486074</c:v>
                </c:pt>
                <c:pt idx="93">
                  <c:v>772.54788090431225</c:v>
                </c:pt>
                <c:pt idx="94">
                  <c:v>792.40354949975983</c:v>
                </c:pt>
                <c:pt idx="95">
                  <c:v>812.50822067258503</c:v>
                </c:pt>
                <c:pt idx="96">
                  <c:v>832.52216261704427</c:v>
                </c:pt>
                <c:pt idx="97">
                  <c:v>853.27216902201701</c:v>
                </c:pt>
                <c:pt idx="98">
                  <c:v>874.09965301434795</c:v>
                </c:pt>
                <c:pt idx="99">
                  <c:v>894.97181132068988</c:v>
                </c:pt>
                <c:pt idx="100">
                  <c:v>915.75669045872314</c:v>
                </c:pt>
                <c:pt idx="101">
                  <c:v>936.52728711932855</c:v>
                </c:pt>
                <c:pt idx="102">
                  <c:v>956.81478946899745</c:v>
                </c:pt>
                <c:pt idx="103">
                  <c:v>967.28676196925494</c:v>
                </c:pt>
                <c:pt idx="104">
                  <c:v>977.77210800958835</c:v>
                </c:pt>
                <c:pt idx="105">
                  <c:v>988.41095315790471</c:v>
                </c:pt>
                <c:pt idx="106">
                  <c:v>999.17936708616867</c:v>
                </c:pt>
                <c:pt idx="107">
                  <c:v>1010.06057082</c:v>
                </c:pt>
                <c:pt idx="108">
                  <c:v>1021.1376042783331</c:v>
                </c:pt>
                <c:pt idx="109">
                  <c:v>1032.3263843160432</c:v>
                </c:pt>
                <c:pt idx="110">
                  <c:v>1043.7018461709233</c:v>
                </c:pt>
                <c:pt idx="111">
                  <c:v>1055.2565396768784</c:v>
                </c:pt>
                <c:pt idx="112">
                  <c:v>1066.925298387881</c:v>
                </c:pt>
                <c:pt idx="113">
                  <c:v>1078.7424960451317</c:v>
                </c:pt>
                <c:pt idx="114">
                  <c:v>1090.6281255223425</c:v>
                </c:pt>
                <c:pt idx="115">
                  <c:v>1102.5694742390397</c:v>
                </c:pt>
                <c:pt idx="116">
                  <c:v>1114.5357031995563</c:v>
                </c:pt>
                <c:pt idx="117">
                  <c:v>1126.5335085689537</c:v>
                </c:pt>
                <c:pt idx="118">
                  <c:v>1138.5013472689245</c:v>
                </c:pt>
                <c:pt idx="119">
                  <c:v>1150.5382802904339</c:v>
                </c:pt>
                <c:pt idx="120">
                  <c:v>1162.6005877152111</c:v>
                </c:pt>
                <c:pt idx="121">
                  <c:v>1174.7399184693284</c:v>
                </c:pt>
                <c:pt idx="122">
                  <c:v>1186.9203295059606</c:v>
                </c:pt>
                <c:pt idx="123">
                  <c:v>1199.1865860767114</c:v>
                </c:pt>
                <c:pt idx="124">
                  <c:v>1211.4738866532848</c:v>
                </c:pt>
                <c:pt idx="125">
                  <c:v>1256.9500156993813</c:v>
                </c:pt>
                <c:pt idx="126">
                  <c:v>1281.6810563205099</c:v>
                </c:pt>
                <c:pt idx="127">
                  <c:v>1306.4187642257302</c:v>
                </c:pt>
                <c:pt idx="128">
                  <c:v>1331.1679058543521</c:v>
                </c:pt>
                <c:pt idx="129">
                  <c:v>1355.9304538489143</c:v>
                </c:pt>
                <c:pt idx="130">
                  <c:v>1380.6383723363658</c:v>
                </c:pt>
                <c:pt idx="131">
                  <c:v>1405.4092266148323</c:v>
                </c:pt>
                <c:pt idx="132">
                  <c:v>1430.177219569284</c:v>
                </c:pt>
                <c:pt idx="133">
                  <c:v>1454.960917678113</c:v>
                </c:pt>
                <c:pt idx="134">
                  <c:v>1479.6860005440278</c:v>
                </c:pt>
                <c:pt idx="135">
                  <c:v>1504.4989111511443</c:v>
                </c:pt>
                <c:pt idx="136">
                  <c:v>1529.2404383408411</c:v>
                </c:pt>
                <c:pt idx="137">
                  <c:v>1553.892073580718</c:v>
                </c:pt>
                <c:pt idx="138">
                  <c:v>1578.5989010446542</c:v>
                </c:pt>
                <c:pt idx="139">
                  <c:v>1603.3346821061023</c:v>
                </c:pt>
                <c:pt idx="140">
                  <c:v>1628.1181563484956</c:v>
                </c:pt>
                <c:pt idx="141">
                  <c:v>1652.8090716507274</c:v>
                </c:pt>
                <c:pt idx="142">
                  <c:v>1677.5777633853577</c:v>
                </c:pt>
                <c:pt idx="143">
                  <c:v>1702.3352245968192</c:v>
                </c:pt>
                <c:pt idx="144">
                  <c:v>1727.0750532738575</c:v>
                </c:pt>
                <c:pt idx="145">
                  <c:v>1751.8247763317268</c:v>
                </c:pt>
                <c:pt idx="146">
                  <c:v>1776.6019002460164</c:v>
                </c:pt>
                <c:pt idx="147">
                  <c:v>1801.3746040778412</c:v>
                </c:pt>
                <c:pt idx="148">
                  <c:v>1826.1179135222305</c:v>
                </c:pt>
                <c:pt idx="149">
                  <c:v>1850.8686569360505</c:v>
                </c:pt>
                <c:pt idx="150">
                  <c:v>1875.5196405382801</c:v>
                </c:pt>
                <c:pt idx="151">
                  <c:v>1900.2459488717504</c:v>
                </c:pt>
                <c:pt idx="152">
                  <c:v>1924.9534672302204</c:v>
                </c:pt>
                <c:pt idx="153">
                  <c:v>1949.6890589212428</c:v>
                </c:pt>
                <c:pt idx="154">
                  <c:v>1974.4453888014793</c:v>
                </c:pt>
                <c:pt idx="155">
                  <c:v>1999.2047521072773</c:v>
                </c:pt>
                <c:pt idx="156">
                  <c:v>2024.0623552339755</c:v>
                </c:pt>
                <c:pt idx="157">
                  <c:v>2048.9311100333716</c:v>
                </c:pt>
                <c:pt idx="158">
                  <c:v>2073.7800096559531</c:v>
                </c:pt>
                <c:pt idx="159">
                  <c:v>2098.6671877168792</c:v>
                </c:pt>
                <c:pt idx="160">
                  <c:v>2123.4757074594222</c:v>
                </c:pt>
                <c:pt idx="161">
                  <c:v>2148.3148828268563</c:v>
                </c:pt>
                <c:pt idx="162">
                  <c:v>2173.133716114944</c:v>
                </c:pt>
                <c:pt idx="163">
                  <c:v>2197.833556229049</c:v>
                </c:pt>
                <c:pt idx="164">
                  <c:v>2222.6233230165403</c:v>
                </c:pt>
                <c:pt idx="165">
                  <c:v>2247.4230568455746</c:v>
                </c:pt>
                <c:pt idx="166">
                  <c:v>2272.0829827285056</c:v>
                </c:pt>
                <c:pt idx="167">
                  <c:v>2296.9426718668451</c:v>
                </c:pt>
                <c:pt idx="168">
                  <c:v>2321.7784699987128</c:v>
                </c:pt>
                <c:pt idx="169">
                  <c:v>2346.5558801122611</c:v>
                </c:pt>
                <c:pt idx="170">
                  <c:v>2371.3490569044548</c:v>
                </c:pt>
                <c:pt idx="171">
                  <c:v>2396.1363409418977</c:v>
                </c:pt>
                <c:pt idx="172">
                  <c:v>2420.9248460194876</c:v>
                </c:pt>
                <c:pt idx="173">
                  <c:v>2445.7436496695668</c:v>
                </c:pt>
                <c:pt idx="174">
                  <c:v>2470.5706177911225</c:v>
                </c:pt>
                <c:pt idx="175">
                  <c:v>2495.3617072892007</c:v>
                </c:pt>
                <c:pt idx="176">
                  <c:v>2520.1865329387842</c:v>
                </c:pt>
                <c:pt idx="177">
                  <c:v>2545.0232083412484</c:v>
                </c:pt>
                <c:pt idx="178">
                  <c:v>2569.8516318503011</c:v>
                </c:pt>
                <c:pt idx="179">
                  <c:v>2594.6506336666921</c:v>
                </c:pt>
                <c:pt idx="180">
                  <c:v>2619.4181407554902</c:v>
                </c:pt>
                <c:pt idx="181">
                  <c:v>2644.2260108440482</c:v>
                </c:pt>
                <c:pt idx="182">
                  <c:v>2669.0603720209256</c:v>
                </c:pt>
                <c:pt idx="183">
                  <c:v>2693.8338688245422</c:v>
                </c:pt>
                <c:pt idx="184">
                  <c:v>2718.5787545557205</c:v>
                </c:pt>
                <c:pt idx="185">
                  <c:v>2743.349758272092</c:v>
                </c:pt>
                <c:pt idx="186">
                  <c:v>2768.1486655266744</c:v>
                </c:pt>
                <c:pt idx="187">
                  <c:v>2792.9639848302982</c:v>
                </c:pt>
                <c:pt idx="188">
                  <c:v>2817.6343229627469</c:v>
                </c:pt>
                <c:pt idx="189">
                  <c:v>2842.4561438119727</c:v>
                </c:pt>
                <c:pt idx="190">
                  <c:v>2867.192681346869</c:v>
                </c:pt>
                <c:pt idx="191">
                  <c:v>2891.951718781364</c:v>
                </c:pt>
                <c:pt idx="192">
                  <c:v>2916.7611618223132</c:v>
                </c:pt>
                <c:pt idx="193">
                  <c:v>2941.5629667386802</c:v>
                </c:pt>
                <c:pt idx="194">
                  <c:v>2966.3402057005351</c:v>
                </c:pt>
                <c:pt idx="195">
                  <c:v>2991.1399353768397</c:v>
                </c:pt>
                <c:pt idx="196">
                  <c:v>3015.9494921288556</c:v>
                </c:pt>
                <c:pt idx="197">
                  <c:v>3040.7374433335567</c:v>
                </c:pt>
                <c:pt idx="198">
                  <c:v>3065.5249293844745</c:v>
                </c:pt>
                <c:pt idx="199">
                  <c:v>3090.0230859200128</c:v>
                </c:pt>
                <c:pt idx="200">
                  <c:v>3114.6722236720857</c:v>
                </c:pt>
                <c:pt idx="201">
                  <c:v>3139.1192162813854</c:v>
                </c:pt>
                <c:pt idx="202">
                  <c:v>3163.7884827082748</c:v>
                </c:pt>
                <c:pt idx="203">
                  <c:v>3188.4380819902585</c:v>
                </c:pt>
                <c:pt idx="204">
                  <c:v>3213.0879786190153</c:v>
                </c:pt>
                <c:pt idx="205">
                  <c:v>3223.0978807394727</c:v>
                </c:pt>
              </c:numCache>
            </c:numRef>
          </c:xVal>
          <c:yVal>
            <c:numRef>
              <c:f>Данные!$E$8:$E$9935</c:f>
              <c:numCache>
                <c:formatCode>#,##0.00</c:formatCode>
                <c:ptCount val="9928"/>
                <c:pt idx="0">
                  <c:v>83.58</c:v>
                </c:pt>
                <c:pt idx="1">
                  <c:v>12.820695497192773</c:v>
                </c:pt>
                <c:pt idx="2">
                  <c:v>-11.868173988335201</c:v>
                </c:pt>
                <c:pt idx="3">
                  <c:v>-36.647558844967392</c:v>
                </c:pt>
                <c:pt idx="4">
                  <c:v>-61.217252401215674</c:v>
                </c:pt>
                <c:pt idx="5">
                  <c:v>-85.746146106857694</c:v>
                </c:pt>
                <c:pt idx="6">
                  <c:v>-110.48474508647361</c:v>
                </c:pt>
                <c:pt idx="7">
                  <c:v>-135.20363720129546</c:v>
                </c:pt>
                <c:pt idx="8">
                  <c:v>-159.97202931657949</c:v>
                </c:pt>
                <c:pt idx="9">
                  <c:v>-180.53044627944678</c:v>
                </c:pt>
                <c:pt idx="10">
                  <c:v>-216.02437586111131</c:v>
                </c:pt>
                <c:pt idx="11">
                  <c:v>-228.3712509807321</c:v>
                </c:pt>
                <c:pt idx="12">
                  <c:v>-240.75848157653849</c:v>
                </c:pt>
                <c:pt idx="13">
                  <c:v>-253.11341538307971</c:v>
                </c:pt>
                <c:pt idx="14">
                  <c:v>-265.46288748332762</c:v>
                </c:pt>
                <c:pt idx="15">
                  <c:v>-277.83938831492839</c:v>
                </c:pt>
                <c:pt idx="16">
                  <c:v>-290.19899784126886</c:v>
                </c:pt>
                <c:pt idx="17">
                  <c:v>-302.54145750572974</c:v>
                </c:pt>
                <c:pt idx="18">
                  <c:v>-314.85360882546013</c:v>
                </c:pt>
                <c:pt idx="19">
                  <c:v>-327.12285540536084</c:v>
                </c:pt>
                <c:pt idx="20">
                  <c:v>-339.35309041806431</c:v>
                </c:pt>
                <c:pt idx="21">
                  <c:v>-351.57732939903218</c:v>
                </c:pt>
                <c:pt idx="22">
                  <c:v>-363.73308247125209</c:v>
                </c:pt>
                <c:pt idx="23">
                  <c:v>-375.86310334693661</c:v>
                </c:pt>
                <c:pt idx="24">
                  <c:v>-387.90765889320448</c:v>
                </c:pt>
                <c:pt idx="25">
                  <c:v>-399.87772732807593</c:v>
                </c:pt>
                <c:pt idx="26">
                  <c:v>-411.82539617647603</c:v>
                </c:pt>
                <c:pt idx="27">
                  <c:v>-423.77862955644076</c:v>
                </c:pt>
                <c:pt idx="28">
                  <c:v>-435.66435815065705</c:v>
                </c:pt>
                <c:pt idx="29">
                  <c:v>-447.44983735010481</c:v>
                </c:pt>
                <c:pt idx="30">
                  <c:v>-459.20141308995511</c:v>
                </c:pt>
                <c:pt idx="31">
                  <c:v>-470.82332319013307</c:v>
                </c:pt>
                <c:pt idx="32">
                  <c:v>-482.29569725930634</c:v>
                </c:pt>
                <c:pt idx="33">
                  <c:v>-493.62968284176526</c:v>
                </c:pt>
                <c:pt idx="34">
                  <c:v>-504.83471185228717</c:v>
                </c:pt>
                <c:pt idx="35">
                  <c:v>-515.92760671093606</c:v>
                </c:pt>
                <c:pt idx="36">
                  <c:v>-526.90149446338717</c:v>
                </c:pt>
                <c:pt idx="37">
                  <c:v>-537.72528830681586</c:v>
                </c:pt>
                <c:pt idx="38">
                  <c:v>-548.42113576544182</c:v>
                </c:pt>
                <c:pt idx="39">
                  <c:v>-558.96920157428747</c:v>
                </c:pt>
                <c:pt idx="40">
                  <c:v>-569.36735193288303</c:v>
                </c:pt>
                <c:pt idx="41">
                  <c:v>-579.57470999754139</c:v>
                </c:pt>
                <c:pt idx="42">
                  <c:v>-589.67496683421996</c:v>
                </c:pt>
                <c:pt idx="43">
                  <c:v>-599.5499285647569</c:v>
                </c:pt>
                <c:pt idx="44">
                  <c:v>-609.25285535936473</c:v>
                </c:pt>
                <c:pt idx="45">
                  <c:v>-618.7707168026659</c:v>
                </c:pt>
                <c:pt idx="46">
                  <c:v>-628.12839068905305</c:v>
                </c:pt>
                <c:pt idx="47">
                  <c:v>-637.29865705475424</c:v>
                </c:pt>
                <c:pt idx="48">
                  <c:v>-646.18777043389196</c:v>
                </c:pt>
                <c:pt idx="49">
                  <c:v>-654.84526482034482</c:v>
                </c:pt>
                <c:pt idx="50">
                  <c:v>-663.27798301341102</c:v>
                </c:pt>
                <c:pt idx="51">
                  <c:v>-671.49301262745837</c:v>
                </c:pt>
                <c:pt idx="52">
                  <c:v>-679.51607895249845</c:v>
                </c:pt>
                <c:pt idx="53">
                  <c:v>-687.30840616663386</c:v>
                </c:pt>
                <c:pt idx="54">
                  <c:v>-694.86921963990119</c:v>
                </c:pt>
                <c:pt idx="55">
                  <c:v>-702.19950170291224</c:v>
                </c:pt>
                <c:pt idx="56">
                  <c:v>-709.32940468736695</c:v>
                </c:pt>
                <c:pt idx="57">
                  <c:v>-716.27315861257819</c:v>
                </c:pt>
                <c:pt idx="58">
                  <c:v>-722.88744993565501</c:v>
                </c:pt>
                <c:pt idx="59">
                  <c:v>-729.34268533990132</c:v>
                </c:pt>
                <c:pt idx="60">
                  <c:v>-735.59379041095121</c:v>
                </c:pt>
                <c:pt idx="61">
                  <c:v>-741.63885226733998</c:v>
                </c:pt>
                <c:pt idx="62">
                  <c:v>-747.6705887845302</c:v>
                </c:pt>
                <c:pt idx="63">
                  <c:v>-753.51698235868344</c:v>
                </c:pt>
                <c:pt idx="64">
                  <c:v>-759.06574191358277</c:v>
                </c:pt>
                <c:pt idx="65">
                  <c:v>-764.25566623912641</c:v>
                </c:pt>
                <c:pt idx="66">
                  <c:v>-769.13555443923644</c:v>
                </c:pt>
                <c:pt idx="67">
                  <c:v>-774.16647071843295</c:v>
                </c:pt>
                <c:pt idx="68">
                  <c:v>-784.2488718613489</c:v>
                </c:pt>
                <c:pt idx="69">
                  <c:v>-788.5100739485091</c:v>
                </c:pt>
                <c:pt idx="70">
                  <c:v>-792.65675027822249</c:v>
                </c:pt>
                <c:pt idx="71">
                  <c:v>-796.46682244184842</c:v>
                </c:pt>
                <c:pt idx="72">
                  <c:v>-799.93221748984922</c:v>
                </c:pt>
                <c:pt idx="73">
                  <c:v>-803.21910674492267</c:v>
                </c:pt>
                <c:pt idx="74">
                  <c:v>-809.75607486265289</c:v>
                </c:pt>
                <c:pt idx="75">
                  <c:v>-816.27498399750368</c:v>
                </c:pt>
                <c:pt idx="76">
                  <c:v>-822.80903425727513</c:v>
                </c:pt>
                <c:pt idx="77">
                  <c:v>-829.38490983460622</c:v>
                </c:pt>
                <c:pt idx="78">
                  <c:v>-835.90048633744289</c:v>
                </c:pt>
                <c:pt idx="79">
                  <c:v>-842.32610637998334</c:v>
                </c:pt>
                <c:pt idx="80">
                  <c:v>-848.96599919123889</c:v>
                </c:pt>
                <c:pt idx="81">
                  <c:v>-855.845492261358</c:v>
                </c:pt>
                <c:pt idx="82">
                  <c:v>-862.52551414510697</c:v>
                </c:pt>
                <c:pt idx="83">
                  <c:v>-869.20325240234797</c:v>
                </c:pt>
                <c:pt idx="84">
                  <c:v>-875.81562766826323</c:v>
                </c:pt>
                <c:pt idx="85">
                  <c:v>-882.35264985232902</c:v>
                </c:pt>
                <c:pt idx="86">
                  <c:v>-888.94924313577258</c:v>
                </c:pt>
                <c:pt idx="87">
                  <c:v>-895.80963690834153</c:v>
                </c:pt>
                <c:pt idx="88">
                  <c:v>-902.8783606891202</c:v>
                </c:pt>
                <c:pt idx="89">
                  <c:v>-910.05203745806318</c:v>
                </c:pt>
                <c:pt idx="90">
                  <c:v>-917.43648688759663</c:v>
                </c:pt>
                <c:pt idx="91">
                  <c:v>-924.63742903137086</c:v>
                </c:pt>
                <c:pt idx="92">
                  <c:v>-931.70090058509606</c:v>
                </c:pt>
                <c:pt idx="93">
                  <c:v>-938.63780068307312</c:v>
                </c:pt>
                <c:pt idx="94">
                  <c:v>-945.3818416967539</c:v>
                </c:pt>
                <c:pt idx="95">
                  <c:v>-951.91725041758002</c:v>
                </c:pt>
                <c:pt idx="96">
                  <c:v>-958.03154927092885</c:v>
                </c:pt>
                <c:pt idx="97">
                  <c:v>-964.30460670511968</c:v>
                </c:pt>
                <c:pt idx="98">
                  <c:v>-970.59527548916105</c:v>
                </c:pt>
                <c:pt idx="99">
                  <c:v>-976.90821163951261</c:v>
                </c:pt>
                <c:pt idx="100">
                  <c:v>-983.21286573486771</c:v>
                </c:pt>
                <c:pt idx="101">
                  <c:v>-989.55715686618726</c:v>
                </c:pt>
                <c:pt idx="102">
                  <c:v>-995.61272090403907</c:v>
                </c:pt>
                <c:pt idx="103">
                  <c:v>-998.62867411489367</c:v>
                </c:pt>
                <c:pt idx="104">
                  <c:v>-1001.6170633190605</c:v>
                </c:pt>
                <c:pt idx="105">
                  <c:v>-1004.5121771743756</c:v>
                </c:pt>
                <c:pt idx="106">
                  <c:v>-1007.2251672568115</c:v>
                </c:pt>
                <c:pt idx="107">
                  <c:v>-1009.8171639579958</c:v>
                </c:pt>
                <c:pt idx="108">
                  <c:v>-1012.4261447027333</c:v>
                </c:pt>
                <c:pt idx="109">
                  <c:v>-1015.0994507273421</c:v>
                </c:pt>
                <c:pt idx="110">
                  <c:v>-1017.7158974220889</c:v>
                </c:pt>
                <c:pt idx="111">
                  <c:v>-1020.1628888282399</c:v>
                </c:pt>
                <c:pt idx="112">
                  <c:v>-1022.4172403377398</c:v>
                </c:pt>
                <c:pt idx="113">
                  <c:v>-1024.4655119225176</c:v>
                </c:pt>
                <c:pt idx="114">
                  <c:v>-1026.2897731327616</c:v>
                </c:pt>
                <c:pt idx="115">
                  <c:v>-1027.8265211299956</c:v>
                </c:pt>
                <c:pt idx="116">
                  <c:v>-1029.0658255778085</c:v>
                </c:pt>
                <c:pt idx="117">
                  <c:v>-1030.1109817584691</c:v>
                </c:pt>
                <c:pt idx="118">
                  <c:v>-1030.9094539177356</c:v>
                </c:pt>
                <c:pt idx="119">
                  <c:v>-1031.5089318108257</c:v>
                </c:pt>
                <c:pt idx="120">
                  <c:v>-1032.0810193986335</c:v>
                </c:pt>
                <c:pt idx="121">
                  <c:v>-1032.7144592284856</c:v>
                </c:pt>
                <c:pt idx="122">
                  <c:v>-1033.3705261055422</c:v>
                </c:pt>
                <c:pt idx="123">
                  <c:v>-1033.9412367268058</c:v>
                </c:pt>
                <c:pt idx="124">
                  <c:v>-1034.4298001897362</c:v>
                </c:pt>
                <c:pt idx="125">
                  <c:v>-1035.1654903328626</c:v>
                </c:pt>
                <c:pt idx="126">
                  <c:v>-1035.0726169653879</c:v>
                </c:pt>
                <c:pt idx="127">
                  <c:v>-1034.9948621031126</c:v>
                </c:pt>
                <c:pt idx="128">
                  <c:v>-1034.8500946745464</c:v>
                </c:pt>
                <c:pt idx="129">
                  <c:v>-1034.8782065856985</c:v>
                </c:pt>
                <c:pt idx="130">
                  <c:v>-1035.0789075740088</c:v>
                </c:pt>
                <c:pt idx="131">
                  <c:v>-1035.2130338083284</c:v>
                </c:pt>
                <c:pt idx="132">
                  <c:v>-1035.3081834340414</c:v>
                </c:pt>
                <c:pt idx="133">
                  <c:v>-1035.1892013867234</c:v>
                </c:pt>
                <c:pt idx="134">
                  <c:v>-1034.9906588712113</c:v>
                </c:pt>
                <c:pt idx="135">
                  <c:v>-1034.938658457075</c:v>
                </c:pt>
                <c:pt idx="136">
                  <c:v>-1034.9127082750288</c:v>
                </c:pt>
                <c:pt idx="137">
                  <c:v>-1034.9278028497852</c:v>
                </c:pt>
                <c:pt idx="138">
                  <c:v>-1034.9018638030523</c:v>
                </c:pt>
                <c:pt idx="139">
                  <c:v>-1034.8088749583919</c:v>
                </c:pt>
                <c:pt idx="140">
                  <c:v>-1034.7569128946818</c:v>
                </c:pt>
                <c:pt idx="141">
                  <c:v>-1034.7051601658718</c:v>
                </c:pt>
                <c:pt idx="142">
                  <c:v>-1034.7073226459365</c:v>
                </c:pt>
                <c:pt idx="143">
                  <c:v>-1034.7483784140916</c:v>
                </c:pt>
                <c:pt idx="144">
                  <c:v>-1034.8153064815226</c:v>
                </c:pt>
                <c:pt idx="145">
                  <c:v>-1034.8563434471184</c:v>
                </c:pt>
                <c:pt idx="146">
                  <c:v>-1034.9104064814685</c:v>
                </c:pt>
                <c:pt idx="147">
                  <c:v>-1034.990417383701</c:v>
                </c:pt>
                <c:pt idx="148">
                  <c:v>-1035.0163355340146</c:v>
                </c:pt>
                <c:pt idx="149">
                  <c:v>-1035.0033711159431</c:v>
                </c:pt>
                <c:pt idx="150">
                  <c:v>-1034.9646348860847</c:v>
                </c:pt>
                <c:pt idx="151">
                  <c:v>-1034.9775835503997</c:v>
                </c:pt>
                <c:pt idx="152">
                  <c:v>-1034.9905216779182</c:v>
                </c:pt>
                <c:pt idx="153">
                  <c:v>-1034.9905216779182</c:v>
                </c:pt>
                <c:pt idx="154">
                  <c:v>-1034.9905216779182</c:v>
                </c:pt>
                <c:pt idx="155">
                  <c:v>-1034.9645917823423</c:v>
                </c:pt>
                <c:pt idx="156">
                  <c:v>-1034.9255417918041</c:v>
                </c:pt>
                <c:pt idx="157">
                  <c:v>-1034.9255417918041</c:v>
                </c:pt>
                <c:pt idx="158">
                  <c:v>-1034.9645763324074</c:v>
                </c:pt>
                <c:pt idx="159">
                  <c:v>-1034.9776087136734</c:v>
                </c:pt>
                <c:pt idx="160">
                  <c:v>-1035.0187457873915</c:v>
                </c:pt>
                <c:pt idx="161">
                  <c:v>-1035.0209135430625</c:v>
                </c:pt>
                <c:pt idx="162">
                  <c:v>-1035.0230795200816</c:v>
                </c:pt>
                <c:pt idx="163">
                  <c:v>-1035.1049877147973</c:v>
                </c:pt>
                <c:pt idx="164">
                  <c:v>-1035.0790276658222</c:v>
                </c:pt>
                <c:pt idx="165">
                  <c:v>-1034.9989514279862</c:v>
                </c:pt>
                <c:pt idx="166">
                  <c:v>-1035.0140153935163</c:v>
                </c:pt>
                <c:pt idx="167">
                  <c:v>-1035.0964542128324</c:v>
                </c:pt>
                <c:pt idx="168">
                  <c:v>-1035.1116287594314</c:v>
                </c:pt>
                <c:pt idx="169">
                  <c:v>-1035.152750984262</c:v>
                </c:pt>
                <c:pt idx="170">
                  <c:v>-1035.2199224136821</c:v>
                </c:pt>
                <c:pt idx="171">
                  <c:v>-1035.1138536646217</c:v>
                </c:pt>
                <c:pt idx="172">
                  <c:v>-1034.8477687642271</c:v>
                </c:pt>
                <c:pt idx="173">
                  <c:v>-1034.6744939883613</c:v>
                </c:pt>
                <c:pt idx="174">
                  <c:v>-1034.6614912852363</c:v>
                </c:pt>
                <c:pt idx="175">
                  <c:v>-1034.6744765957208</c:v>
                </c:pt>
                <c:pt idx="176">
                  <c:v>-1034.7546491999331</c:v>
                </c:pt>
                <c:pt idx="177">
                  <c:v>-1034.7676553572344</c:v>
                </c:pt>
                <c:pt idx="178">
                  <c:v>-1034.713484438204</c:v>
                </c:pt>
                <c:pt idx="179">
                  <c:v>-1034.5944495240349</c:v>
                </c:pt>
                <c:pt idx="180">
                  <c:v>-1034.3826155717782</c:v>
                </c:pt>
                <c:pt idx="181">
                  <c:v>-1034.1293057036578</c:v>
                </c:pt>
                <c:pt idx="182">
                  <c:v>-1033.981898219351</c:v>
                </c:pt>
                <c:pt idx="183">
                  <c:v>-1034.0749659477058</c:v>
                </c:pt>
                <c:pt idx="184">
                  <c:v>-1034.155009039079</c:v>
                </c:pt>
                <c:pt idx="185">
                  <c:v>-1034.1831451275957</c:v>
                </c:pt>
                <c:pt idx="186">
                  <c:v>-1034.118192259411</c:v>
                </c:pt>
                <c:pt idx="187">
                  <c:v>-1033.9860120495634</c:v>
                </c:pt>
                <c:pt idx="188">
                  <c:v>-1033.9343012205211</c:v>
                </c:pt>
                <c:pt idx="189">
                  <c:v>-1033.9082887946547</c:v>
                </c:pt>
                <c:pt idx="190">
                  <c:v>-1033.9363673374519</c:v>
                </c:pt>
                <c:pt idx="191">
                  <c:v>-1034.0055386484823</c:v>
                </c:pt>
                <c:pt idx="192">
                  <c:v>-1034.0336962836827</c:v>
                </c:pt>
                <c:pt idx="193">
                  <c:v>-1034.0077152864524</c:v>
                </c:pt>
                <c:pt idx="194">
                  <c:v>-1033.9147206031503</c:v>
                </c:pt>
                <c:pt idx="195">
                  <c:v>-1033.8476298110265</c:v>
                </c:pt>
                <c:pt idx="196">
                  <c:v>-1033.8606205287397</c:v>
                </c:pt>
                <c:pt idx="197">
                  <c:v>-1033.7675975908935</c:v>
                </c:pt>
                <c:pt idx="198">
                  <c:v>-1033.7697609032996</c:v>
                </c:pt>
                <c:pt idx="199">
                  <c:v>-1033.9044564486185</c:v>
                </c:pt>
                <c:pt idx="200">
                  <c:v>-1033.8937003931476</c:v>
                </c:pt>
                <c:pt idx="201">
                  <c:v>-1033.829690514488</c:v>
                </c:pt>
                <c:pt idx="202">
                  <c:v>-1033.829690514488</c:v>
                </c:pt>
                <c:pt idx="203">
                  <c:v>-1033.829690514488</c:v>
                </c:pt>
                <c:pt idx="204">
                  <c:v>-1033.8038770690334</c:v>
                </c:pt>
                <c:pt idx="205">
                  <c:v>-1033.7881533554132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68-4329-AE3A-CB6CA11C01A6}"/>
            </c:ext>
          </c:extLst>
        </c:ser>
        <c:ser>
          <c:idx val="1"/>
          <c:order val="2"/>
          <c:tx>
            <c:v>IGiRGI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Данные!$AH$8:$AH$9935</c:f>
              <c:numCache>
                <c:formatCode>0.0000</c:formatCode>
                <c:ptCount val="9928"/>
                <c:pt idx="0">
                  <c:v>0</c:v>
                </c:pt>
                <c:pt idx="1">
                  <c:v>0.16438139654986089</c:v>
                </c:pt>
                <c:pt idx="2">
                  <c:v>0.31064893736187327</c:v>
                </c:pt>
                <c:pt idx="3">
                  <c:v>0.42330387102400441</c:v>
                </c:pt>
                <c:pt idx="4">
                  <c:v>0.48793045868468071</c:v>
                </c:pt>
                <c:pt idx="5">
                  <c:v>0.48706729759980327</c:v>
                </c:pt>
                <c:pt idx="6">
                  <c:v>0.47575124518368245</c:v>
                </c:pt>
                <c:pt idx="7">
                  <c:v>0.50507131501417202</c:v>
                </c:pt>
                <c:pt idx="8">
                  <c:v>0.54121193430123449</c:v>
                </c:pt>
                <c:pt idx="9">
                  <c:v>0.5836654691526445</c:v>
                </c:pt>
                <c:pt idx="10">
                  <c:v>0.73368989679248475</c:v>
                </c:pt>
                <c:pt idx="11">
                  <c:v>0.79068206426126875</c:v>
                </c:pt>
                <c:pt idx="12">
                  <c:v>0.87567982317210469</c:v>
                </c:pt>
                <c:pt idx="13">
                  <c:v>1.1190225897461299</c:v>
                </c:pt>
                <c:pt idx="14">
                  <c:v>1.5160546882724226</c:v>
                </c:pt>
                <c:pt idx="15">
                  <c:v>2.0029450423296296</c:v>
                </c:pt>
                <c:pt idx="16">
                  <c:v>2.6127129490450041</c:v>
                </c:pt>
                <c:pt idx="17">
                  <c:v>3.4371149814556432</c:v>
                </c:pt>
                <c:pt idx="18">
                  <c:v>4.4766139137820193</c:v>
                </c:pt>
                <c:pt idx="19">
                  <c:v>5.6911847378560383</c:v>
                </c:pt>
                <c:pt idx="20">
                  <c:v>7.0903505072993536</c:v>
                </c:pt>
                <c:pt idx="21">
                  <c:v>8.642301584804164</c:v>
                </c:pt>
                <c:pt idx="22">
                  <c:v>10.381560515197728</c:v>
                </c:pt>
                <c:pt idx="23">
                  <c:v>12.382308381227682</c:v>
                </c:pt>
                <c:pt idx="24">
                  <c:v>14.696936336064066</c:v>
                </c:pt>
                <c:pt idx="25">
                  <c:v>17.239807205344967</c:v>
                </c:pt>
                <c:pt idx="26">
                  <c:v>19.810172558365625</c:v>
                </c:pt>
                <c:pt idx="27">
                  <c:v>22.482670296455723</c:v>
                </c:pt>
                <c:pt idx="28">
                  <c:v>25.364179081187665</c:v>
                </c:pt>
                <c:pt idx="29">
                  <c:v>28.450134869551373</c:v>
                </c:pt>
                <c:pt idx="30">
                  <c:v>31.721877387834319</c:v>
                </c:pt>
                <c:pt idx="31">
                  <c:v>35.266028599131033</c:v>
                </c:pt>
                <c:pt idx="32">
                  <c:v>39.220724861209732</c:v>
                </c:pt>
                <c:pt idx="33">
                  <c:v>43.483880628690862</c:v>
                </c:pt>
                <c:pt idx="34">
                  <c:v>48.020750857345369</c:v>
                </c:pt>
                <c:pt idx="35">
                  <c:v>52.82173341443746</c:v>
                </c:pt>
                <c:pt idx="36">
                  <c:v>57.843332846923552</c:v>
                </c:pt>
                <c:pt idx="37">
                  <c:v>63.052299580660666</c:v>
                </c:pt>
                <c:pt idx="38">
                  <c:v>68.388613884975271</c:v>
                </c:pt>
                <c:pt idx="39">
                  <c:v>73.940209300748805</c:v>
                </c:pt>
                <c:pt idx="40">
                  <c:v>79.749682677437505</c:v>
                </c:pt>
                <c:pt idx="41">
                  <c:v>85.746485952360047</c:v>
                </c:pt>
                <c:pt idx="42">
                  <c:v>92.015356093820699</c:v>
                </c:pt>
                <c:pt idx="43">
                  <c:v>98.489521458238983</c:v>
                </c:pt>
                <c:pt idx="44">
                  <c:v>105.17271800506744</c:v>
                </c:pt>
                <c:pt idx="45">
                  <c:v>112.05845809006317</c:v>
                </c:pt>
                <c:pt idx="46">
                  <c:v>119.14078391070858</c:v>
                </c:pt>
                <c:pt idx="47">
                  <c:v>126.44468227782157</c:v>
                </c:pt>
                <c:pt idx="48">
                  <c:v>133.92859851216991</c:v>
                </c:pt>
                <c:pt idx="49">
                  <c:v>141.57267705620436</c:v>
                </c:pt>
                <c:pt idx="50">
                  <c:v>149.36677797504376</c:v>
                </c:pt>
                <c:pt idx="51">
                  <c:v>157.24459994870332</c:v>
                </c:pt>
                <c:pt idx="52">
                  <c:v>165.1551994400678</c:v>
                </c:pt>
                <c:pt idx="53">
                  <c:v>173.20425399500638</c:v>
                </c:pt>
                <c:pt idx="54">
                  <c:v>181.48718928581985</c:v>
                </c:pt>
                <c:pt idx="55">
                  <c:v>189.89212953120472</c:v>
                </c:pt>
                <c:pt idx="56">
                  <c:v>198.42786583264962</c:v>
                </c:pt>
                <c:pt idx="57">
                  <c:v>207.14567343356453</c:v>
                </c:pt>
                <c:pt idx="58">
                  <c:v>215.88429460476763</c:v>
                </c:pt>
                <c:pt idx="59">
                  <c:v>224.87662318758268</c:v>
                </c:pt>
                <c:pt idx="60">
                  <c:v>234.03971118389404</c:v>
                </c:pt>
                <c:pt idx="61">
                  <c:v>243.24457259490197</c:v>
                </c:pt>
                <c:pt idx="62">
                  <c:v>252.67196492441155</c:v>
                </c:pt>
                <c:pt idx="63">
                  <c:v>262.09831286570744</c:v>
                </c:pt>
                <c:pt idx="64">
                  <c:v>271.66036515832161</c:v>
                </c:pt>
                <c:pt idx="65">
                  <c:v>281.35616846699372</c:v>
                </c:pt>
                <c:pt idx="66">
                  <c:v>291.09762229596527</c:v>
                </c:pt>
                <c:pt idx="67">
                  <c:v>301.94445370991508</c:v>
                </c:pt>
                <c:pt idx="68">
                  <c:v>325.00991407925329</c:v>
                </c:pt>
                <c:pt idx="69">
                  <c:v>334.84096812601433</c:v>
                </c:pt>
                <c:pt idx="70">
                  <c:v>344.70625652825856</c:v>
                </c:pt>
                <c:pt idx="71">
                  <c:v>354.63617744268021</c:v>
                </c:pt>
                <c:pt idx="72">
                  <c:v>364.62481757941367</c:v>
                </c:pt>
                <c:pt idx="73">
                  <c:v>374.64917741950757</c:v>
                </c:pt>
                <c:pt idx="74">
                  <c:v>394.65718496161873</c:v>
                </c:pt>
                <c:pt idx="75">
                  <c:v>414.69905195444727</c:v>
                </c:pt>
                <c:pt idx="76">
                  <c:v>434.80940130818902</c:v>
                </c:pt>
                <c:pt idx="77">
                  <c:v>454.90504972901141</c:v>
                </c:pt>
                <c:pt idx="78">
                  <c:v>475.06447266370634</c:v>
                </c:pt>
                <c:pt idx="79">
                  <c:v>495.33259380555978</c:v>
                </c:pt>
                <c:pt idx="80">
                  <c:v>515.58425432061927</c:v>
                </c:pt>
                <c:pt idx="81">
                  <c:v>535.7434220535672</c:v>
                </c:pt>
                <c:pt idx="82">
                  <c:v>555.32494373192355</c:v>
                </c:pt>
                <c:pt idx="83">
                  <c:v>575.02925133413441</c:v>
                </c:pt>
                <c:pt idx="84">
                  <c:v>594.71874063652012</c:v>
                </c:pt>
                <c:pt idx="85">
                  <c:v>614.47178642584265</c:v>
                </c:pt>
                <c:pt idx="86">
                  <c:v>634.25980848716529</c:v>
                </c:pt>
                <c:pt idx="87">
                  <c:v>653.96391902786991</c:v>
                </c:pt>
                <c:pt idx="88">
                  <c:v>673.83364307831823</c:v>
                </c:pt>
                <c:pt idx="89">
                  <c:v>693.92578012356842</c:v>
                </c:pt>
                <c:pt idx="90">
                  <c:v>714.14171751394929</c:v>
                </c:pt>
                <c:pt idx="91">
                  <c:v>733.82629042079213</c:v>
                </c:pt>
                <c:pt idx="92">
                  <c:v>753.39398158979509</c:v>
                </c:pt>
                <c:pt idx="93">
                  <c:v>773.22684957565218</c:v>
                </c:pt>
                <c:pt idx="94">
                  <c:v>793.04437409601496</c:v>
                </c:pt>
                <c:pt idx="95">
                  <c:v>813.11585456707633</c:v>
                </c:pt>
                <c:pt idx="96">
                  <c:v>833.08522779924806</c:v>
                </c:pt>
                <c:pt idx="97">
                  <c:v>853.77515806576127</c:v>
                </c:pt>
                <c:pt idx="98">
                  <c:v>874.55315608698561</c:v>
                </c:pt>
                <c:pt idx="99">
                  <c:v>895.39838314214524</c:v>
                </c:pt>
                <c:pt idx="100">
                  <c:v>916.17132107533143</c:v>
                </c:pt>
                <c:pt idx="101">
                  <c:v>936.93109088796325</c:v>
                </c:pt>
                <c:pt idx="102">
                  <c:v>957.19587497142425</c:v>
                </c:pt>
                <c:pt idx="103">
                  <c:v>967.66443125908233</c:v>
                </c:pt>
                <c:pt idx="104">
                  <c:v>978.14582115898941</c:v>
                </c:pt>
                <c:pt idx="105">
                  <c:v>988.77838602809163</c:v>
                </c:pt>
                <c:pt idx="106">
                  <c:v>999.53834510211084</c:v>
                </c:pt>
                <c:pt idx="107">
                  <c:v>1010.4003839467157</c:v>
                </c:pt>
                <c:pt idx="108">
                  <c:v>1021.4705512943453</c:v>
                </c:pt>
                <c:pt idx="109">
                  <c:v>1032.661186222165</c:v>
                </c:pt>
                <c:pt idx="110">
                  <c:v>1044.0334706427152</c:v>
                </c:pt>
                <c:pt idx="111">
                  <c:v>1055.5869146557618</c:v>
                </c:pt>
                <c:pt idx="112">
                  <c:v>1067.2581679606292</c:v>
                </c:pt>
                <c:pt idx="113">
                  <c:v>1079.0830666349505</c:v>
                </c:pt>
                <c:pt idx="114">
                  <c:v>1090.9755181563132</c:v>
                </c:pt>
                <c:pt idx="115">
                  <c:v>1102.9159412968029</c:v>
                </c:pt>
                <c:pt idx="116">
                  <c:v>1114.8793829935935</c:v>
                </c:pt>
                <c:pt idx="117">
                  <c:v>1126.8767802505533</c:v>
                </c:pt>
                <c:pt idx="118">
                  <c:v>1138.8451723396033</c:v>
                </c:pt>
                <c:pt idx="119">
                  <c:v>1150.8844773102453</c:v>
                </c:pt>
                <c:pt idx="120">
                  <c:v>1162.9509229773339</c:v>
                </c:pt>
                <c:pt idx="121">
                  <c:v>1175.0886286723096</c:v>
                </c:pt>
                <c:pt idx="122">
                  <c:v>1187.2669869786885</c:v>
                </c:pt>
                <c:pt idx="123">
                  <c:v>1199.53369428622</c:v>
                </c:pt>
                <c:pt idx="124">
                  <c:v>1211.8193273498805</c:v>
                </c:pt>
                <c:pt idx="125">
                  <c:v>1257.2941874485837</c:v>
                </c:pt>
                <c:pt idx="126">
                  <c:v>1282.0286146759595</c:v>
                </c:pt>
                <c:pt idx="127">
                  <c:v>1306.7695078828874</c:v>
                </c:pt>
                <c:pt idx="128">
                  <c:v>1331.5184787262383</c:v>
                </c:pt>
                <c:pt idx="129">
                  <c:v>1356.2806333029162</c:v>
                </c:pt>
                <c:pt idx="130">
                  <c:v>1380.9929289364957</c:v>
                </c:pt>
                <c:pt idx="131">
                  <c:v>1405.7679700340257</c:v>
                </c:pt>
                <c:pt idx="132">
                  <c:v>1430.5366728186395</c:v>
                </c:pt>
                <c:pt idx="133">
                  <c:v>1455.3214684158245</c:v>
                </c:pt>
                <c:pt idx="134">
                  <c:v>1480.0486441519765</c:v>
                </c:pt>
                <c:pt idx="135">
                  <c:v>1504.858425925833</c:v>
                </c:pt>
                <c:pt idx="136">
                  <c:v>1529.5857859658806</c:v>
                </c:pt>
                <c:pt idx="137">
                  <c:v>1554.2251684027819</c:v>
                </c:pt>
                <c:pt idx="138">
                  <c:v>1578.9348664148172</c:v>
                </c:pt>
                <c:pt idx="139">
                  <c:v>1603.6698043660535</c:v>
                </c:pt>
                <c:pt idx="140">
                  <c:v>1628.444771731188</c:v>
                </c:pt>
                <c:pt idx="141">
                  <c:v>1653.1296800416037</c:v>
                </c:pt>
                <c:pt idx="142">
                  <c:v>1677.8937313624288</c:v>
                </c:pt>
                <c:pt idx="143">
                  <c:v>1702.6494760942119</c:v>
                </c:pt>
                <c:pt idx="144">
                  <c:v>1727.3892221772699</c:v>
                </c:pt>
                <c:pt idx="145">
                  <c:v>1752.138961993322</c:v>
                </c:pt>
                <c:pt idx="146">
                  <c:v>1776.9174587912812</c:v>
                </c:pt>
                <c:pt idx="147">
                  <c:v>1801.6923599818842</c:v>
                </c:pt>
                <c:pt idx="148">
                  <c:v>1826.4372784405127</c:v>
                </c:pt>
                <c:pt idx="149">
                  <c:v>1851.1898563333154</c:v>
                </c:pt>
                <c:pt idx="150">
                  <c:v>1875.8430950457093</c:v>
                </c:pt>
                <c:pt idx="151">
                  <c:v>1900.5709754314612</c:v>
                </c:pt>
                <c:pt idx="152">
                  <c:v>1925.2789733503171</c:v>
                </c:pt>
                <c:pt idx="153">
                  <c:v>1950.0148258747997</c:v>
                </c:pt>
                <c:pt idx="154">
                  <c:v>1974.7721067777466</c:v>
                </c:pt>
                <c:pt idx="155">
                  <c:v>1999.5313481807814</c:v>
                </c:pt>
                <c:pt idx="156">
                  <c:v>2024.3881275351225</c:v>
                </c:pt>
                <c:pt idx="157">
                  <c:v>2049.2560180004539</c:v>
                </c:pt>
                <c:pt idx="158">
                  <c:v>2074.1040489857473</c:v>
                </c:pt>
                <c:pt idx="159">
                  <c:v>2098.9906901844315</c:v>
                </c:pt>
                <c:pt idx="160">
                  <c:v>2123.7991206452584</c:v>
                </c:pt>
                <c:pt idx="161">
                  <c:v>2148.6383984403428</c:v>
                </c:pt>
                <c:pt idx="162">
                  <c:v>2173.457376964363</c:v>
                </c:pt>
                <c:pt idx="163">
                  <c:v>2198.1571380684813</c:v>
                </c:pt>
                <c:pt idx="164">
                  <c:v>2222.9465768329128</c:v>
                </c:pt>
                <c:pt idx="165">
                  <c:v>2247.7462036445904</c:v>
                </c:pt>
                <c:pt idx="166">
                  <c:v>2272.4061138066822</c:v>
                </c:pt>
                <c:pt idx="167">
                  <c:v>2297.265929150482</c:v>
                </c:pt>
                <c:pt idx="168">
                  <c:v>2322.1024105570959</c:v>
                </c:pt>
                <c:pt idx="169">
                  <c:v>2346.8805254891372</c:v>
                </c:pt>
                <c:pt idx="170">
                  <c:v>2371.6735135264857</c:v>
                </c:pt>
                <c:pt idx="171">
                  <c:v>2396.461010278701</c:v>
                </c:pt>
                <c:pt idx="172">
                  <c:v>2421.2494972323971</c:v>
                </c:pt>
                <c:pt idx="173">
                  <c:v>2446.0686190620222</c:v>
                </c:pt>
                <c:pt idx="174">
                  <c:v>2470.8952414643163</c:v>
                </c:pt>
                <c:pt idx="175">
                  <c:v>2495.6852792239083</c:v>
                </c:pt>
                <c:pt idx="176">
                  <c:v>2520.5093027464168</c:v>
                </c:pt>
                <c:pt idx="177">
                  <c:v>2545.3459781488814</c:v>
                </c:pt>
                <c:pt idx="178">
                  <c:v>2570.1744016579341</c:v>
                </c:pt>
                <c:pt idx="179">
                  <c:v>2594.9734034743237</c:v>
                </c:pt>
                <c:pt idx="180">
                  <c:v>2619.7409488003677</c:v>
                </c:pt>
                <c:pt idx="181">
                  <c:v>2644.5486257192924</c:v>
                </c:pt>
                <c:pt idx="182">
                  <c:v>2669.3825143938957</c:v>
                </c:pt>
                <c:pt idx="183">
                  <c:v>2694.1563629317161</c:v>
                </c:pt>
                <c:pt idx="184">
                  <c:v>2718.9036081255176</c:v>
                </c:pt>
                <c:pt idx="185">
                  <c:v>2743.6772389199091</c:v>
                </c:pt>
                <c:pt idx="186">
                  <c:v>2768.4779956286238</c:v>
                </c:pt>
                <c:pt idx="187">
                  <c:v>2793.2949536461201</c:v>
                </c:pt>
                <c:pt idx="188">
                  <c:v>2817.965433938296</c:v>
                </c:pt>
                <c:pt idx="189">
                  <c:v>2842.7883304450465</c:v>
                </c:pt>
                <c:pt idx="190">
                  <c:v>2867.5262193023918</c:v>
                </c:pt>
                <c:pt idx="191">
                  <c:v>2892.2835579973503</c:v>
                </c:pt>
                <c:pt idx="192">
                  <c:v>2917.0913645735327</c:v>
                </c:pt>
                <c:pt idx="193">
                  <c:v>2941.8930687566753</c:v>
                </c:pt>
                <c:pt idx="194">
                  <c:v>2966.6698402372112</c:v>
                </c:pt>
                <c:pt idx="195">
                  <c:v>2991.4694887397072</c:v>
                </c:pt>
                <c:pt idx="196">
                  <c:v>3016.2783358675074</c:v>
                </c:pt>
                <c:pt idx="197">
                  <c:v>3041.0647728990457</c:v>
                </c:pt>
                <c:pt idx="198">
                  <c:v>3065.8523935565368</c:v>
                </c:pt>
                <c:pt idx="199">
                  <c:v>3090.3505093033673</c:v>
                </c:pt>
                <c:pt idx="200">
                  <c:v>3114.9997575299271</c:v>
                </c:pt>
                <c:pt idx="201">
                  <c:v>3139.4461430002166</c:v>
                </c:pt>
                <c:pt idx="202">
                  <c:v>3164.1148051071491</c:v>
                </c:pt>
                <c:pt idx="203">
                  <c:v>3188.7647591925197</c:v>
                </c:pt>
                <c:pt idx="204">
                  <c:v>3213.4147068012676</c:v>
                </c:pt>
                <c:pt idx="205">
                  <c:v>3223.4246179567995</c:v>
                </c:pt>
              </c:numCache>
            </c:numRef>
          </c:xVal>
          <c:yVal>
            <c:numRef>
              <c:f>Данные!$AA$8:$AA$9935</c:f>
              <c:numCache>
                <c:formatCode>0.00</c:formatCode>
                <c:ptCount val="9928"/>
                <c:pt idx="0" formatCode="General">
                  <c:v>83.58</c:v>
                </c:pt>
                <c:pt idx="1">
                  <c:v>12.820695497192773</c:v>
                </c:pt>
                <c:pt idx="2">
                  <c:v>-11.868173988335201</c:v>
                </c:pt>
                <c:pt idx="3">
                  <c:v>-36.647558834770464</c:v>
                </c:pt>
                <c:pt idx="4">
                  <c:v>-61.217252401931788</c:v>
                </c:pt>
                <c:pt idx="5">
                  <c:v>-85.746146107573807</c:v>
                </c:pt>
                <c:pt idx="6">
                  <c:v>-110.48474508718972</c:v>
                </c:pt>
                <c:pt idx="7">
                  <c:v>-135.20363720201158</c:v>
                </c:pt>
                <c:pt idx="8">
                  <c:v>-159.97202931729561</c:v>
                </c:pt>
                <c:pt idx="9">
                  <c:v>-180.53044628016289</c:v>
                </c:pt>
                <c:pt idx="10">
                  <c:v>-216.02437586182742</c:v>
                </c:pt>
                <c:pt idx="11">
                  <c:v>-228.37125090900122</c:v>
                </c:pt>
                <c:pt idx="12">
                  <c:v>-240.75848150480761</c:v>
                </c:pt>
                <c:pt idx="13">
                  <c:v>-253.11341531134883</c:v>
                </c:pt>
                <c:pt idx="14">
                  <c:v>-265.46288744089884</c:v>
                </c:pt>
                <c:pt idx="15">
                  <c:v>-277.8393884780109</c:v>
                </c:pt>
                <c:pt idx="16">
                  <c:v>-290.19899800435138</c:v>
                </c:pt>
                <c:pt idx="17">
                  <c:v>-302.54145766881226</c:v>
                </c:pt>
                <c:pt idx="18">
                  <c:v>-314.85360898854265</c:v>
                </c:pt>
                <c:pt idx="19">
                  <c:v>-327.12285550676961</c:v>
                </c:pt>
                <c:pt idx="20">
                  <c:v>-339.35309051947308</c:v>
                </c:pt>
                <c:pt idx="21">
                  <c:v>-351.5773225420985</c:v>
                </c:pt>
                <c:pt idx="22">
                  <c:v>-363.7330748453852</c:v>
                </c:pt>
                <c:pt idx="23">
                  <c:v>-375.86309673945192</c:v>
                </c:pt>
                <c:pt idx="24">
                  <c:v>-387.90765928047836</c:v>
                </c:pt>
                <c:pt idx="25">
                  <c:v>-399.87772461283942</c:v>
                </c:pt>
                <c:pt idx="26">
                  <c:v>-411.82539395304201</c:v>
                </c:pt>
                <c:pt idx="27">
                  <c:v>-423.77862545127033</c:v>
                </c:pt>
                <c:pt idx="28">
                  <c:v>-435.66435502564929</c:v>
                </c:pt>
                <c:pt idx="29">
                  <c:v>-447.44983291466525</c:v>
                </c:pt>
                <c:pt idx="30">
                  <c:v>-459.20141643318965</c:v>
                </c:pt>
                <c:pt idx="31">
                  <c:v>-470.82337873731962</c:v>
                </c:pt>
                <c:pt idx="32">
                  <c:v>-482.29579238977846</c:v>
                </c:pt>
                <c:pt idx="33">
                  <c:v>-493.62978123437307</c:v>
                </c:pt>
                <c:pt idx="34">
                  <c:v>-504.8348067110224</c:v>
                </c:pt>
                <c:pt idx="35">
                  <c:v>-515.92770214487609</c:v>
                </c:pt>
                <c:pt idx="36">
                  <c:v>-526.90160122590726</c:v>
                </c:pt>
                <c:pt idx="37">
                  <c:v>-537.72539191908982</c:v>
                </c:pt>
                <c:pt idx="38">
                  <c:v>-548.421271030355</c:v>
                </c:pt>
                <c:pt idx="39">
                  <c:v>-558.9693504297129</c:v>
                </c:pt>
                <c:pt idx="40">
                  <c:v>-569.36749763769274</c:v>
                </c:pt>
                <c:pt idx="41">
                  <c:v>-579.57485686788857</c:v>
                </c:pt>
                <c:pt idx="42">
                  <c:v>-589.67511189072331</c:v>
                </c:pt>
                <c:pt idx="43">
                  <c:v>-599.5500500166695</c:v>
                </c:pt>
                <c:pt idx="44">
                  <c:v>-609.25296849665165</c:v>
                </c:pt>
                <c:pt idx="45">
                  <c:v>-618.77078594595423</c:v>
                </c:pt>
                <c:pt idx="46">
                  <c:v>-628.1284713878905</c:v>
                </c:pt>
                <c:pt idx="47">
                  <c:v>-637.29873564892216</c:v>
                </c:pt>
                <c:pt idx="48">
                  <c:v>-646.1878423426341</c:v>
                </c:pt>
                <c:pt idx="49">
                  <c:v>-654.84531780561861</c:v>
                </c:pt>
                <c:pt idx="50">
                  <c:v>-663.27804137932503</c:v>
                </c:pt>
                <c:pt idx="51">
                  <c:v>-671.49317827376387</c:v>
                </c:pt>
                <c:pt idx="52">
                  <c:v>-679.51626372561645</c:v>
                </c:pt>
                <c:pt idx="53">
                  <c:v>-687.30856178473186</c:v>
                </c:pt>
                <c:pt idx="54">
                  <c:v>-694.86937233966626</c:v>
                </c:pt>
                <c:pt idx="55">
                  <c:v>-702.19959071347193</c:v>
                </c:pt>
                <c:pt idx="56">
                  <c:v>-709.32952321277025</c:v>
                </c:pt>
                <c:pt idx="57">
                  <c:v>-716.27327307287544</c:v>
                </c:pt>
                <c:pt idx="58">
                  <c:v>-722.88760373914101</c:v>
                </c:pt>
                <c:pt idx="59">
                  <c:v>-729.34275724816098</c:v>
                </c:pt>
                <c:pt idx="60">
                  <c:v>-735.59423457254047</c:v>
                </c:pt>
                <c:pt idx="61">
                  <c:v>-741.63929696371349</c:v>
                </c:pt>
                <c:pt idx="62">
                  <c:v>-747.67102474386422</c:v>
                </c:pt>
                <c:pt idx="63">
                  <c:v>-753.51741667840781</c:v>
                </c:pt>
                <c:pt idx="64">
                  <c:v>-759.06617380845546</c:v>
                </c:pt>
                <c:pt idx="65">
                  <c:v>-764.25608069080783</c:v>
                </c:pt>
                <c:pt idx="66">
                  <c:v>-769.13599443474186</c:v>
                </c:pt>
                <c:pt idx="67">
                  <c:v>-774.16692437904226</c:v>
                </c:pt>
                <c:pt idx="68">
                  <c:v>-784.25898512803326</c:v>
                </c:pt>
                <c:pt idx="69">
                  <c:v>-788.52707650595062</c:v>
                </c:pt>
                <c:pt idx="70">
                  <c:v>-792.6779187123891</c:v>
                </c:pt>
                <c:pt idx="71">
                  <c:v>-796.49651542373044</c:v>
                </c:pt>
                <c:pt idx="72">
                  <c:v>-799.9714086879967</c:v>
                </c:pt>
                <c:pt idx="73">
                  <c:v>-803.26151832471635</c:v>
                </c:pt>
                <c:pt idx="74">
                  <c:v>-809.8024443441393</c:v>
                </c:pt>
                <c:pt idx="75">
                  <c:v>-816.33137463380558</c:v>
                </c:pt>
                <c:pt idx="76">
                  <c:v>-822.875436127949</c:v>
                </c:pt>
                <c:pt idx="77">
                  <c:v>-829.46979881485811</c:v>
                </c:pt>
                <c:pt idx="78">
                  <c:v>-836.01447790537793</c:v>
                </c:pt>
                <c:pt idx="79">
                  <c:v>-842.46073512932014</c:v>
                </c:pt>
                <c:pt idx="80">
                  <c:v>-849.12181874434395</c:v>
                </c:pt>
                <c:pt idx="81">
                  <c:v>-856.03537990724044</c:v>
                </c:pt>
                <c:pt idx="82">
                  <c:v>-862.74184194060831</c:v>
                </c:pt>
                <c:pt idx="83">
                  <c:v>-869.43169052808685</c:v>
                </c:pt>
                <c:pt idx="84">
                  <c:v>-876.06810008620755</c:v>
                </c:pt>
                <c:pt idx="85">
                  <c:v>-882.63737396460613</c:v>
                </c:pt>
                <c:pt idx="86">
                  <c:v>-889.25225050628421</c:v>
                </c:pt>
                <c:pt idx="87">
                  <c:v>-896.11909339910699</c:v>
                </c:pt>
                <c:pt idx="88">
                  <c:v>-903.1980900189518</c:v>
                </c:pt>
                <c:pt idx="89">
                  <c:v>-910.38356512025064</c:v>
                </c:pt>
                <c:pt idx="90">
                  <c:v>-917.79044316226668</c:v>
                </c:pt>
                <c:pt idx="91">
                  <c:v>-925.02343646597728</c:v>
                </c:pt>
                <c:pt idx="92">
                  <c:v>-932.11898833131056</c:v>
                </c:pt>
                <c:pt idx="93">
                  <c:v>-939.09299343155828</c:v>
                </c:pt>
                <c:pt idx="94">
                  <c:v>-945.86745124101469</c:v>
                </c:pt>
                <c:pt idx="95">
                  <c:v>-952.42913801437237</c:v>
                </c:pt>
                <c:pt idx="96">
                  <c:v>-958.57593224981508</c:v>
                </c:pt>
                <c:pt idx="97">
                  <c:v>-964.88662046017146</c:v>
                </c:pt>
                <c:pt idx="98">
                  <c:v>-971.21495758310823</c:v>
                </c:pt>
                <c:pt idx="99">
                  <c:v>-977.56538215435273</c:v>
                </c:pt>
                <c:pt idx="100">
                  <c:v>-983.90717311585684</c:v>
                </c:pt>
                <c:pt idx="101">
                  <c:v>-990.29066990723288</c:v>
                </c:pt>
                <c:pt idx="102">
                  <c:v>-996.37427885469867</c:v>
                </c:pt>
                <c:pt idx="103">
                  <c:v>-999.40364955266125</c:v>
                </c:pt>
                <c:pt idx="104">
                  <c:v>-1002.4076382996078</c:v>
                </c:pt>
                <c:pt idx="105">
                  <c:v>-1005.314175796187</c:v>
                </c:pt>
                <c:pt idx="106">
                  <c:v>-1008.0393902864949</c:v>
                </c:pt>
                <c:pt idx="107">
                  <c:v>-1010.6438634755317</c:v>
                </c:pt>
                <c:pt idx="108">
                  <c:v>-1013.2602901621666</c:v>
                </c:pt>
                <c:pt idx="109">
                  <c:v>-1015.9365305101479</c:v>
                </c:pt>
                <c:pt idx="110">
                  <c:v>-1018.5579177672238</c:v>
                </c:pt>
                <c:pt idx="111">
                  <c:v>-1021.0131011970697</c:v>
                </c:pt>
                <c:pt idx="112">
                  <c:v>-1023.2811472073075</c:v>
                </c:pt>
                <c:pt idx="113">
                  <c:v>-1025.3467451849142</c:v>
                </c:pt>
                <c:pt idx="114">
                  <c:v>-1027.1827665528442</c:v>
                </c:pt>
                <c:pt idx="115">
                  <c:v>-1028.7269146531025</c:v>
                </c:pt>
                <c:pt idx="116">
                  <c:v>-1029.9725558182565</c:v>
                </c:pt>
                <c:pt idx="117">
                  <c:v>-1031.0238545521513</c:v>
                </c:pt>
                <c:pt idx="118">
                  <c:v>-1031.8338231621758</c:v>
                </c:pt>
                <c:pt idx="119">
                  <c:v>-1032.4483866073031</c:v>
                </c:pt>
                <c:pt idx="120">
                  <c:v>-1033.0355442283283</c:v>
                </c:pt>
                <c:pt idx="121">
                  <c:v>-1033.6805088885353</c:v>
                </c:pt>
                <c:pt idx="122">
                  <c:v>-1034.3418568530014</c:v>
                </c:pt>
                <c:pt idx="123">
                  <c:v>-1034.9190483519942</c:v>
                </c:pt>
                <c:pt idx="124">
                  <c:v>-1035.4150376400821</c:v>
                </c:pt>
                <c:pt idx="125">
                  <c:v>-1036.1650696454544</c:v>
                </c:pt>
                <c:pt idx="126">
                  <c:v>-1036.0726280550109</c:v>
                </c:pt>
                <c:pt idx="127">
                  <c:v>-1035.9931453555573</c:v>
                </c:pt>
                <c:pt idx="128">
                  <c:v>-1035.8466474788945</c:v>
                </c:pt>
                <c:pt idx="129">
                  <c:v>-1035.8734616689671</c:v>
                </c:pt>
                <c:pt idx="130">
                  <c:v>-1036.0750262191848</c:v>
                </c:pt>
                <c:pt idx="131">
                  <c:v>-1036.2095850250919</c:v>
                </c:pt>
                <c:pt idx="132">
                  <c:v>-1036.303436281032</c:v>
                </c:pt>
                <c:pt idx="133">
                  <c:v>-1036.1853181330207</c:v>
                </c:pt>
                <c:pt idx="134">
                  <c:v>-1035.9872073084637</c:v>
                </c:pt>
                <c:pt idx="135">
                  <c:v>-1035.9339050015367</c:v>
                </c:pt>
                <c:pt idx="136">
                  <c:v>-1035.9068732561789</c:v>
                </c:pt>
                <c:pt idx="137">
                  <c:v>-1035.920458277388</c:v>
                </c:pt>
                <c:pt idx="138">
                  <c:v>-1035.8949512389404</c:v>
                </c:pt>
                <c:pt idx="139">
                  <c:v>-1035.8026139898393</c:v>
                </c:pt>
                <c:pt idx="140">
                  <c:v>-1035.7491362591916</c:v>
                </c:pt>
                <c:pt idx="141">
                  <c:v>-1035.6958740425796</c:v>
                </c:pt>
                <c:pt idx="142">
                  <c:v>-1035.6967390340603</c:v>
                </c:pt>
                <c:pt idx="143">
                  <c:v>-1035.7384436281777</c:v>
                </c:pt>
                <c:pt idx="144">
                  <c:v>-1035.8058039036316</c:v>
                </c:pt>
                <c:pt idx="145">
                  <c:v>-1035.8451131481022</c:v>
                </c:pt>
                <c:pt idx="146">
                  <c:v>-1035.8998248197802</c:v>
                </c:pt>
                <c:pt idx="147">
                  <c:v>-1035.982646966087</c:v>
                </c:pt>
                <c:pt idx="148">
                  <c:v>-1036.0111569283706</c:v>
                </c:pt>
                <c:pt idx="149">
                  <c:v>-1035.9986246568108</c:v>
                </c:pt>
                <c:pt idx="150">
                  <c:v>-1035.9581666707418</c:v>
                </c:pt>
                <c:pt idx="151">
                  <c:v>-1035.9717627526591</c:v>
                </c:pt>
                <c:pt idx="152">
                  <c:v>-1035.9853478285281</c:v>
                </c:pt>
                <c:pt idx="153">
                  <c:v>-1035.9859955214702</c:v>
                </c:pt>
                <c:pt idx="154">
                  <c:v>-1035.9866437454245</c:v>
                </c:pt>
                <c:pt idx="155">
                  <c:v>-1035.9594174579727</c:v>
                </c:pt>
                <c:pt idx="156">
                  <c:v>-1035.9190658087423</c:v>
                </c:pt>
                <c:pt idx="157">
                  <c:v>-1035.9194998739381</c:v>
                </c:pt>
                <c:pt idx="158">
                  <c:v>-1035.9611365758176</c:v>
                </c:pt>
                <c:pt idx="159">
                  <c:v>-1035.9767754236022</c:v>
                </c:pt>
                <c:pt idx="160">
                  <c:v>-1036.0185620980237</c:v>
                </c:pt>
                <c:pt idx="161">
                  <c:v>-1036.0194291975249</c:v>
                </c:pt>
                <c:pt idx="162">
                  <c:v>-1036.020078989608</c:v>
                </c:pt>
                <c:pt idx="163">
                  <c:v>-1036.1002627743021</c:v>
                </c:pt>
                <c:pt idx="164">
                  <c:v>-1036.0747354251905</c:v>
                </c:pt>
                <c:pt idx="165">
                  <c:v>-1035.9955246589336</c:v>
                </c:pt>
                <c:pt idx="166">
                  <c:v>-1036.0095125919165</c:v>
                </c:pt>
                <c:pt idx="167">
                  <c:v>-1036.0904329153771</c:v>
                </c:pt>
                <c:pt idx="168">
                  <c:v>-1036.1038732024454</c:v>
                </c:pt>
                <c:pt idx="169">
                  <c:v>-1036.1454286997432</c:v>
                </c:pt>
                <c:pt idx="170">
                  <c:v>-1036.2130334908575</c:v>
                </c:pt>
                <c:pt idx="171">
                  <c:v>-1036.1056650936266</c:v>
                </c:pt>
                <c:pt idx="172">
                  <c:v>-1035.8382817437177</c:v>
                </c:pt>
                <c:pt idx="173">
                  <c:v>-1035.663274224901</c:v>
                </c:pt>
                <c:pt idx="174">
                  <c:v>-1035.6485382133942</c:v>
                </c:pt>
                <c:pt idx="175">
                  <c:v>-1035.6621727504091</c:v>
                </c:pt>
                <c:pt idx="176">
                  <c:v>-1035.7438624115623</c:v>
                </c:pt>
                <c:pt idx="177">
                  <c:v>-1035.7568685688636</c:v>
                </c:pt>
                <c:pt idx="178">
                  <c:v>-1035.7026976498332</c:v>
                </c:pt>
                <c:pt idx="179">
                  <c:v>-1035.5836627356641</c:v>
                </c:pt>
                <c:pt idx="180">
                  <c:v>-1035.3709640907682</c:v>
                </c:pt>
                <c:pt idx="181">
                  <c:v>-1035.1180870458902</c:v>
                </c:pt>
                <c:pt idx="182">
                  <c:v>-1034.9732818427144</c:v>
                </c:pt>
                <c:pt idx="183">
                  <c:v>-1035.0689463685414</c:v>
                </c:pt>
                <c:pt idx="184">
                  <c:v>-1035.1494221442003</c:v>
                </c:pt>
                <c:pt idx="185">
                  <c:v>-1035.1762595907048</c:v>
                </c:pt>
                <c:pt idx="186">
                  <c:v>-1035.1102239706697</c:v>
                </c:pt>
                <c:pt idx="187">
                  <c:v>-1034.9769591253471</c:v>
                </c:pt>
                <c:pt idx="188">
                  <c:v>-1034.9239556262694</c:v>
                </c:pt>
                <c:pt idx="189">
                  <c:v>-1034.8962090851394</c:v>
                </c:pt>
                <c:pt idx="190">
                  <c:v>-1034.9227755364925</c:v>
                </c:pt>
                <c:pt idx="191">
                  <c:v>-1034.9904343601022</c:v>
                </c:pt>
                <c:pt idx="192">
                  <c:v>-1035.0172926956473</c:v>
                </c:pt>
                <c:pt idx="193">
                  <c:v>-1034.9900126268137</c:v>
                </c:pt>
                <c:pt idx="194">
                  <c:v>-1034.8974522009271</c:v>
                </c:pt>
                <c:pt idx="195">
                  <c:v>-1034.8329583559155</c:v>
                </c:pt>
                <c:pt idx="196">
                  <c:v>-1034.8485479180795</c:v>
                </c:pt>
                <c:pt idx="197">
                  <c:v>-1034.7559573993699</c:v>
                </c:pt>
                <c:pt idx="198">
                  <c:v>-1034.7563900617545</c:v>
                </c:pt>
                <c:pt idx="199">
                  <c:v>-1034.8893747439099</c:v>
                </c:pt>
                <c:pt idx="200">
                  <c:v>-1034.8773279118766</c:v>
                </c:pt>
                <c:pt idx="201">
                  <c:v>-1034.8120377704204</c:v>
                </c:pt>
                <c:pt idx="202">
                  <c:v>-1034.8128989466973</c:v>
                </c:pt>
                <c:pt idx="203">
                  <c:v>-1034.8137593956344</c:v>
                </c:pt>
                <c:pt idx="204">
                  <c:v>-1034.786225046201</c:v>
                </c:pt>
                <c:pt idx="205">
                  <c:v>-1034.7698898209412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68-4329-AE3A-CB6CA11C01A6}"/>
            </c:ext>
          </c:extLst>
        </c:ser>
        <c:ser>
          <c:idx val="3"/>
          <c:order val="3"/>
          <c:tx>
            <c:v>ННБ_Din</c:v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'Замеры Cont.incl'!$L$5:$L$13374</c:f>
              <c:numCache>
                <c:formatCode>General</c:formatCode>
                <c:ptCount val="13370"/>
                <c:pt idx="0">
                  <c:v>0</c:v>
                </c:pt>
                <c:pt idx="1">
                  <c:v>0.16438139654986089</c:v>
                </c:pt>
                <c:pt idx="2">
                  <c:v>0.31064893736187327</c:v>
                </c:pt>
                <c:pt idx="3">
                  <c:v>0.42330459806375714</c:v>
                </c:pt>
                <c:pt idx="4">
                  <c:v>0.48793190652599855</c:v>
                </c:pt>
                <c:pt idx="5">
                  <c:v>0.48706874544112139</c:v>
                </c:pt>
                <c:pt idx="6">
                  <c:v>0.47575269302500051</c:v>
                </c:pt>
                <c:pt idx="7">
                  <c:v>0.50507276285549019</c:v>
                </c:pt>
                <c:pt idx="8">
                  <c:v>0.54121338214255232</c:v>
                </c:pt>
                <c:pt idx="9">
                  <c:v>0.58366691699396267</c:v>
                </c:pt>
                <c:pt idx="10">
                  <c:v>0.73369134463380259</c:v>
                </c:pt>
                <c:pt idx="11">
                  <c:v>0.79064118792302396</c:v>
                </c:pt>
                <c:pt idx="12">
                  <c:v>0.87555336688421392</c:v>
                </c:pt>
                <c:pt idx="13">
                  <c:v>1.1188085823769893</c:v>
                </c:pt>
                <c:pt idx="14">
                  <c:v>1.5157631687845083</c:v>
                </c:pt>
                <c:pt idx="15">
                  <c:v>2.0025787911101065</c:v>
                </c:pt>
                <c:pt idx="16">
                  <c:v>2.6122230721300874</c:v>
                </c:pt>
                <c:pt idx="17">
                  <c:v>3.4364529092979494</c:v>
                </c:pt>
                <c:pt idx="18">
                  <c:v>4.4757474174340857</c:v>
                </c:pt>
                <c:pt idx="19">
                  <c:v>5.6900014877427738</c:v>
                </c:pt>
                <c:pt idx="20">
                  <c:v>7.0905264210979615</c:v>
                </c:pt>
                <c:pt idx="21">
                  <c:v>8.642760468889719</c:v>
                </c:pt>
                <c:pt idx="22">
                  <c:v>10.380126791360411</c:v>
                </c:pt>
                <c:pt idx="23">
                  <c:v>12.379967742378543</c:v>
                </c:pt>
                <c:pt idx="24">
                  <c:v>14.692212560902801</c:v>
                </c:pt>
                <c:pt idx="25">
                  <c:v>17.231753724125163</c:v>
                </c:pt>
                <c:pt idx="26">
                  <c:v>19.79120029331693</c:v>
                </c:pt>
                <c:pt idx="27">
                  <c:v>22.454349437958847</c:v>
                </c:pt>
                <c:pt idx="28">
                  <c:v>25.336196847103555</c:v>
                </c:pt>
                <c:pt idx="29">
                  <c:v>28.426080557911924</c:v>
                </c:pt>
                <c:pt idx="30">
                  <c:v>31.707820336899672</c:v>
                </c:pt>
                <c:pt idx="31">
                  <c:v>35.260529112780368</c:v>
                </c:pt>
                <c:pt idx="32">
                  <c:v>39.216373397278964</c:v>
                </c:pt>
                <c:pt idx="33">
                  <c:v>43.477950186067957</c:v>
                </c:pt>
                <c:pt idx="34">
                  <c:v>48.01253696242339</c:v>
                </c:pt>
                <c:pt idx="35">
                  <c:v>52.809483481464902</c:v>
                </c:pt>
                <c:pt idx="36">
                  <c:v>57.825187951263921</c:v>
                </c:pt>
                <c:pt idx="37">
                  <c:v>63.025476514544103</c:v>
                </c:pt>
                <c:pt idx="38">
                  <c:v>68.357020768278062</c:v>
                </c:pt>
                <c:pt idx="39">
                  <c:v>73.906611653963779</c:v>
                </c:pt>
                <c:pt idx="40">
                  <c:v>79.708723260832713</c:v>
                </c:pt>
                <c:pt idx="41">
                  <c:v>85.691292434378809</c:v>
                </c:pt>
                <c:pt idx="42">
                  <c:v>91.94800424290068</c:v>
                </c:pt>
                <c:pt idx="43">
                  <c:v>98.420266017753875</c:v>
                </c:pt>
                <c:pt idx="44">
                  <c:v>105.10274022031602</c:v>
                </c:pt>
                <c:pt idx="45">
                  <c:v>111.99213947092161</c:v>
                </c:pt>
                <c:pt idx="46">
                  <c:v>119.09887697658692</c:v>
                </c:pt>
                <c:pt idx="47">
                  <c:v>126.42338035242457</c:v>
                </c:pt>
                <c:pt idx="48">
                  <c:v>133.90943566447763</c:v>
                </c:pt>
                <c:pt idx="49">
                  <c:v>141.54809414494463</c:v>
                </c:pt>
                <c:pt idx="50">
                  <c:v>149.33149017742522</c:v>
                </c:pt>
                <c:pt idx="51">
                  <c:v>157.21297555039368</c:v>
                </c:pt>
                <c:pt idx="52">
                  <c:v>165.14695273039675</c:v>
                </c:pt>
                <c:pt idx="53">
                  <c:v>173.23116358518212</c:v>
                </c:pt>
                <c:pt idx="54">
                  <c:v>181.55146286032289</c:v>
                </c:pt>
                <c:pt idx="55">
                  <c:v>189.9719419487667</c:v>
                </c:pt>
                <c:pt idx="56">
                  <c:v>198.49928026408628</c:v>
                </c:pt>
                <c:pt idx="57">
                  <c:v>207.20186358040638</c:v>
                </c:pt>
                <c:pt idx="58">
                  <c:v>215.91577014184455</c:v>
                </c:pt>
                <c:pt idx="59">
                  <c:v>224.89911382412393</c:v>
                </c:pt>
                <c:pt idx="60">
                  <c:v>234.02971508738474</c:v>
                </c:pt>
                <c:pt idx="61">
                  <c:v>243.1552683016597</c:v>
                </c:pt>
                <c:pt idx="62">
                  <c:v>252.49296617205613</c:v>
                </c:pt>
                <c:pt idx="63">
                  <c:v>261.82042099810474</c:v>
                </c:pt>
                <c:pt idx="64">
                  <c:v>271.28266610378427</c:v>
                </c:pt>
                <c:pt idx="65">
                  <c:v>280.87229970537112</c:v>
                </c:pt>
                <c:pt idx="66">
                  <c:v>290.52711544155466</c:v>
                </c:pt>
                <c:pt idx="67">
                  <c:v>301.29668419044577</c:v>
                </c:pt>
                <c:pt idx="68">
                  <c:v>324.27456505779878</c:v>
                </c:pt>
                <c:pt idx="69">
                  <c:v>334.10938182820166</c:v>
                </c:pt>
                <c:pt idx="70">
                  <c:v>343.96937704464727</c:v>
                </c:pt>
                <c:pt idx="71">
                  <c:v>353.89834854247312</c:v>
                </c:pt>
                <c:pt idx="72">
                  <c:v>363.88821304487067</c:v>
                </c:pt>
                <c:pt idx="73">
                  <c:v>373.89928647273234</c:v>
                </c:pt>
                <c:pt idx="74">
                  <c:v>393.91052460314785</c:v>
                </c:pt>
                <c:pt idx="75">
                  <c:v>413.96490756186063</c:v>
                </c:pt>
                <c:pt idx="76">
                  <c:v>434.04712174778462</c:v>
                </c:pt>
                <c:pt idx="77">
                  <c:v>454.11250148819687</c:v>
                </c:pt>
                <c:pt idx="78">
                  <c:v>474.24317257142366</c:v>
                </c:pt>
                <c:pt idx="79">
                  <c:v>494.46963218910486</c:v>
                </c:pt>
                <c:pt idx="80">
                  <c:v>514.70323560213546</c:v>
                </c:pt>
                <c:pt idx="81">
                  <c:v>534.89390968920736</c:v>
                </c:pt>
                <c:pt idx="82">
                  <c:v>554.48734273230741</c:v>
                </c:pt>
                <c:pt idx="83">
                  <c:v>574.19040260696875</c:v>
                </c:pt>
                <c:pt idx="84">
                  <c:v>593.91327581964958</c:v>
                </c:pt>
                <c:pt idx="85">
                  <c:v>613.71669013218855</c:v>
                </c:pt>
                <c:pt idx="86">
                  <c:v>633.5177076281077</c:v>
                </c:pt>
                <c:pt idx="87">
                  <c:v>653.19114608912503</c:v>
                </c:pt>
                <c:pt idx="88">
                  <c:v>673.03507307386451</c:v>
                </c:pt>
                <c:pt idx="89">
                  <c:v>693.10720746798722</c:v>
                </c:pt>
                <c:pt idx="90">
                  <c:v>713.32775561819335</c:v>
                </c:pt>
                <c:pt idx="91">
                  <c:v>733.03774180878531</c:v>
                </c:pt>
                <c:pt idx="92">
                  <c:v>752.63138354852765</c:v>
                </c:pt>
                <c:pt idx="93">
                  <c:v>772.50225149797916</c:v>
                </c:pt>
                <c:pt idx="94">
                  <c:v>792.35792009342663</c:v>
                </c:pt>
                <c:pt idx="95">
                  <c:v>812.46259126625171</c:v>
                </c:pt>
                <c:pt idx="96">
                  <c:v>832.47653321071141</c:v>
                </c:pt>
                <c:pt idx="97">
                  <c:v>853.22653961568369</c:v>
                </c:pt>
                <c:pt idx="98">
                  <c:v>874.05402360801475</c:v>
                </c:pt>
                <c:pt idx="99">
                  <c:v>894.9261819143569</c:v>
                </c:pt>
                <c:pt idx="100">
                  <c:v>915.71106105238994</c:v>
                </c:pt>
                <c:pt idx="101">
                  <c:v>936.48165771299568</c:v>
                </c:pt>
                <c:pt idx="102">
                  <c:v>956.76214928900026</c:v>
                </c:pt>
                <c:pt idx="103">
                  <c:v>967.23206956953834</c:v>
                </c:pt>
                <c:pt idx="104">
                  <c:v>977.71436116592895</c:v>
                </c:pt>
                <c:pt idx="105">
                  <c:v>988.34770592269194</c:v>
                </c:pt>
                <c:pt idx="106">
                  <c:v>999.11007628696848</c:v>
                </c:pt>
                <c:pt idx="107">
                  <c:v>1009.9841442494321</c:v>
                </c:pt>
                <c:pt idx="108">
                  <c:v>1021.0623801628021</c:v>
                </c:pt>
                <c:pt idx="109">
                  <c:v>1032.2543454487297</c:v>
                </c:pt>
                <c:pt idx="110">
                  <c:v>1043.6298073036094</c:v>
                </c:pt>
                <c:pt idx="111">
                  <c:v>1055.1845008095647</c:v>
                </c:pt>
                <c:pt idx="112">
                  <c:v>1066.8532595205672</c:v>
                </c:pt>
                <c:pt idx="113">
                  <c:v>1078.6704571778182</c:v>
                </c:pt>
                <c:pt idx="114">
                  <c:v>1090.5560866550286</c:v>
                </c:pt>
                <c:pt idx="115">
                  <c:v>1102.4974353717253</c:v>
                </c:pt>
                <c:pt idx="116">
                  <c:v>1114.4636643322426</c:v>
                </c:pt>
                <c:pt idx="117">
                  <c:v>1126.4614697016395</c:v>
                </c:pt>
                <c:pt idx="118">
                  <c:v>1138.4293084016106</c:v>
                </c:pt>
                <c:pt idx="119">
                  <c:v>1150.46624142312</c:v>
                </c:pt>
                <c:pt idx="120">
                  <c:v>1162.5285488478976</c:v>
                </c:pt>
                <c:pt idx="121">
                  <c:v>1174.6678796020142</c:v>
                </c:pt>
                <c:pt idx="122">
                  <c:v>1186.8482906386466</c:v>
                </c:pt>
                <c:pt idx="123">
                  <c:v>1199.1145472093974</c:v>
                </c:pt>
                <c:pt idx="124">
                  <c:v>1211.4018477859706</c:v>
                </c:pt>
                <c:pt idx="125">
                  <c:v>1226.8345610216238</c:v>
                </c:pt>
                <c:pt idx="126">
                  <c:v>1229.8274019346279</c:v>
                </c:pt>
                <c:pt idx="127">
                  <c:v>1232.8205327529586</c:v>
                </c:pt>
                <c:pt idx="128">
                  <c:v>1235.8145881631467</c:v>
                </c:pt>
                <c:pt idx="129">
                  <c:v>1238.8095686267845</c:v>
                </c:pt>
                <c:pt idx="130">
                  <c:v>1241.8048925468001</c:v>
                </c:pt>
                <c:pt idx="131">
                  <c:v>1244.8004326532073</c:v>
                </c:pt>
                <c:pt idx="132">
                  <c:v>1247.7965020312267</c:v>
                </c:pt>
                <c:pt idx="133">
                  <c:v>1250.7930223427613</c:v>
                </c:pt>
                <c:pt idx="134">
                  <c:v>1253.7898852253563</c:v>
                </c:pt>
                <c:pt idx="135">
                  <c:v>1256.876979318469</c:v>
                </c:pt>
                <c:pt idx="136">
                  <c:v>1259.7844488022456</c:v>
                </c:pt>
                <c:pt idx="137">
                  <c:v>1262.7819441616402</c:v>
                </c:pt>
                <c:pt idx="138">
                  <c:v>1265.7795220661776</c:v>
                </c:pt>
                <c:pt idx="139">
                  <c:v>1268.7771862747786</c:v>
                </c:pt>
                <c:pt idx="140">
                  <c:v>1271.7749335611898</c:v>
                </c:pt>
                <c:pt idx="141">
                  <c:v>1274.7727660456712</c:v>
                </c:pt>
                <c:pt idx="142">
                  <c:v>1277.7706689797724</c:v>
                </c:pt>
                <c:pt idx="143">
                  <c:v>1281.608102730899</c:v>
                </c:pt>
                <c:pt idx="144">
                  <c:v>1283.7667355641847</c:v>
                </c:pt>
                <c:pt idx="145">
                  <c:v>1286.7649413344641</c:v>
                </c:pt>
                <c:pt idx="146">
                  <c:v>1289.7632518460825</c:v>
                </c:pt>
                <c:pt idx="147">
                  <c:v>1292.7616534439767</c:v>
                </c:pt>
                <c:pt idx="148">
                  <c:v>1295.7601870476074</c:v>
                </c:pt>
                <c:pt idx="149">
                  <c:v>1298.7588239911349</c:v>
                </c:pt>
                <c:pt idx="150">
                  <c:v>1301.7575592818803</c:v>
                </c:pt>
                <c:pt idx="151">
                  <c:v>1304.7564086028997</c:v>
                </c:pt>
                <c:pt idx="152">
                  <c:v>1306.3458300937073</c:v>
                </c:pt>
                <c:pt idx="153">
                  <c:v>1307.7553154954585</c:v>
                </c:pt>
                <c:pt idx="154">
                  <c:v>1310.754179793433</c:v>
                </c:pt>
                <c:pt idx="155">
                  <c:v>1313.7529986188163</c:v>
                </c:pt>
                <c:pt idx="156">
                  <c:v>1316.7517649358865</c:v>
                </c:pt>
                <c:pt idx="157">
                  <c:v>1319.7504789121995</c:v>
                </c:pt>
                <c:pt idx="158">
                  <c:v>1322.7491269069687</c:v>
                </c:pt>
                <c:pt idx="159">
                  <c:v>1325.747701323766</c:v>
                </c:pt>
                <c:pt idx="160">
                  <c:v>1328.7462114673804</c:v>
                </c:pt>
                <c:pt idx="161">
                  <c:v>1331.0949970355659</c:v>
                </c:pt>
                <c:pt idx="162">
                  <c:v>1334.7429943636598</c:v>
                </c:pt>
                <c:pt idx="163">
                  <c:v>1337.7412396531136</c:v>
                </c:pt>
                <c:pt idx="164">
                  <c:v>1340.7393732964683</c:v>
                </c:pt>
                <c:pt idx="165">
                  <c:v>1343.737362580662</c:v>
                </c:pt>
                <c:pt idx="166">
                  <c:v>1346.7352105228874</c:v>
                </c:pt>
                <c:pt idx="167">
                  <c:v>1349.732915707177</c:v>
                </c:pt>
                <c:pt idx="168">
                  <c:v>1352.7304344661163</c:v>
                </c:pt>
                <c:pt idx="169">
                  <c:v>1355.8575748824157</c:v>
                </c:pt>
                <c:pt idx="170">
                  <c:v>1358.7248204988139</c:v>
                </c:pt>
                <c:pt idx="171">
                  <c:v>1361.7219417510671</c:v>
                </c:pt>
                <c:pt idx="172">
                  <c:v>1364.7190959814291</c:v>
                </c:pt>
                <c:pt idx="173">
                  <c:v>1367.7163013592703</c:v>
                </c:pt>
                <c:pt idx="174">
                  <c:v>1370.7135810768514</c:v>
                </c:pt>
                <c:pt idx="175">
                  <c:v>1373.7109704099787</c:v>
                </c:pt>
                <c:pt idx="176">
                  <c:v>1376.7084440988242</c:v>
                </c:pt>
                <c:pt idx="177">
                  <c:v>1380.565240523619</c:v>
                </c:pt>
                <c:pt idx="178">
                  <c:v>1382.7034448872867</c:v>
                </c:pt>
                <c:pt idx="179">
                  <c:v>1385.7008783939382</c:v>
                </c:pt>
                <c:pt idx="180">
                  <c:v>1388.6982905997259</c:v>
                </c:pt>
                <c:pt idx="181">
                  <c:v>1391.6956851100122</c:v>
                </c:pt>
                <c:pt idx="182">
                  <c:v>1394.693109680625</c:v>
                </c:pt>
                <c:pt idx="183">
                  <c:v>1397.6906410303638</c:v>
                </c:pt>
                <c:pt idx="184">
                  <c:v>1400.6882598324971</c:v>
                </c:pt>
                <c:pt idx="185">
                  <c:v>1403.6859896340925</c:v>
                </c:pt>
                <c:pt idx="186">
                  <c:v>1405.3347951251701</c:v>
                </c:pt>
                <c:pt idx="187">
                  <c:v>1406.6838508565711</c:v>
                </c:pt>
                <c:pt idx="188">
                  <c:v>1409.6818849904148</c:v>
                </c:pt>
                <c:pt idx="189">
                  <c:v>1412.6800514980375</c:v>
                </c:pt>
                <c:pt idx="190">
                  <c:v>1415.6783415018265</c:v>
                </c:pt>
                <c:pt idx="191">
                  <c:v>1418.6768331426283</c:v>
                </c:pt>
                <c:pt idx="192">
                  <c:v>1421.6755230867732</c:v>
                </c:pt>
                <c:pt idx="193">
                  <c:v>1424.6743743282034</c:v>
                </c:pt>
                <c:pt idx="194">
                  <c:v>1427.6733657966709</c:v>
                </c:pt>
                <c:pt idx="195">
                  <c:v>1430.102636852429</c:v>
                </c:pt>
                <c:pt idx="196">
                  <c:v>1433.6716372696528</c:v>
                </c:pt>
                <c:pt idx="197">
                  <c:v>1436.6708348864368</c:v>
                </c:pt>
                <c:pt idx="198">
                  <c:v>1439.6700771545441</c:v>
                </c:pt>
                <c:pt idx="199">
                  <c:v>1442.669357922362</c:v>
                </c:pt>
                <c:pt idx="200">
                  <c:v>1445.6686737486436</c:v>
                </c:pt>
                <c:pt idx="201">
                  <c:v>1448.6680278007218</c:v>
                </c:pt>
                <c:pt idx="202">
                  <c:v>1451.6673602031369</c:v>
                </c:pt>
                <c:pt idx="203">
                  <c:v>1454.886558203639</c:v>
                </c:pt>
                <c:pt idx="204">
                  <c:v>1457.6657976966949</c:v>
                </c:pt>
                <c:pt idx="205">
                  <c:v>1460.6650070210273</c:v>
                </c:pt>
                <c:pt idx="206">
                  <c:v>1463.6643180377871</c:v>
                </c:pt>
                <c:pt idx="207">
                  <c:v>1466.66364926302</c:v>
                </c:pt>
                <c:pt idx="208">
                  <c:v>1469.6628843703088</c:v>
                </c:pt>
                <c:pt idx="209">
                  <c:v>1472.6620644142779</c:v>
                </c:pt>
                <c:pt idx="210">
                  <c:v>1475.6613577557005</c:v>
                </c:pt>
                <c:pt idx="211">
                  <c:v>1479.6106737659989</c:v>
                </c:pt>
                <c:pt idx="212">
                  <c:v>1481.6604619828083</c:v>
                </c:pt>
                <c:pt idx="213">
                  <c:v>1484.6603639575396</c:v>
                </c:pt>
                <c:pt idx="214">
                  <c:v>1487.660348223998</c:v>
                </c:pt>
                <c:pt idx="215">
                  <c:v>1490.6602468174833</c:v>
                </c:pt>
                <c:pt idx="216">
                  <c:v>1493.6598722995877</c:v>
                </c:pt>
                <c:pt idx="217">
                  <c:v>1496.6590332761918</c:v>
                </c:pt>
                <c:pt idx="218">
                  <c:v>1499.6575647856603</c:v>
                </c:pt>
                <c:pt idx="219">
                  <c:v>1502.6553120803801</c:v>
                </c:pt>
                <c:pt idx="220">
                  <c:v>1504.4235428476245</c:v>
                </c:pt>
                <c:pt idx="221">
                  <c:v>1505.6521621001725</c:v>
                </c:pt>
                <c:pt idx="222">
                  <c:v>1508.6485769374076</c:v>
                </c:pt>
                <c:pt idx="223">
                  <c:v>1511.6446723387551</c:v>
                </c:pt>
                <c:pt idx="224">
                  <c:v>1514.6404614123289</c:v>
                </c:pt>
                <c:pt idx="225">
                  <c:v>1517.6359165541348</c:v>
                </c:pt>
                <c:pt idx="226">
                  <c:v>1520.6309991247426</c:v>
                </c:pt>
                <c:pt idx="227">
                  <c:v>1523.62571317071</c:v>
                </c:pt>
                <c:pt idx="228">
                  <c:v>1526.620066384753</c:v>
                </c:pt>
                <c:pt idx="229">
                  <c:v>1529.1649724751669</c:v>
                </c:pt>
                <c:pt idx="230">
                  <c:v>1532.6077564411783</c:v>
                </c:pt>
                <c:pt idx="231">
                  <c:v>1535.6012405466474</c:v>
                </c:pt>
                <c:pt idx="232">
                  <c:v>1538.5944992180296</c:v>
                </c:pt>
                <c:pt idx="233">
                  <c:v>1541.587531072252</c:v>
                </c:pt>
                <c:pt idx="234">
                  <c:v>1544.5803308665661</c:v>
                </c:pt>
                <c:pt idx="235">
                  <c:v>1547.5728941487621</c:v>
                </c:pt>
                <c:pt idx="236">
                  <c:v>1550.5652144771159</c:v>
                </c:pt>
                <c:pt idx="237">
                  <c:v>1553.8165961945697</c:v>
                </c:pt>
                <c:pt idx="238">
                  <c:v>1556.5492621756755</c:v>
                </c:pt>
                <c:pt idx="239">
                  <c:v>1559.5413308305713</c:v>
                </c:pt>
                <c:pt idx="240">
                  <c:v>1562.5335200874797</c:v>
                </c:pt>
                <c:pt idx="241">
                  <c:v>1565.5258024632519</c:v>
                </c:pt>
                <c:pt idx="242">
                  <c:v>1568.5181736737338</c:v>
                </c:pt>
                <c:pt idx="243">
                  <c:v>1571.5106539406747</c:v>
                </c:pt>
                <c:pt idx="244">
                  <c:v>1574.5032220390635</c:v>
                </c:pt>
                <c:pt idx="245">
                  <c:v>1577.4958716328692</c:v>
                </c:pt>
                <c:pt idx="246">
                  <c:v>1578.5233699642347</c:v>
                </c:pt>
                <c:pt idx="247">
                  <c:v>1580.4887003902866</c:v>
                </c:pt>
                <c:pt idx="248">
                  <c:v>1583.4819920513135</c:v>
                </c:pt>
                <c:pt idx="249">
                  <c:v>1586.4757743535019</c:v>
                </c:pt>
                <c:pt idx="250">
                  <c:v>1589.470035991681</c:v>
                </c:pt>
                <c:pt idx="251">
                  <c:v>1592.464749150706</c:v>
                </c:pt>
                <c:pt idx="252">
                  <c:v>1595.4598903876547</c:v>
                </c:pt>
                <c:pt idx="253">
                  <c:v>1598.4554399197307</c:v>
                </c:pt>
                <c:pt idx="254">
                  <c:v>1601.4513912667578</c:v>
                </c:pt>
                <c:pt idx="255">
                  <c:v>1603.2591316073826</c:v>
                </c:pt>
                <c:pt idx="256">
                  <c:v>1604.4476961004791</c:v>
                </c:pt>
                <c:pt idx="257">
                  <c:v>1607.4441529955011</c:v>
                </c:pt>
                <c:pt idx="258">
                  <c:v>1610.44071353967</c:v>
                </c:pt>
                <c:pt idx="259">
                  <c:v>1613.437376516074</c:v>
                </c:pt>
                <c:pt idx="260">
                  <c:v>1616.4341510775735</c:v>
                </c:pt>
                <c:pt idx="261">
                  <c:v>1619.4310352159712</c:v>
                </c:pt>
                <c:pt idx="262">
                  <c:v>1622.4280130841275</c:v>
                </c:pt>
                <c:pt idx="263">
                  <c:v>1625.4250821866763</c:v>
                </c:pt>
                <c:pt idx="264">
                  <c:v>1628.042603955068</c:v>
                </c:pt>
                <c:pt idx="265">
                  <c:v>1631.4195382501225</c:v>
                </c:pt>
                <c:pt idx="266">
                  <c:v>1634.4169500751038</c:v>
                </c:pt>
                <c:pt idx="267">
                  <c:v>1637.4144801497473</c:v>
                </c:pt>
                <c:pt idx="268">
                  <c:v>1640.4121244107127</c:v>
                </c:pt>
                <c:pt idx="269">
                  <c:v>1643.4098641377352</c:v>
                </c:pt>
                <c:pt idx="270">
                  <c:v>1646.4076482928135</c:v>
                </c:pt>
                <c:pt idx="271">
                  <c:v>1649.4055110472998</c:v>
                </c:pt>
                <c:pt idx="272">
                  <c:v>1652.7333284559911</c:v>
                </c:pt>
                <c:pt idx="273">
                  <c:v>1655.4017142851008</c:v>
                </c:pt>
                <c:pt idx="274">
                  <c:v>1658.3999924610316</c:v>
                </c:pt>
                <c:pt idx="275">
                  <c:v>1661.3983809398937</c:v>
                </c:pt>
                <c:pt idx="276">
                  <c:v>1664.3969052165151</c:v>
                </c:pt>
                <c:pt idx="277">
                  <c:v>1667.3955676851024</c:v>
                </c:pt>
                <c:pt idx="278">
                  <c:v>1670.3943514020916</c:v>
                </c:pt>
                <c:pt idx="279">
                  <c:v>1673.3932323411684</c:v>
                </c:pt>
                <c:pt idx="280">
                  <c:v>1676.3922072135742</c:v>
                </c:pt>
                <c:pt idx="281">
                  <c:v>1677.5018538924371</c:v>
                </c:pt>
                <c:pt idx="282">
                  <c:v>1679.3913107885642</c:v>
                </c:pt>
                <c:pt idx="283">
                  <c:v>1682.390619227989</c:v>
                </c:pt>
                <c:pt idx="284">
                  <c:v>1685.3901138211643</c:v>
                </c:pt>
                <c:pt idx="285">
                  <c:v>1688.389759862916</c:v>
                </c:pt>
                <c:pt idx="286">
                  <c:v>1691.3895257679446</c:v>
                </c:pt>
                <c:pt idx="287">
                  <c:v>1694.3893877471653</c:v>
                </c:pt>
                <c:pt idx="288">
                  <c:v>1697.3893173200402</c:v>
                </c:pt>
                <c:pt idx="289">
                  <c:v>1700.3892897522433</c:v>
                </c:pt>
                <c:pt idx="290">
                  <c:v>1702.259287321805</c:v>
                </c:pt>
                <c:pt idx="291">
                  <c:v>1703.3892859678826</c:v>
                </c:pt>
                <c:pt idx="292">
                  <c:v>1706.3892607151467</c:v>
                </c:pt>
                <c:pt idx="293">
                  <c:v>1709.3891978728211</c:v>
                </c:pt>
                <c:pt idx="294">
                  <c:v>1712.3891158397794</c:v>
                </c:pt>
                <c:pt idx="295">
                  <c:v>1715.389027760184</c:v>
                </c:pt>
                <c:pt idx="296">
                  <c:v>1718.388935537876</c:v>
                </c:pt>
                <c:pt idx="297">
                  <c:v>1724.3887810368944</c:v>
                </c:pt>
                <c:pt idx="298">
                  <c:v>1726.9987292926085</c:v>
                </c:pt>
                <c:pt idx="299">
                  <c:v>1730.3886798115554</c:v>
                </c:pt>
                <c:pt idx="300">
                  <c:v>1733.3886503703663</c:v>
                </c:pt>
                <c:pt idx="301">
                  <c:v>1736.3886252090124</c:v>
                </c:pt>
                <c:pt idx="302">
                  <c:v>1739.3886007178075</c:v>
                </c:pt>
                <c:pt idx="303">
                  <c:v>1742.3885764902443</c:v>
                </c:pt>
                <c:pt idx="304">
                  <c:v>1745.3885511963713</c:v>
                </c:pt>
                <c:pt idx="305">
                  <c:v>1748.3885238570051</c:v>
                </c:pt>
                <c:pt idx="306">
                  <c:v>1751.7484898422838</c:v>
                </c:pt>
                <c:pt idx="307">
                  <c:v>1754.3884474616191</c:v>
                </c:pt>
                <c:pt idx="308">
                  <c:v>1757.3883542188589</c:v>
                </c:pt>
                <c:pt idx="309">
                  <c:v>1760.3881981041179</c:v>
                </c:pt>
                <c:pt idx="310">
                  <c:v>1763.3879626691617</c:v>
                </c:pt>
                <c:pt idx="311">
                  <c:v>1766.3876256182054</c:v>
                </c:pt>
                <c:pt idx="312">
                  <c:v>1769.3871762603148</c:v>
                </c:pt>
                <c:pt idx="313">
                  <c:v>1772.3866210062442</c:v>
                </c:pt>
                <c:pt idx="314">
                  <c:v>1775.3859235681628</c:v>
                </c:pt>
                <c:pt idx="315">
                  <c:v>1776.5256075812451</c:v>
                </c:pt>
                <c:pt idx="316">
                  <c:v>1778.3850506419597</c:v>
                </c:pt>
                <c:pt idx="317">
                  <c:v>1781.3841314609222</c:v>
                </c:pt>
                <c:pt idx="318">
                  <c:v>1784.3832246731877</c:v>
                </c:pt>
                <c:pt idx="319">
                  <c:v>1787.3823235475436</c:v>
                </c:pt>
                <c:pt idx="320">
                  <c:v>1790.3814212319755</c:v>
                </c:pt>
                <c:pt idx="321">
                  <c:v>1793.3805213502726</c:v>
                </c:pt>
                <c:pt idx="322">
                  <c:v>1796.3796217858885</c:v>
                </c:pt>
                <c:pt idx="323">
                  <c:v>1799.3787224181992</c:v>
                </c:pt>
                <c:pt idx="324">
                  <c:v>1801.2981445612586</c:v>
                </c:pt>
                <c:pt idx="325">
                  <c:v>1802.3778197908036</c:v>
                </c:pt>
                <c:pt idx="326">
                  <c:v>1805.376936976674</c:v>
                </c:pt>
                <c:pt idx="327">
                  <c:v>1808.3760791540285</c:v>
                </c:pt>
                <c:pt idx="328">
                  <c:v>1811.375244054092</c:v>
                </c:pt>
                <c:pt idx="329">
                  <c:v>1814.3744212302047</c:v>
                </c:pt>
                <c:pt idx="330">
                  <c:v>1817.3736085505409</c:v>
                </c:pt>
                <c:pt idx="331">
                  <c:v>1820.37281807574</c:v>
                </c:pt>
                <c:pt idx="332">
                  <c:v>1823.3720583024613</c:v>
                </c:pt>
                <c:pt idx="333">
                  <c:v>1826.0414081818801</c:v>
                </c:pt>
                <c:pt idx="334">
                  <c:v>1826.3713287344938</c:v>
                </c:pt>
                <c:pt idx="335">
                  <c:v>1829.3705606595267</c:v>
                </c:pt>
                <c:pt idx="336">
                  <c:v>1832.3696998677362</c:v>
                </c:pt>
                <c:pt idx="337">
                  <c:v>1835.3687419434411</c:v>
                </c:pt>
                <c:pt idx="338">
                  <c:v>1838.3676893547349</c:v>
                </c:pt>
                <c:pt idx="339">
                  <c:v>1841.3665299043314</c:v>
                </c:pt>
                <c:pt idx="340">
                  <c:v>1844.3652601666006</c:v>
                </c:pt>
                <c:pt idx="341">
                  <c:v>1847.3638752239517</c:v>
                </c:pt>
                <c:pt idx="342">
                  <c:v>1850.7921414804721</c:v>
                </c:pt>
                <c:pt idx="343">
                  <c:v>1853.3608208768305</c:v>
                </c:pt>
                <c:pt idx="344">
                  <c:v>1856.3593771348455</c:v>
                </c:pt>
                <c:pt idx="345">
                  <c:v>1859.3580401184768</c:v>
                </c:pt>
                <c:pt idx="346">
                  <c:v>1862.3568302567551</c:v>
                </c:pt>
                <c:pt idx="347">
                  <c:v>1865.3557571578915</c:v>
                </c:pt>
                <c:pt idx="348">
                  <c:v>1868.3548077768573</c:v>
                </c:pt>
                <c:pt idx="349">
                  <c:v>1871.3539620160022</c:v>
                </c:pt>
                <c:pt idx="350">
                  <c:v>1874.3532131300533</c:v>
                </c:pt>
                <c:pt idx="351">
                  <c:v>1875.4429639266698</c:v>
                </c:pt>
                <c:pt idx="352">
                  <c:v>1877.3525514705113</c:v>
                </c:pt>
                <c:pt idx="353">
                  <c:v>1880.351947922363</c:v>
                </c:pt>
                <c:pt idx="354">
                  <c:v>1883.3513898823164</c:v>
                </c:pt>
                <c:pt idx="355">
                  <c:v>1886.3508704364178</c:v>
                </c:pt>
                <c:pt idx="356">
                  <c:v>1889.3504015844967</c:v>
                </c:pt>
                <c:pt idx="357">
                  <c:v>1892.349997641589</c:v>
                </c:pt>
                <c:pt idx="358">
                  <c:v>1895.3496502474964</c:v>
                </c:pt>
                <c:pt idx="359">
                  <c:v>1898.3493471584652</c:v>
                </c:pt>
                <c:pt idx="360">
                  <c:v>1900.1691818379709</c:v>
                </c:pt>
                <c:pt idx="361">
                  <c:v>1901.3490783662849</c:v>
                </c:pt>
                <c:pt idx="362">
                  <c:v>1904.3488104135931</c:v>
                </c:pt>
                <c:pt idx="363">
                  <c:v>1907.3485294697361</c:v>
                </c:pt>
                <c:pt idx="364">
                  <c:v>1910.3482249044082</c:v>
                </c:pt>
                <c:pt idx="365">
                  <c:v>1913.3479046217105</c:v>
                </c:pt>
                <c:pt idx="366">
                  <c:v>1916.3475863485589</c:v>
                </c:pt>
                <c:pt idx="367">
                  <c:v>1919.3472664908104</c:v>
                </c:pt>
                <c:pt idx="368">
                  <c:v>1922.3469362915903</c:v>
                </c:pt>
                <c:pt idx="369">
                  <c:v>1924.8766478821565</c:v>
                </c:pt>
                <c:pt idx="370">
                  <c:v>1928.3462152875036</c:v>
                </c:pt>
                <c:pt idx="371">
                  <c:v>1931.3457842959981</c:v>
                </c:pt>
                <c:pt idx="372">
                  <c:v>1934.3453025585163</c:v>
                </c:pt>
                <c:pt idx="373">
                  <c:v>1937.3447830801301</c:v>
                </c:pt>
                <c:pt idx="374">
                  <c:v>1940.344224155099</c:v>
                </c:pt>
                <c:pt idx="375">
                  <c:v>1943.3436072051979</c:v>
                </c:pt>
                <c:pt idx="376">
                  <c:v>1946.3429280276762</c:v>
                </c:pt>
                <c:pt idx="377">
                  <c:v>1949.6121370915498</c:v>
                </c:pt>
                <c:pt idx="378">
                  <c:v>1952.341491763462</c:v>
                </c:pt>
                <c:pt idx="379">
                  <c:v>1955.3408539333452</c:v>
                </c:pt>
                <c:pt idx="380">
                  <c:v>1958.3402868009905</c:v>
                </c:pt>
                <c:pt idx="381">
                  <c:v>1961.339790929648</c:v>
                </c:pt>
                <c:pt idx="382">
                  <c:v>1964.339365847266</c:v>
                </c:pt>
                <c:pt idx="383">
                  <c:v>1967.3390068635188</c:v>
                </c:pt>
                <c:pt idx="384">
                  <c:v>1970.338709059597</c:v>
                </c:pt>
                <c:pt idx="385">
                  <c:v>1973.3384674251613</c:v>
                </c:pt>
                <c:pt idx="386">
                  <c:v>1974.3683958373483</c:v>
                </c:pt>
                <c:pt idx="387">
                  <c:v>1976.3382853406699</c:v>
                </c:pt>
                <c:pt idx="388">
                  <c:v>1979.3381842844508</c:v>
                </c:pt>
                <c:pt idx="389">
                  <c:v>1982.3381422625976</c:v>
                </c:pt>
                <c:pt idx="390">
                  <c:v>1985.3381338247023</c:v>
                </c:pt>
                <c:pt idx="391">
                  <c:v>1988.3381317533042</c:v>
                </c:pt>
                <c:pt idx="392">
                  <c:v>1991.3381045510716</c:v>
                </c:pt>
                <c:pt idx="393">
                  <c:v>1994.3380098465327</c:v>
                </c:pt>
                <c:pt idx="394">
                  <c:v>1997.3378411364129</c:v>
                </c:pt>
                <c:pt idx="395">
                  <c:v>1999.127705958012</c:v>
                </c:pt>
                <c:pt idx="396">
                  <c:v>2000.3376043215878</c:v>
                </c:pt>
                <c:pt idx="397">
                  <c:v>2003.3373468778834</c:v>
                </c:pt>
                <c:pt idx="398">
                  <c:v>2006.3370788185844</c:v>
                </c:pt>
                <c:pt idx="399">
                  <c:v>2009.3368032659548</c:v>
                </c:pt>
                <c:pt idx="400">
                  <c:v>2012.3365143718943</c:v>
                </c:pt>
                <c:pt idx="401">
                  <c:v>2015.3362109483105</c:v>
                </c:pt>
                <c:pt idx="402">
                  <c:v>2018.33589716807</c:v>
                </c:pt>
                <c:pt idx="403">
                  <c:v>2021.3355765646093</c:v>
                </c:pt>
                <c:pt idx="404">
                  <c:v>2023.9852897322489</c:v>
                </c:pt>
                <c:pt idx="405">
                  <c:v>2027.3349609258805</c:v>
                </c:pt>
                <c:pt idx="406">
                  <c:v>2030.334720433658</c:v>
                </c:pt>
                <c:pt idx="407">
                  <c:v>2033.3345227391872</c:v>
                </c:pt>
                <c:pt idx="408">
                  <c:v>2036.3343620246133</c:v>
                </c:pt>
                <c:pt idx="409">
                  <c:v>2039.3342334771678</c:v>
                </c:pt>
                <c:pt idx="410">
                  <c:v>2042.33413516262</c:v>
                </c:pt>
                <c:pt idx="411">
                  <c:v>2045.3340651314745</c:v>
                </c:pt>
                <c:pt idx="412">
                  <c:v>2048.8540131988652</c:v>
                </c:pt>
                <c:pt idx="413">
                  <c:v>2051.3339828801627</c:v>
                </c:pt>
                <c:pt idx="414">
                  <c:v>2054.3339327859703</c:v>
                </c:pt>
                <c:pt idx="415">
                  <c:v>2057.3338598304258</c:v>
                </c:pt>
                <c:pt idx="416">
                  <c:v>2066.3334745532925</c:v>
                </c:pt>
                <c:pt idx="417">
                  <c:v>2069.3332767828128</c:v>
                </c:pt>
                <c:pt idx="418">
                  <c:v>2072.3330412711971</c:v>
                </c:pt>
                <c:pt idx="419">
                  <c:v>2073.7029204294231</c:v>
                </c:pt>
                <c:pt idx="420">
                  <c:v>2075.3327695209396</c:v>
                </c:pt>
                <c:pt idx="421">
                  <c:v>2078.3324820886742</c:v>
                </c:pt>
                <c:pt idx="422">
                  <c:v>2081.3321777658393</c:v>
                </c:pt>
                <c:pt idx="423">
                  <c:v>2084.3318552427036</c:v>
                </c:pt>
                <c:pt idx="424">
                  <c:v>2087.3315171541908</c:v>
                </c:pt>
                <c:pt idx="425">
                  <c:v>2090.3311630586581</c:v>
                </c:pt>
                <c:pt idx="426">
                  <c:v>2093.3307912352307</c:v>
                </c:pt>
                <c:pt idx="427">
                  <c:v>2096.3304027803943</c:v>
                </c:pt>
                <c:pt idx="428">
                  <c:v>2098.5900984758568</c:v>
                </c:pt>
                <c:pt idx="429">
                  <c:v>2102.3296356767205</c:v>
                </c:pt>
                <c:pt idx="430">
                  <c:v>2105.329326054898</c:v>
                </c:pt>
                <c:pt idx="431">
                  <c:v>2108.3290627644478</c:v>
                </c:pt>
                <c:pt idx="432">
                  <c:v>2111.3288612330866</c:v>
                </c:pt>
                <c:pt idx="433">
                  <c:v>2114.3287281166431</c:v>
                </c:pt>
                <c:pt idx="434">
                  <c:v>2117.3286442558929</c:v>
                </c:pt>
                <c:pt idx="435">
                  <c:v>2120.3285911003227</c:v>
                </c:pt>
                <c:pt idx="436">
                  <c:v>2123.3985508255614</c:v>
                </c:pt>
                <c:pt idx="437">
                  <c:v>2126.3285104238503</c:v>
                </c:pt>
                <c:pt idx="438">
                  <c:v>2129.3284615328585</c:v>
                </c:pt>
                <c:pt idx="439">
                  <c:v>2132.3284079965238</c:v>
                </c:pt>
                <c:pt idx="440">
                  <c:v>2135.3283540490197</c:v>
                </c:pt>
                <c:pt idx="441">
                  <c:v>2138.3282855408374</c:v>
                </c:pt>
                <c:pt idx="442">
                  <c:v>2141.3281652026562</c:v>
                </c:pt>
                <c:pt idx="443">
                  <c:v>2144.3279721387294</c:v>
                </c:pt>
                <c:pt idx="444">
                  <c:v>2148.2375891829429</c:v>
                </c:pt>
                <c:pt idx="445">
                  <c:v>2150.327355081376</c:v>
                </c:pt>
                <c:pt idx="446">
                  <c:v>2153.3270701329097</c:v>
                </c:pt>
                <c:pt idx="447">
                  <c:v>2156.326837348533</c:v>
                </c:pt>
                <c:pt idx="448">
                  <c:v>2159.3266554032939</c:v>
                </c:pt>
                <c:pt idx="449">
                  <c:v>2162.3265302372483</c:v>
                </c:pt>
                <c:pt idx="450">
                  <c:v>2165.326453565408</c:v>
                </c:pt>
                <c:pt idx="451">
                  <c:v>2168.326398932496</c:v>
                </c:pt>
                <c:pt idx="452">
                  <c:v>2171.3263559816269</c:v>
                </c:pt>
                <c:pt idx="453">
                  <c:v>2173.0563365709659</c:v>
                </c:pt>
                <c:pt idx="454">
                  <c:v>2174.3263232499858</c:v>
                </c:pt>
                <c:pt idx="455">
                  <c:v>2177.3262903209397</c:v>
                </c:pt>
                <c:pt idx="456">
                  <c:v>2180.3262555641932</c:v>
                </c:pt>
                <c:pt idx="457">
                  <c:v>2183.3262254680649</c:v>
                </c:pt>
                <c:pt idx="458">
                  <c:v>2186.3262020887191</c:v>
                </c:pt>
                <c:pt idx="459">
                  <c:v>2189.3261798059871</c:v>
                </c:pt>
                <c:pt idx="460">
                  <c:v>2192.3261551929345</c:v>
                </c:pt>
                <c:pt idx="461">
                  <c:v>2195.3261319658864</c:v>
                </c:pt>
                <c:pt idx="462">
                  <c:v>2197.7561192094345</c:v>
                </c:pt>
                <c:pt idx="463">
                  <c:v>2201.3261124307842</c:v>
                </c:pt>
                <c:pt idx="464">
                  <c:v>2204.3261064602916</c:v>
                </c:pt>
                <c:pt idx="465">
                  <c:v>2207.3260715664833</c:v>
                </c:pt>
                <c:pt idx="466">
                  <c:v>2210.3260137046996</c:v>
                </c:pt>
                <c:pt idx="467">
                  <c:v>2213.3259485779181</c:v>
                </c:pt>
                <c:pt idx="468">
                  <c:v>2216.3258757139956</c:v>
                </c:pt>
                <c:pt idx="469">
                  <c:v>2219.3257947169459</c:v>
                </c:pt>
                <c:pt idx="470">
                  <c:v>2222.5456983149011</c:v>
                </c:pt>
                <c:pt idx="471">
                  <c:v>2225.3256213946238</c:v>
                </c:pt>
                <c:pt idx="472">
                  <c:v>2228.3255628780043</c:v>
                </c:pt>
                <c:pt idx="473">
                  <c:v>2231.3255294920687</c:v>
                </c:pt>
                <c:pt idx="474">
                  <c:v>2234.3255154035373</c:v>
                </c:pt>
                <c:pt idx="475">
                  <c:v>2237.3255101641198</c:v>
                </c:pt>
                <c:pt idx="476">
                  <c:v>2240.3255046200843</c:v>
                </c:pt>
                <c:pt idx="477">
                  <c:v>2243.3254931664819</c:v>
                </c:pt>
                <c:pt idx="478">
                  <c:v>2246.3254731226943</c:v>
                </c:pt>
                <c:pt idx="479">
                  <c:v>2247.345464039633</c:v>
                </c:pt>
                <c:pt idx="480">
                  <c:v>2249.3254481368067</c:v>
                </c:pt>
                <c:pt idx="481">
                  <c:v>2252.3254313371785</c:v>
                </c:pt>
                <c:pt idx="482">
                  <c:v>2255.325419335265</c:v>
                </c:pt>
                <c:pt idx="483">
                  <c:v>2258.3254047898017</c:v>
                </c:pt>
                <c:pt idx="484">
                  <c:v>2261.3253857055452</c:v>
                </c:pt>
                <c:pt idx="485">
                  <c:v>2264.3253753942531</c:v>
                </c:pt>
                <c:pt idx="486">
                  <c:v>2267.3253737645505</c:v>
                </c:pt>
                <c:pt idx="487">
                  <c:v>2270.3253613970987</c:v>
                </c:pt>
                <c:pt idx="488">
                  <c:v>2272.0053509913841</c:v>
                </c:pt>
                <c:pt idx="489">
                  <c:v>2276.3253329190625</c:v>
                </c:pt>
                <c:pt idx="490">
                  <c:v>2279.325322196536</c:v>
                </c:pt>
                <c:pt idx="491">
                  <c:v>2282.3253079861452</c:v>
                </c:pt>
                <c:pt idx="492">
                  <c:v>2285.3252890998879</c:v>
                </c:pt>
                <c:pt idx="493">
                  <c:v>2288.3252546782564</c:v>
                </c:pt>
                <c:pt idx="494">
                  <c:v>2291.3251885310797</c:v>
                </c:pt>
                <c:pt idx="495">
                  <c:v>2294.3250995531889</c:v>
                </c:pt>
                <c:pt idx="496">
                  <c:v>2296.8650327552259</c:v>
                </c:pt>
                <c:pt idx="497">
                  <c:v>2300.3249225453505</c:v>
                </c:pt>
                <c:pt idx="498">
                  <c:v>2303.3247595919447</c:v>
                </c:pt>
                <c:pt idx="499">
                  <c:v>2306.3245076617086</c:v>
                </c:pt>
                <c:pt idx="500">
                  <c:v>2309.3241365692706</c:v>
                </c:pt>
                <c:pt idx="501">
                  <c:v>2312.3236169840234</c:v>
                </c:pt>
                <c:pt idx="502">
                  <c:v>2315.3228882399894</c:v>
                </c:pt>
                <c:pt idx="503">
                  <c:v>2318.3219402132763</c:v>
                </c:pt>
                <c:pt idx="504">
                  <c:v>2321.7006636752562</c:v>
                </c:pt>
                <c:pt idx="505">
                  <c:v>2324.3194800932897</c:v>
                </c:pt>
                <c:pt idx="506">
                  <c:v>2327.3178288150148</c:v>
                </c:pt>
                <c:pt idx="507">
                  <c:v>2330.3157968192495</c:v>
                </c:pt>
                <c:pt idx="508">
                  <c:v>2333.3133451980607</c:v>
                </c:pt>
                <c:pt idx="509">
                  <c:v>2336.3104509235536</c:v>
                </c:pt>
                <c:pt idx="510">
                  <c:v>2339.3071085723473</c:v>
                </c:pt>
                <c:pt idx="511">
                  <c:v>2342.3033634720805</c:v>
                </c:pt>
                <c:pt idx="512">
                  <c:v>2345.2991890871645</c:v>
                </c:pt>
                <c:pt idx="513">
                  <c:v>2346.4774129677071</c:v>
                </c:pt>
                <c:pt idx="514">
                  <c:v>2348.2946233243415</c:v>
                </c:pt>
                <c:pt idx="515">
                  <c:v>2351.2900537824416</c:v>
                </c:pt>
                <c:pt idx="516">
                  <c:v>2354.2854980015682</c:v>
                </c:pt>
                <c:pt idx="517">
                  <c:v>2357.2809422942505</c:v>
                </c:pt>
                <c:pt idx="518">
                  <c:v>2360.2763979293468</c:v>
                </c:pt>
                <c:pt idx="519">
                  <c:v>2363.2718629902047</c:v>
                </c:pt>
                <c:pt idx="520">
                  <c:v>2366.2673142685476</c:v>
                </c:pt>
                <c:pt idx="521">
                  <c:v>2369.2628244304206</c:v>
                </c:pt>
                <c:pt idx="522">
                  <c:v>2371.269911022212</c:v>
                </c:pt>
                <c:pt idx="523">
                  <c:v>2375.2549100161505</c:v>
                </c:pt>
                <c:pt idx="524">
                  <c:v>2378.2519654737634</c:v>
                </c:pt>
                <c:pt idx="525">
                  <c:v>2381.2497988802143</c:v>
                </c:pt>
                <c:pt idx="526">
                  <c:v>2384.2483505445234</c:v>
                </c:pt>
                <c:pt idx="527">
                  <c:v>2387.2474759773822</c:v>
                </c:pt>
                <c:pt idx="528">
                  <c:v>2390.2470029195129</c:v>
                </c:pt>
                <c:pt idx="529">
                  <c:v>2393.2467947473938</c:v>
                </c:pt>
                <c:pt idx="530">
                  <c:v>2396.0567237869682</c:v>
                </c:pt>
                <c:pt idx="531">
                  <c:v>2399.2464675300071</c:v>
                </c:pt>
                <c:pt idx="532">
                  <c:v>2402.245838199141</c:v>
                </c:pt>
                <c:pt idx="533">
                  <c:v>2405.2450054147962</c:v>
                </c:pt>
                <c:pt idx="534">
                  <c:v>2408.2443770426203</c:v>
                </c:pt>
                <c:pt idx="535">
                  <c:v>2411.2439931115005</c:v>
                </c:pt>
                <c:pt idx="536">
                  <c:v>2414.2437297737633</c:v>
                </c:pt>
                <c:pt idx="537">
                  <c:v>2417.2434842860375</c:v>
                </c:pt>
                <c:pt idx="538">
                  <c:v>2420.8431659046996</c:v>
                </c:pt>
                <c:pt idx="539">
                  <c:v>2423.2429765327224</c:v>
                </c:pt>
                <c:pt idx="540">
                  <c:v>2426.242813990561</c:v>
                </c:pt>
                <c:pt idx="541">
                  <c:v>2429.2427044511023</c:v>
                </c:pt>
                <c:pt idx="542">
                  <c:v>2432.2426194026384</c:v>
                </c:pt>
                <c:pt idx="543">
                  <c:v>2435.2425430813569</c:v>
                </c:pt>
                <c:pt idx="544">
                  <c:v>2438.2424659374983</c:v>
                </c:pt>
                <c:pt idx="545">
                  <c:v>2441.242378695531</c:v>
                </c:pt>
                <c:pt idx="546">
                  <c:v>2444.2422686683994</c:v>
                </c:pt>
                <c:pt idx="547">
                  <c:v>2445.6622066113828</c:v>
                </c:pt>
                <c:pt idx="548">
                  <c:v>2447.2421514712969</c:v>
                </c:pt>
                <c:pt idx="549">
                  <c:v>2450.2421149477632</c:v>
                </c:pt>
                <c:pt idx="550">
                  <c:v>2453.2421072104707</c:v>
                </c:pt>
                <c:pt idx="551">
                  <c:v>2456.2420487548275</c:v>
                </c:pt>
                <c:pt idx="552">
                  <c:v>2459.2418651953826</c:v>
                </c:pt>
                <c:pt idx="553">
                  <c:v>2462.2415011414523</c:v>
                </c:pt>
                <c:pt idx="554">
                  <c:v>2465.2408998037004</c:v>
                </c:pt>
                <c:pt idx="555">
                  <c:v>2468.2399926550083</c:v>
                </c:pt>
                <c:pt idx="556">
                  <c:v>2470.4890627836517</c:v>
                </c:pt>
                <c:pt idx="557">
                  <c:v>2474.2373809268151</c:v>
                </c:pt>
                <c:pt idx="558">
                  <c:v>2477.2361231597138</c:v>
                </c:pt>
                <c:pt idx="559">
                  <c:v>2480.2349393742561</c:v>
                </c:pt>
                <c:pt idx="560">
                  <c:v>2483.2338405190794</c:v>
                </c:pt>
                <c:pt idx="561">
                  <c:v>2486.2328157690295</c:v>
                </c:pt>
                <c:pt idx="562">
                  <c:v>2489.2318418116292</c:v>
                </c:pt>
                <c:pt idx="563">
                  <c:v>2492.2309279966503</c:v>
                </c:pt>
                <c:pt idx="564">
                  <c:v>2495.2800856075432</c:v>
                </c:pt>
                <c:pt idx="565">
                  <c:v>2498.2293363390586</c:v>
                </c:pt>
                <c:pt idx="566">
                  <c:v>2501.2286086091262</c:v>
                </c:pt>
                <c:pt idx="567">
                  <c:v>2504.2279220303171</c:v>
                </c:pt>
                <c:pt idx="568">
                  <c:v>2507.2272867280794</c:v>
                </c:pt>
                <c:pt idx="569">
                  <c:v>2510.2266909772839</c:v>
                </c:pt>
                <c:pt idx="570">
                  <c:v>2513.2261283524422</c:v>
                </c:pt>
                <c:pt idx="571">
                  <c:v>2516.2255992340861</c:v>
                </c:pt>
                <c:pt idx="572">
                  <c:v>2520.1049559584226</c:v>
                </c:pt>
                <c:pt idx="573">
                  <c:v>2522.2246155210473</c:v>
                </c:pt>
                <c:pt idx="574">
                  <c:v>2525.2241444769265</c:v>
                </c:pt>
                <c:pt idx="575">
                  <c:v>2528.2237008912516</c:v>
                </c:pt>
                <c:pt idx="576">
                  <c:v>2531.2232873530365</c:v>
                </c:pt>
                <c:pt idx="577">
                  <c:v>2534.2228941616595</c:v>
                </c:pt>
                <c:pt idx="578">
                  <c:v>2537.2225149819474</c:v>
                </c:pt>
                <c:pt idx="579">
                  <c:v>2540.2221473776017</c:v>
                </c:pt>
                <c:pt idx="580">
                  <c:v>2543.2217842058421</c:v>
                </c:pt>
                <c:pt idx="581">
                  <c:v>2544.9415766338216</c:v>
                </c:pt>
                <c:pt idx="582">
                  <c:v>2546.2214271003813</c:v>
                </c:pt>
                <c:pt idx="583">
                  <c:v>2549.2210934919613</c:v>
                </c:pt>
                <c:pt idx="584">
                  <c:v>2552.2207819225023</c:v>
                </c:pt>
                <c:pt idx="585">
                  <c:v>2555.2205262779307</c:v>
                </c:pt>
                <c:pt idx="586">
                  <c:v>2558.2203345390067</c:v>
                </c:pt>
                <c:pt idx="587">
                  <c:v>2561.2201852168205</c:v>
                </c:pt>
                <c:pt idx="588">
                  <c:v>2564.2200659142122</c:v>
                </c:pt>
                <c:pt idx="589">
                  <c:v>2567.2199732348427</c:v>
                </c:pt>
                <c:pt idx="590">
                  <c:v>2569.7699123877587</c:v>
                </c:pt>
                <c:pt idx="591">
                  <c:v>2573.2198602267231</c:v>
                </c:pt>
                <c:pt idx="592">
                  <c:v>2576.2197905152648</c:v>
                </c:pt>
                <c:pt idx="593">
                  <c:v>2579.2196613126125</c:v>
                </c:pt>
                <c:pt idx="594">
                  <c:v>2582.2195087312607</c:v>
                </c:pt>
                <c:pt idx="595">
                  <c:v>2585.2192935842113</c:v>
                </c:pt>
                <c:pt idx="596">
                  <c:v>2588.2189814525677</c:v>
                </c:pt>
                <c:pt idx="597">
                  <c:v>2591.2186008638323</c:v>
                </c:pt>
                <c:pt idx="598">
                  <c:v>2594.5681387985519</c:v>
                </c:pt>
                <c:pt idx="599">
                  <c:v>2597.2177891041069</c:v>
                </c:pt>
                <c:pt idx="600">
                  <c:v>2600.217446405446</c:v>
                </c:pt>
                <c:pt idx="601">
                  <c:v>2603.2171414313607</c:v>
                </c:pt>
                <c:pt idx="602">
                  <c:v>2606.2168555256253</c:v>
                </c:pt>
                <c:pt idx="603">
                  <c:v>2609.2165664526156</c:v>
                </c:pt>
                <c:pt idx="604">
                  <c:v>2612.216291132514</c:v>
                </c:pt>
                <c:pt idx="605">
                  <c:v>2615.216050323635</c:v>
                </c:pt>
                <c:pt idx="606">
                  <c:v>2618.2158372335516</c:v>
                </c:pt>
                <c:pt idx="607">
                  <c:v>2619.3357634511453</c:v>
                </c:pt>
                <c:pt idx="608">
                  <c:v>2621.2156422743706</c:v>
                </c:pt>
                <c:pt idx="609">
                  <c:v>2624.2154530497996</c:v>
                </c:pt>
                <c:pt idx="610">
                  <c:v>2627.2152679051269</c:v>
                </c:pt>
                <c:pt idx="611">
                  <c:v>2630.2150807348185</c:v>
                </c:pt>
                <c:pt idx="612">
                  <c:v>2633.2148852356077</c:v>
                </c:pt>
                <c:pt idx="613">
                  <c:v>2636.2146745366686</c:v>
                </c:pt>
                <c:pt idx="614">
                  <c:v>2639.2144299354391</c:v>
                </c:pt>
                <c:pt idx="615">
                  <c:v>2642.214132668626</c:v>
                </c:pt>
                <c:pt idx="616">
                  <c:v>2644.1439216350745</c:v>
                </c:pt>
                <c:pt idx="617">
                  <c:v>2645.2137983578973</c:v>
                </c:pt>
                <c:pt idx="618">
                  <c:v>2648.2133988845681</c:v>
                </c:pt>
                <c:pt idx="619">
                  <c:v>2651.2128732068281</c:v>
                </c:pt>
                <c:pt idx="620">
                  <c:v>2654.2121717277319</c:v>
                </c:pt>
                <c:pt idx="621">
                  <c:v>2657.2113125431347</c:v>
                </c:pt>
                <c:pt idx="622">
                  <c:v>2660.2103370121554</c:v>
                </c:pt>
                <c:pt idx="623">
                  <c:v>2663.2092989096936</c:v>
                </c:pt>
                <c:pt idx="624">
                  <c:v>2666.208189120091</c:v>
                </c:pt>
                <c:pt idx="625">
                  <c:v>2668.977031367885</c:v>
                </c:pt>
                <c:pt idx="626">
                  <c:v>2672.2053682389992</c:v>
                </c:pt>
                <c:pt idx="627">
                  <c:v>2675.2034293791189</c:v>
                </c:pt>
                <c:pt idx="628">
                  <c:v>2678.2010824570957</c:v>
                </c:pt>
                <c:pt idx="629">
                  <c:v>2681.1982740250896</c:v>
                </c:pt>
                <c:pt idx="630">
                  <c:v>2684.1949450474685</c:v>
                </c:pt>
                <c:pt idx="631">
                  <c:v>2687.1910721287609</c:v>
                </c:pt>
                <c:pt idx="632">
                  <c:v>2690.1866572132094</c:v>
                </c:pt>
                <c:pt idx="633">
                  <c:v>2693.7505619923172</c:v>
                </c:pt>
                <c:pt idx="634">
                  <c:v>2696.1760641086753</c:v>
                </c:pt>
                <c:pt idx="635">
                  <c:v>2699.1705185849605</c:v>
                </c:pt>
                <c:pt idx="636">
                  <c:v>2702.1650242993592</c:v>
                </c:pt>
                <c:pt idx="637">
                  <c:v>2705.1595662009954</c:v>
                </c:pt>
                <c:pt idx="638">
                  <c:v>2708.1541205084786</c:v>
                </c:pt>
                <c:pt idx="639">
                  <c:v>2711.1486827216563</c:v>
                </c:pt>
                <c:pt idx="640">
                  <c:v>2714.1432573293059</c:v>
                </c:pt>
                <c:pt idx="641">
                  <c:v>2717.137847250473</c:v>
                </c:pt>
                <c:pt idx="642">
                  <c:v>2718.4953961080919</c:v>
                </c:pt>
                <c:pt idx="643">
                  <c:v>2720.132517664289</c:v>
                </c:pt>
                <c:pt idx="644">
                  <c:v>2723.127643648219</c:v>
                </c:pt>
                <c:pt idx="645">
                  <c:v>2726.1232524252596</c:v>
                </c:pt>
                <c:pt idx="646">
                  <c:v>2729.1193153998615</c:v>
                </c:pt>
                <c:pt idx="647">
                  <c:v>2732.1158110911356</c:v>
                </c:pt>
                <c:pt idx="648">
                  <c:v>2735.1127161296467</c:v>
                </c:pt>
                <c:pt idx="649">
                  <c:v>2738.1100066571685</c:v>
                </c:pt>
                <c:pt idx="650">
                  <c:v>2741.1076682186772</c:v>
                </c:pt>
                <c:pt idx="651">
                  <c:v>2743.2662038289527</c:v>
                </c:pt>
                <c:pt idx="652">
                  <c:v>2747.1038945265427</c:v>
                </c:pt>
                <c:pt idx="653">
                  <c:v>2750.102266358218</c:v>
                </c:pt>
                <c:pt idx="654">
                  <c:v>2753.1007717749862</c:v>
                </c:pt>
                <c:pt idx="655">
                  <c:v>2756.0994143844132</c:v>
                </c:pt>
                <c:pt idx="656">
                  <c:v>2759.0981918573348</c:v>
                </c:pt>
                <c:pt idx="657">
                  <c:v>2762.0970881772732</c:v>
                </c:pt>
                <c:pt idx="658">
                  <c:v>2765.0960867493432</c:v>
                </c:pt>
                <c:pt idx="659">
                  <c:v>2768.0651663241974</c:v>
                </c:pt>
                <c:pt idx="660">
                  <c:v>2771.0941501753127</c:v>
                </c:pt>
                <c:pt idx="661">
                  <c:v>2774.0929300852104</c:v>
                </c:pt>
                <c:pt idx="662">
                  <c:v>2777.0914756696043</c:v>
                </c:pt>
                <c:pt idx="663">
                  <c:v>2780.0898038727992</c:v>
                </c:pt>
                <c:pt idx="664">
                  <c:v>2783.0879499944449</c:v>
                </c:pt>
                <c:pt idx="665">
                  <c:v>2786.085890707001</c:v>
                </c:pt>
                <c:pt idx="666">
                  <c:v>2789.0835719410225</c:v>
                </c:pt>
                <c:pt idx="667">
                  <c:v>2792.8802014199559</c:v>
                </c:pt>
                <c:pt idx="668">
                  <c:v>2795.0781322450189</c:v>
                </c:pt>
                <c:pt idx="669">
                  <c:v>2798.0754058857237</c:v>
                </c:pt>
                <c:pt idx="670">
                  <c:v>2801.0727892382174</c:v>
                </c:pt>
                <c:pt idx="671">
                  <c:v>2804.0702740230436</c:v>
                </c:pt>
                <c:pt idx="672">
                  <c:v>2810.0655822921699</c:v>
                </c:pt>
                <c:pt idx="673">
                  <c:v>2813.0634242532519</c:v>
                </c:pt>
                <c:pt idx="674">
                  <c:v>2816.0613766973838</c:v>
                </c:pt>
                <c:pt idx="675">
                  <c:v>2817.550398209698</c:v>
                </c:pt>
                <c:pt idx="676">
                  <c:v>2819.0594105355422</c:v>
                </c:pt>
                <c:pt idx="677">
                  <c:v>2822.057391520334</c:v>
                </c:pt>
                <c:pt idx="678">
                  <c:v>2825.0552974117104</c:v>
                </c:pt>
                <c:pt idx="679">
                  <c:v>2828.0531457741536</c:v>
                </c:pt>
                <c:pt idx="680">
                  <c:v>2831.050950244673</c:v>
                </c:pt>
                <c:pt idx="681">
                  <c:v>2834.0487040043649</c:v>
                </c:pt>
                <c:pt idx="682">
                  <c:v>2837.0464004781211</c:v>
                </c:pt>
                <c:pt idx="683">
                  <c:v>2840.044025248038</c:v>
                </c:pt>
                <c:pt idx="684">
                  <c:v>2842.3721315021803</c:v>
                </c:pt>
                <c:pt idx="685">
                  <c:v>2846.0392877786476</c:v>
                </c:pt>
                <c:pt idx="686">
                  <c:v>2849.0372044066239</c:v>
                </c:pt>
                <c:pt idx="687">
                  <c:v>2852.0353270335181</c:v>
                </c:pt>
                <c:pt idx="688">
                  <c:v>2855.033640102753</c:v>
                </c:pt>
                <c:pt idx="689">
                  <c:v>2861.0308301697346</c:v>
                </c:pt>
                <c:pt idx="690">
                  <c:v>2864.0296818811335</c:v>
                </c:pt>
                <c:pt idx="691">
                  <c:v>2867.1086568534924</c:v>
                </c:pt>
                <c:pt idx="692">
                  <c:v>2873.0266226085687</c:v>
                </c:pt>
                <c:pt idx="693">
                  <c:v>2876.0254520779154</c:v>
                </c:pt>
                <c:pt idx="694">
                  <c:v>2879.0242048197351</c:v>
                </c:pt>
                <c:pt idx="695">
                  <c:v>2882.0228594256291</c:v>
                </c:pt>
                <c:pt idx="696">
                  <c:v>2885.0214093815734</c:v>
                </c:pt>
                <c:pt idx="697">
                  <c:v>2888.019849359423</c:v>
                </c:pt>
                <c:pt idx="698">
                  <c:v>2891.8676767835159</c:v>
                </c:pt>
                <c:pt idx="699">
                  <c:v>2894.0164412647696</c:v>
                </c:pt>
                <c:pt idx="700">
                  <c:v>2897.0148183392735</c:v>
                </c:pt>
                <c:pt idx="701">
                  <c:v>2900.0133195087851</c:v>
                </c:pt>
                <c:pt idx="702">
                  <c:v>2903.0119464480722</c:v>
                </c:pt>
                <c:pt idx="703">
                  <c:v>2906.0106916042009</c:v>
                </c:pt>
                <c:pt idx="704">
                  <c:v>2909.0095415646651</c:v>
                </c:pt>
                <c:pt idx="705">
                  <c:v>2915.0075406774008</c:v>
                </c:pt>
                <c:pt idx="706">
                  <c:v>2916.677055094051</c:v>
                </c:pt>
                <c:pt idx="707">
                  <c:v>2918.0066776283843</c:v>
                </c:pt>
                <c:pt idx="708">
                  <c:v>2921.0058007233401</c:v>
                </c:pt>
                <c:pt idx="709">
                  <c:v>2924.0048919127867</c:v>
                </c:pt>
                <c:pt idx="710">
                  <c:v>2927.0039410866625</c:v>
                </c:pt>
                <c:pt idx="711">
                  <c:v>2930.002928054208</c:v>
                </c:pt>
                <c:pt idx="712">
                  <c:v>2933.0018638712809</c:v>
                </c:pt>
                <c:pt idx="713">
                  <c:v>2936.0007736602383</c:v>
                </c:pt>
                <c:pt idx="714">
                  <c:v>2938.9996643468967</c:v>
                </c:pt>
                <c:pt idx="715">
                  <c:v>2941.4787277862401</c:v>
                </c:pt>
                <c:pt idx="716">
                  <c:v>2947.9969314730961</c:v>
                </c:pt>
                <c:pt idx="717">
                  <c:v>2950.996451917887</c:v>
                </c:pt>
                <c:pt idx="718">
                  <c:v>2953.9961831605342</c:v>
                </c:pt>
                <c:pt idx="719">
                  <c:v>2956.9960758751699</c:v>
                </c:pt>
                <c:pt idx="720">
                  <c:v>2959.9960472411803</c:v>
                </c:pt>
                <c:pt idx="721">
                  <c:v>2962.9960215467013</c:v>
                </c:pt>
                <c:pt idx="722">
                  <c:v>2966.2559303188964</c:v>
                </c:pt>
                <c:pt idx="723">
                  <c:v>2968.9958412903602</c:v>
                </c:pt>
                <c:pt idx="724">
                  <c:v>2971.9957888964846</c:v>
                </c:pt>
                <c:pt idx="725">
                  <c:v>2974.9957658065268</c:v>
                </c:pt>
                <c:pt idx="726">
                  <c:v>2977.9957559064665</c:v>
                </c:pt>
                <c:pt idx="727">
                  <c:v>2980.9957523729049</c:v>
                </c:pt>
                <c:pt idx="728">
                  <c:v>2983.9957501187364</c:v>
                </c:pt>
                <c:pt idx="729">
                  <c:v>2986.9957452448602</c:v>
                </c:pt>
                <c:pt idx="730">
                  <c:v>2989.9957353143395</c:v>
                </c:pt>
                <c:pt idx="731">
                  <c:v>2991.0557303040991</c:v>
                </c:pt>
                <c:pt idx="732">
                  <c:v>2992.9957238823617</c:v>
                </c:pt>
                <c:pt idx="733">
                  <c:v>2995.9957203792605</c:v>
                </c:pt>
                <c:pt idx="734">
                  <c:v>2998.9957181555528</c:v>
                </c:pt>
                <c:pt idx="735">
                  <c:v>3001.9957046610343</c:v>
                </c:pt>
                <c:pt idx="736">
                  <c:v>3004.9956508964306</c:v>
                </c:pt>
                <c:pt idx="737">
                  <c:v>3010.9954226796413</c:v>
                </c:pt>
                <c:pt idx="738">
                  <c:v>3013.9952629554423</c:v>
                </c:pt>
                <c:pt idx="739">
                  <c:v>3015.8651477670937</c:v>
                </c:pt>
                <c:pt idx="740">
                  <c:v>3016.9950727456817</c:v>
                </c:pt>
                <c:pt idx="741">
                  <c:v>3019.9948664308649</c:v>
                </c:pt>
                <c:pt idx="742">
                  <c:v>3022.994651526149</c:v>
                </c:pt>
                <c:pt idx="743">
                  <c:v>3025.9944376416915</c:v>
                </c:pt>
                <c:pt idx="744">
                  <c:v>3028.9942184266683</c:v>
                </c:pt>
                <c:pt idx="745">
                  <c:v>3031.9939698789149</c:v>
                </c:pt>
                <c:pt idx="746">
                  <c:v>3034.9936710273751</c:v>
                </c:pt>
                <c:pt idx="747">
                  <c:v>3037.9933284364383</c:v>
                </c:pt>
                <c:pt idx="748">
                  <c:v>3040.6530198246251</c:v>
                </c:pt>
                <c:pt idx="749">
                  <c:v>3043.9927047534188</c:v>
                </c:pt>
                <c:pt idx="750">
                  <c:v>3046.9924519094302</c:v>
                </c:pt>
                <c:pt idx="751">
                  <c:v>3049.9921480308171</c:v>
                </c:pt>
                <c:pt idx="752">
                  <c:v>3052.9917774470405</c:v>
                </c:pt>
                <c:pt idx="753">
                  <c:v>3055.9914214374294</c:v>
                </c:pt>
                <c:pt idx="754">
                  <c:v>3058.9911138568559</c:v>
                </c:pt>
                <c:pt idx="755">
                  <c:v>3061.990815870156</c:v>
                </c:pt>
                <c:pt idx="756">
                  <c:v>3065.4404199781184</c:v>
                </c:pt>
                <c:pt idx="757">
                  <c:v>3067.9900187684248</c:v>
                </c:pt>
                <c:pt idx="758">
                  <c:v>3070.9894976591745</c:v>
                </c:pt>
                <c:pt idx="759">
                  <c:v>3073.9890680474869</c:v>
                </c:pt>
                <c:pt idx="760">
                  <c:v>3076.9887438853088</c:v>
                </c:pt>
                <c:pt idx="761">
                  <c:v>3079.9885132041154</c:v>
                </c:pt>
                <c:pt idx="762">
                  <c:v>3082.9883402451428</c:v>
                </c:pt>
                <c:pt idx="763">
                  <c:v>3085.9882047529536</c:v>
                </c:pt>
                <c:pt idx="764">
                  <c:v>3089.9380732600803</c:v>
                </c:pt>
                <c:pt idx="765">
                  <c:v>3091.98802727886</c:v>
                </c:pt>
                <c:pt idx="766">
                  <c:v>3094.987979088537</c:v>
                </c:pt>
                <c:pt idx="767">
                  <c:v>3097.9879223993571</c:v>
                </c:pt>
                <c:pt idx="768">
                  <c:v>3100.9878509973223</c:v>
                </c:pt>
                <c:pt idx="769">
                  <c:v>3103.9877409555411</c:v>
                </c:pt>
                <c:pt idx="770">
                  <c:v>3106.9875610063659</c:v>
                </c:pt>
                <c:pt idx="771">
                  <c:v>3109.9873183539071</c:v>
                </c:pt>
                <c:pt idx="772">
                  <c:v>3112.987036085151</c:v>
                </c:pt>
                <c:pt idx="773">
                  <c:v>3114.5868404195976</c:v>
                </c:pt>
                <c:pt idx="774">
                  <c:v>3115.9866415511656</c:v>
                </c:pt>
                <c:pt idx="775">
                  <c:v>3118.9861834246299</c:v>
                </c:pt>
                <c:pt idx="776">
                  <c:v>3121.985708272854</c:v>
                </c:pt>
                <c:pt idx="777">
                  <c:v>3124.985251700768</c:v>
                </c:pt>
                <c:pt idx="778">
                  <c:v>3127.9848170130922</c:v>
                </c:pt>
                <c:pt idx="779">
                  <c:v>3130.9844061287995</c:v>
                </c:pt>
                <c:pt idx="780">
                  <c:v>3133.9840402925724</c:v>
                </c:pt>
                <c:pt idx="781">
                  <c:v>3136.9837025089359</c:v>
                </c:pt>
                <c:pt idx="782">
                  <c:v>3139.0334775598312</c:v>
                </c:pt>
                <c:pt idx="783">
                  <c:v>3142.9831495419867</c:v>
                </c:pt>
                <c:pt idx="784">
                  <c:v>3145.9830129530428</c:v>
                </c:pt>
                <c:pt idx="785">
                  <c:v>3148.9829533245288</c:v>
                </c:pt>
                <c:pt idx="786">
                  <c:v>3151.9829407895427</c:v>
                </c:pt>
                <c:pt idx="787">
                  <c:v>3154.9829372559816</c:v>
                </c:pt>
                <c:pt idx="788">
                  <c:v>3157.9829113026344</c:v>
                </c:pt>
                <c:pt idx="789">
                  <c:v>3160.9828364432879</c:v>
                </c:pt>
                <c:pt idx="790">
                  <c:v>3163.7027022869484</c:v>
                </c:pt>
                <c:pt idx="791">
                  <c:v>3166.9825269221033</c:v>
                </c:pt>
                <c:pt idx="792">
                  <c:v>3169.9824134835621</c:v>
                </c:pt>
                <c:pt idx="793">
                  <c:v>3172.9823289833789</c:v>
                </c:pt>
                <c:pt idx="794">
                  <c:v>3175.9822714262918</c:v>
                </c:pt>
                <c:pt idx="795">
                  <c:v>3178.9822429446522</c:v>
                </c:pt>
                <c:pt idx="796">
                  <c:v>3181.9822369436947</c:v>
                </c:pt>
                <c:pt idx="797">
                  <c:v>3184.9822328922874</c:v>
                </c:pt>
                <c:pt idx="798">
                  <c:v>3188.3522095894009</c:v>
                </c:pt>
                <c:pt idx="799">
                  <c:v>3190.9821842199017</c:v>
                </c:pt>
                <c:pt idx="800">
                  <c:v>3193.9821625159402</c:v>
                </c:pt>
                <c:pt idx="801">
                  <c:v>3199.9821332422321</c:v>
                </c:pt>
                <c:pt idx="802">
                  <c:v>3202.9821214840126</c:v>
                </c:pt>
                <c:pt idx="803">
                  <c:v>3205.9821043340789</c:v>
                </c:pt>
                <c:pt idx="804">
                  <c:v>3208.9820792641135</c:v>
                </c:pt>
                <c:pt idx="805">
                  <c:v>3211.9820701256035</c:v>
                </c:pt>
                <c:pt idx="806">
                  <c:v>3213.0020698666785</c:v>
                </c:pt>
                <c:pt idx="807">
                  <c:v>3214.9820676752624</c:v>
                </c:pt>
                <c:pt idx="808">
                  <c:v>3217.9820504644181</c:v>
                </c:pt>
                <c:pt idx="809">
                  <c:v>3220.9820089452164</c:v>
                </c:pt>
                <c:pt idx="810">
                  <c:v>3223.0119637835974</c:v>
                </c:pt>
              </c:numCache>
              <c:extLst xmlns:c15="http://schemas.microsoft.com/office/drawing/2012/chart"/>
            </c:numRef>
          </c:xVal>
          <c:yVal>
            <c:numRef>
              <c:f>'Замеры Cont.incl'!$E$5:$E$13374</c:f>
              <c:numCache>
                <c:formatCode>0.00</c:formatCode>
                <c:ptCount val="13370"/>
                <c:pt idx="0">
                  <c:v>83.58</c:v>
                </c:pt>
                <c:pt idx="1">
                  <c:v>12.820695497192773</c:v>
                </c:pt>
                <c:pt idx="2">
                  <c:v>-11.868173988335201</c:v>
                </c:pt>
                <c:pt idx="3">
                  <c:v>-36.647558844967392</c:v>
                </c:pt>
                <c:pt idx="4">
                  <c:v>-61.217252401215674</c:v>
                </c:pt>
                <c:pt idx="5">
                  <c:v>-85.746146106857694</c:v>
                </c:pt>
                <c:pt idx="6">
                  <c:v>-110.48474508647361</c:v>
                </c:pt>
                <c:pt idx="7">
                  <c:v>-135.20363720129546</c:v>
                </c:pt>
                <c:pt idx="8">
                  <c:v>-159.97202931657949</c:v>
                </c:pt>
                <c:pt idx="9">
                  <c:v>-180.53044627944678</c:v>
                </c:pt>
                <c:pt idx="10">
                  <c:v>-216.02437586111131</c:v>
                </c:pt>
                <c:pt idx="11">
                  <c:v>-228.3712509807321</c:v>
                </c:pt>
                <c:pt idx="12">
                  <c:v>-240.75848157653849</c:v>
                </c:pt>
                <c:pt idx="13">
                  <c:v>-253.11341538307971</c:v>
                </c:pt>
                <c:pt idx="14">
                  <c:v>-265.46288748332762</c:v>
                </c:pt>
                <c:pt idx="15">
                  <c:v>-277.83938831492839</c:v>
                </c:pt>
                <c:pt idx="16">
                  <c:v>-290.19899784126886</c:v>
                </c:pt>
                <c:pt idx="17">
                  <c:v>-302.54145750572974</c:v>
                </c:pt>
                <c:pt idx="18">
                  <c:v>-314.85360882546013</c:v>
                </c:pt>
                <c:pt idx="19">
                  <c:v>-327.12285540536084</c:v>
                </c:pt>
                <c:pt idx="20">
                  <c:v>-339.35279628493032</c:v>
                </c:pt>
                <c:pt idx="21">
                  <c:v>-351.57671193288928</c:v>
                </c:pt>
                <c:pt idx="22">
                  <c:v>-363.73246500510919</c:v>
                </c:pt>
                <c:pt idx="23">
                  <c:v>-375.86248588079371</c:v>
                </c:pt>
                <c:pt idx="24">
                  <c:v>-387.90704142706159</c:v>
                </c:pt>
                <c:pt idx="25">
                  <c:v>-399.87710986193304</c:v>
                </c:pt>
                <c:pt idx="26">
                  <c:v>-411.82858797117871</c:v>
                </c:pt>
                <c:pt idx="27">
                  <c:v>-423.78574332863889</c:v>
                </c:pt>
                <c:pt idx="28">
                  <c:v>-435.67147192285523</c:v>
                </c:pt>
                <c:pt idx="29">
                  <c:v>-447.456951122303</c:v>
                </c:pt>
                <c:pt idx="30">
                  <c:v>-459.20852686215329</c:v>
                </c:pt>
                <c:pt idx="31">
                  <c:v>-470.83043696233125</c:v>
                </c:pt>
                <c:pt idx="32">
                  <c:v>-482.30281103150452</c:v>
                </c:pt>
                <c:pt idx="33">
                  <c:v>-493.63679661396344</c:v>
                </c:pt>
                <c:pt idx="34">
                  <c:v>-504.84182562448535</c:v>
                </c:pt>
                <c:pt idx="35">
                  <c:v>-515.93472048313424</c:v>
                </c:pt>
                <c:pt idx="36">
                  <c:v>-526.90860823558535</c:v>
                </c:pt>
                <c:pt idx="37">
                  <c:v>-537.73240207901404</c:v>
                </c:pt>
                <c:pt idx="38">
                  <c:v>-548.42824953764</c:v>
                </c:pt>
                <c:pt idx="39">
                  <c:v>-558.97631534648565</c:v>
                </c:pt>
                <c:pt idx="40">
                  <c:v>-569.37446570508121</c:v>
                </c:pt>
                <c:pt idx="41">
                  <c:v>-579.58182376973957</c:v>
                </c:pt>
                <c:pt idx="42">
                  <c:v>-589.68208060641814</c:v>
                </c:pt>
                <c:pt idx="43">
                  <c:v>-599.55704233695508</c:v>
                </c:pt>
                <c:pt idx="44">
                  <c:v>-609.25996913156291</c:v>
                </c:pt>
                <c:pt idx="45">
                  <c:v>-618.77783057486408</c:v>
                </c:pt>
                <c:pt idx="46">
                  <c:v>-628.13550446125123</c:v>
                </c:pt>
                <c:pt idx="47">
                  <c:v>-637.30577082695243</c:v>
                </c:pt>
                <c:pt idx="48">
                  <c:v>-646.19488420609014</c:v>
                </c:pt>
                <c:pt idx="49">
                  <c:v>-654.852378592543</c:v>
                </c:pt>
                <c:pt idx="50">
                  <c:v>-663.2850967856092</c:v>
                </c:pt>
                <c:pt idx="51">
                  <c:v>-671.50012639965655</c:v>
                </c:pt>
                <c:pt idx="52">
                  <c:v>-679.52319272469663</c:v>
                </c:pt>
                <c:pt idx="53">
                  <c:v>-687.31551993883204</c:v>
                </c:pt>
                <c:pt idx="54">
                  <c:v>-694.87633341209937</c:v>
                </c:pt>
                <c:pt idx="55">
                  <c:v>-702.20661547511042</c:v>
                </c:pt>
                <c:pt idx="56">
                  <c:v>-709.33651845956513</c:v>
                </c:pt>
                <c:pt idx="57">
                  <c:v>-716.28027238477637</c:v>
                </c:pt>
                <c:pt idx="58">
                  <c:v>-722.89456370785319</c:v>
                </c:pt>
                <c:pt idx="59">
                  <c:v>-729.3497991120995</c:v>
                </c:pt>
                <c:pt idx="60">
                  <c:v>-735.6009041831494</c:v>
                </c:pt>
                <c:pt idx="61">
                  <c:v>-741.64596603953817</c:v>
                </c:pt>
                <c:pt idx="62">
                  <c:v>-747.67770255672838</c:v>
                </c:pt>
                <c:pt idx="63">
                  <c:v>-753.52409613088162</c:v>
                </c:pt>
                <c:pt idx="64">
                  <c:v>-759.07285568578095</c:v>
                </c:pt>
                <c:pt idx="65">
                  <c:v>-764.26278001132459</c:v>
                </c:pt>
                <c:pt idx="66">
                  <c:v>-769.14266821143462</c:v>
                </c:pt>
                <c:pt idx="67">
                  <c:v>-774.17358449063113</c:v>
                </c:pt>
                <c:pt idx="68">
                  <c:v>-784.25596963904684</c:v>
                </c:pt>
                <c:pt idx="69">
                  <c:v>-788.51716966700008</c:v>
                </c:pt>
                <c:pt idx="70">
                  <c:v>-792.66384734243366</c:v>
                </c:pt>
                <c:pt idx="71">
                  <c:v>-796.47392223691361</c:v>
                </c:pt>
                <c:pt idx="72">
                  <c:v>-799.93932182267815</c:v>
                </c:pt>
                <c:pt idx="73">
                  <c:v>-803.22621305468851</c:v>
                </c:pt>
                <c:pt idx="74">
                  <c:v>-809.76315519928539</c:v>
                </c:pt>
                <c:pt idx="75">
                  <c:v>-816.28206026826513</c:v>
                </c:pt>
                <c:pt idx="76">
                  <c:v>-822.81611052803657</c:v>
                </c:pt>
                <c:pt idx="77">
                  <c:v>-829.39198610536766</c:v>
                </c:pt>
                <c:pt idx="78">
                  <c:v>-835.90756260820433</c:v>
                </c:pt>
                <c:pt idx="79">
                  <c:v>-842.33318265074479</c:v>
                </c:pt>
                <c:pt idx="80">
                  <c:v>-848.97307546200034</c:v>
                </c:pt>
                <c:pt idx="81">
                  <c:v>-855.85256853211945</c:v>
                </c:pt>
                <c:pt idx="82">
                  <c:v>-862.53259041586841</c:v>
                </c:pt>
                <c:pt idx="83">
                  <c:v>-869.21032867310942</c:v>
                </c:pt>
                <c:pt idx="84">
                  <c:v>-875.82270393902468</c:v>
                </c:pt>
                <c:pt idx="85">
                  <c:v>-882.35972612309047</c:v>
                </c:pt>
                <c:pt idx="86">
                  <c:v>-888.95631940653402</c:v>
                </c:pt>
                <c:pt idx="87">
                  <c:v>-895.81671317910298</c:v>
                </c:pt>
                <c:pt idx="88">
                  <c:v>-902.88543695988164</c:v>
                </c:pt>
                <c:pt idx="89">
                  <c:v>-910.05911372882463</c:v>
                </c:pt>
                <c:pt idx="90">
                  <c:v>-917.44356315835807</c:v>
                </c:pt>
                <c:pt idx="91">
                  <c:v>-924.6445053021323</c:v>
                </c:pt>
                <c:pt idx="92">
                  <c:v>-931.70797685585751</c:v>
                </c:pt>
                <c:pt idx="93">
                  <c:v>-938.64487695383457</c:v>
                </c:pt>
                <c:pt idx="94">
                  <c:v>-945.38891796751534</c:v>
                </c:pt>
                <c:pt idx="95">
                  <c:v>-951.92432668834147</c:v>
                </c:pt>
                <c:pt idx="96">
                  <c:v>-958.03862554169029</c:v>
                </c:pt>
                <c:pt idx="97">
                  <c:v>-964.31168297588113</c:v>
                </c:pt>
                <c:pt idx="98">
                  <c:v>-970.6023517599225</c:v>
                </c:pt>
                <c:pt idx="99">
                  <c:v>-976.91528791027406</c:v>
                </c:pt>
                <c:pt idx="100">
                  <c:v>-983.21994200562915</c:v>
                </c:pt>
                <c:pt idx="101">
                  <c:v>-989.5642331369487</c:v>
                </c:pt>
                <c:pt idx="102">
                  <c:v>-995.61979082446203</c:v>
                </c:pt>
                <c:pt idx="103">
                  <c:v>-998.6357453315992</c:v>
                </c:pt>
                <c:pt idx="104">
                  <c:v>-1001.6241307641386</c:v>
                </c:pt>
                <c:pt idx="105">
                  <c:v>-1004.5192611116298</c:v>
                </c:pt>
                <c:pt idx="106">
                  <c:v>-1007.2322309615828</c:v>
                </c:pt>
                <c:pt idx="107">
                  <c:v>-1009.8242353584191</c:v>
                </c:pt>
                <c:pt idx="108">
                  <c:v>-1012.4332446550433</c:v>
                </c:pt>
                <c:pt idx="109">
                  <c:v>-1015.1065295646646</c:v>
                </c:pt>
                <c:pt idx="110">
                  <c:v>-1017.7229762594114</c:v>
                </c:pt>
                <c:pt idx="111">
                  <c:v>-1020.1699676655625</c:v>
                </c:pt>
                <c:pt idx="112">
                  <c:v>-1022.4243191750624</c:v>
                </c:pt>
                <c:pt idx="113">
                  <c:v>-1024.4725907598402</c:v>
                </c:pt>
                <c:pt idx="114">
                  <c:v>-1026.2968519700842</c:v>
                </c:pt>
                <c:pt idx="115">
                  <c:v>-1027.8335999673182</c:v>
                </c:pt>
                <c:pt idx="116">
                  <c:v>-1029.072904415131</c:v>
                </c:pt>
                <c:pt idx="117">
                  <c:v>-1030.1180605957916</c:v>
                </c:pt>
                <c:pt idx="118">
                  <c:v>-1030.9165327550581</c:v>
                </c:pt>
                <c:pt idx="119">
                  <c:v>-1031.5160106481483</c:v>
                </c:pt>
                <c:pt idx="120">
                  <c:v>-1032.0880982359561</c:v>
                </c:pt>
                <c:pt idx="121">
                  <c:v>-1032.7215380658081</c:v>
                </c:pt>
                <c:pt idx="122">
                  <c:v>-1033.3776049428648</c:v>
                </c:pt>
                <c:pt idx="123">
                  <c:v>-1033.9483155641283</c:v>
                </c:pt>
                <c:pt idx="124">
                  <c:v>-1034.4368790270587</c:v>
                </c:pt>
                <c:pt idx="125">
                  <c:v>-1034.9015155935153</c:v>
                </c:pt>
                <c:pt idx="126">
                  <c:v>-1034.9745504109803</c:v>
                </c:pt>
                <c:pt idx="127">
                  <c:v>-1035.0538664167334</c:v>
                </c:pt>
                <c:pt idx="128">
                  <c:v>-1035.1106728931913</c:v>
                </c:pt>
                <c:pt idx="129">
                  <c:v>-1035.1271661007161</c:v>
                </c:pt>
                <c:pt idx="130">
                  <c:v>-1035.1046517748105</c:v>
                </c:pt>
                <c:pt idx="131">
                  <c:v>-1035.062765223377</c:v>
                </c:pt>
                <c:pt idx="132">
                  <c:v>-1035.0342295558119</c:v>
                </c:pt>
                <c:pt idx="133">
                  <c:v>-1035.0195688469241</c:v>
                </c:pt>
                <c:pt idx="134">
                  <c:v>-1035.0075261019874</c:v>
                </c:pt>
                <c:pt idx="135">
                  <c:v>-1034.9929648667601</c:v>
                </c:pt>
                <c:pt idx="136">
                  <c:v>-1034.9822991858011</c:v>
                </c:pt>
                <c:pt idx="137">
                  <c:v>-1034.9822991858011</c:v>
                </c:pt>
                <c:pt idx="138">
                  <c:v>-1034.9877969697491</c:v>
                </c:pt>
                <c:pt idx="139">
                  <c:v>-1034.9914621604153</c:v>
                </c:pt>
                <c:pt idx="140">
                  <c:v>-1034.9938183546842</c:v>
                </c:pt>
                <c:pt idx="141">
                  <c:v>-1034.9888441716193</c:v>
                </c:pt>
                <c:pt idx="142">
                  <c:v>-1034.9768014318795</c:v>
                </c:pt>
                <c:pt idx="143">
                  <c:v>-1034.9633973312957</c:v>
                </c:pt>
                <c:pt idx="144">
                  <c:v>-1034.9588734411016</c:v>
                </c:pt>
                <c:pt idx="145">
                  <c:v>-1034.9546846518963</c:v>
                </c:pt>
                <c:pt idx="146">
                  <c:v>-1034.9460452869241</c:v>
                </c:pt>
                <c:pt idx="147">
                  <c:v>-1034.931646374728</c:v>
                </c:pt>
                <c:pt idx="148">
                  <c:v>-1034.9258868004922</c:v>
                </c:pt>
                <c:pt idx="149">
                  <c:v>-1034.9337407713203</c:v>
                </c:pt>
                <c:pt idx="150">
                  <c:v>-1034.9423801383978</c:v>
                </c:pt>
                <c:pt idx="151">
                  <c:v>-1034.9410711423759</c:v>
                </c:pt>
                <c:pt idx="152">
                  <c:v>-1034.9360760183874</c:v>
                </c:pt>
                <c:pt idx="153">
                  <c:v>-1034.9302928862503</c:v>
                </c:pt>
                <c:pt idx="154">
                  <c:v>-1034.9166793644958</c:v>
                </c:pt>
                <c:pt idx="155">
                  <c:v>-1034.9025422496265</c:v>
                </c:pt>
                <c:pt idx="156">
                  <c:v>-1034.8881433380152</c:v>
                </c:pt>
                <c:pt idx="157">
                  <c:v>-1034.8737444266596</c:v>
                </c:pt>
                <c:pt idx="158">
                  <c:v>-1034.8569893536278</c:v>
                </c:pt>
                <c:pt idx="159">
                  <c:v>-1034.8370927459698</c:v>
                </c:pt>
                <c:pt idx="160">
                  <c:v>-1034.8148400022692</c:v>
                </c:pt>
                <c:pt idx="161">
                  <c:v>-1034.7961782649866</c:v>
                </c:pt>
                <c:pt idx="162">
                  <c:v>-1034.7678300341113</c:v>
                </c:pt>
                <c:pt idx="163">
                  <c:v>-1034.7502895802554</c:v>
                </c:pt>
                <c:pt idx="164">
                  <c:v>-1034.7392940293023</c:v>
                </c:pt>
                <c:pt idx="165">
                  <c:v>-1034.7298692653135</c:v>
                </c:pt>
                <c:pt idx="166">
                  <c:v>-1034.7220152920331</c:v>
                </c:pt>
                <c:pt idx="167">
                  <c:v>-1034.7188737000174</c:v>
                </c:pt>
                <c:pt idx="168">
                  <c:v>-1034.7288220419036</c:v>
                </c:pt>
                <c:pt idx="169">
                  <c:v>-1034.7553166856787</c:v>
                </c:pt>
                <c:pt idx="170">
                  <c:v>-1034.7868733457515</c:v>
                </c:pt>
                <c:pt idx="171">
                  <c:v>-1034.8227390071427</c:v>
                </c:pt>
                <c:pt idx="172">
                  <c:v>-1034.8586046688069</c:v>
                </c:pt>
                <c:pt idx="173">
                  <c:v>-1034.8928996412994</c:v>
                </c:pt>
                <c:pt idx="174">
                  <c:v>-1034.9232678463807</c:v>
                </c:pt>
                <c:pt idx="175">
                  <c:v>-1034.9444734060182</c:v>
                </c:pt>
                <c:pt idx="176">
                  <c:v>-1034.9565161434348</c:v>
                </c:pt>
                <c:pt idx="177">
                  <c:v>-1034.9736953564213</c:v>
                </c:pt>
                <c:pt idx="178">
                  <c:v>-1034.9901292068271</c:v>
                </c:pt>
                <c:pt idx="179">
                  <c:v>-1035.0220681211399</c:v>
                </c:pt>
                <c:pt idx="180">
                  <c:v>-1035.0595044599813</c:v>
                </c:pt>
                <c:pt idx="181">
                  <c:v>-1035.1013909961075</c:v>
                </c:pt>
                <c:pt idx="182">
                  <c:v>-1035.1440628550658</c:v>
                </c:pt>
                <c:pt idx="183">
                  <c:v>-1035.1817609682084</c:v>
                </c:pt>
                <c:pt idx="184">
                  <c:v>-1035.2155323758814</c:v>
                </c:pt>
                <c:pt idx="185">
                  <c:v>-1035.241973750989</c:v>
                </c:pt>
                <c:pt idx="186">
                  <c:v>-1035.2514770150422</c:v>
                </c:pt>
                <c:pt idx="187">
                  <c:v>-1035.2570140562252</c:v>
                </c:pt>
                <c:pt idx="188">
                  <c:v>-1035.2695803916863</c:v>
                </c:pt>
                <c:pt idx="189">
                  <c:v>-1035.2897387877558</c:v>
                </c:pt>
                <c:pt idx="190">
                  <c:v>-1035.3156566110149</c:v>
                </c:pt>
                <c:pt idx="191">
                  <c:v>-1035.33686217835</c:v>
                </c:pt>
                <c:pt idx="192">
                  <c:v>-1035.3496903099265</c:v>
                </c:pt>
                <c:pt idx="193">
                  <c:v>-1035.356235289687</c:v>
                </c:pt>
                <c:pt idx="194">
                  <c:v>-1035.3580678856063</c:v>
                </c:pt>
                <c:pt idx="195">
                  <c:v>-1035.3616728614102</c:v>
                </c:pt>
                <c:pt idx="196">
                  <c:v>-1035.3744460254936</c:v>
                </c:pt>
                <c:pt idx="197">
                  <c:v>-1035.3864887650195</c:v>
                </c:pt>
                <c:pt idx="198">
                  <c:v>-1035.3959135272619</c:v>
                </c:pt>
                <c:pt idx="199">
                  <c:v>-1035.4040292985596</c:v>
                </c:pt>
                <c:pt idx="200">
                  <c:v>-1035.4116214727885</c:v>
                </c:pt>
                <c:pt idx="201">
                  <c:v>-1035.4100506785392</c:v>
                </c:pt>
                <c:pt idx="202">
                  <c:v>-1035.3919866515605</c:v>
                </c:pt>
                <c:pt idx="203">
                  <c:v>-1035.357986542487</c:v>
                </c:pt>
                <c:pt idx="204">
                  <c:v>-1035.3208697334319</c:v>
                </c:pt>
                <c:pt idx="205">
                  <c:v>-1035.2816009560881</c:v>
                </c:pt>
                <c:pt idx="206">
                  <c:v>-1035.2496620420186</c:v>
                </c:pt>
                <c:pt idx="207">
                  <c:v>-1035.2182466950926</c:v>
                </c:pt>
                <c:pt idx="208">
                  <c:v>-1035.1774072815226</c:v>
                </c:pt>
                <c:pt idx="209">
                  <c:v>-1035.1313324012658</c:v>
                </c:pt>
                <c:pt idx="210">
                  <c:v>-1035.0920636382764</c:v>
                </c:pt>
                <c:pt idx="211">
                  <c:v>-1035.0627642606066</c:v>
                </c:pt>
                <c:pt idx="212">
                  <c:v>-1035.0590074350143</c:v>
                </c:pt>
                <c:pt idx="213">
                  <c:v>-1035.0621490419589</c:v>
                </c:pt>
                <c:pt idx="214">
                  <c:v>-1035.069217653547</c:v>
                </c:pt>
                <c:pt idx="215">
                  <c:v>-1035.0728828617141</c:v>
                </c:pt>
                <c:pt idx="216">
                  <c:v>-1035.067908653004</c:v>
                </c:pt>
                <c:pt idx="217">
                  <c:v>-1035.0561276541468</c:v>
                </c:pt>
                <c:pt idx="218">
                  <c:v>-1035.0427758639835</c:v>
                </c:pt>
                <c:pt idx="219">
                  <c:v>-1035.0338746563282</c:v>
                </c:pt>
                <c:pt idx="220">
                  <c:v>-1035.0318666521337</c:v>
                </c:pt>
                <c:pt idx="221">
                  <c:v>-1035.0317593143814</c:v>
                </c:pt>
                <c:pt idx="222">
                  <c:v>-1035.0356863049092</c:v>
                </c:pt>
                <c:pt idx="223">
                  <c:v>-1035.0430166831156</c:v>
                </c:pt>
                <c:pt idx="224">
                  <c:v>-1035.0445874787047</c:v>
                </c:pt>
                <c:pt idx="225">
                  <c:v>-1035.0364717063562</c:v>
                </c:pt>
                <c:pt idx="226">
                  <c:v>-1035.0225963846271</c:v>
                </c:pt>
                <c:pt idx="227">
                  <c:v>-1035.007935672576</c:v>
                </c:pt>
                <c:pt idx="228">
                  <c:v>-1034.9974637158316</c:v>
                </c:pt>
                <c:pt idx="229">
                  <c:v>-1034.9921230111133</c:v>
                </c:pt>
                <c:pt idx="230">
                  <c:v>-1034.9861016275327</c:v>
                </c:pt>
                <c:pt idx="231">
                  <c:v>-1034.9798184460694</c:v>
                </c:pt>
                <c:pt idx="232">
                  <c:v>-1034.9737970637116</c:v>
                </c:pt>
                <c:pt idx="233">
                  <c:v>-1034.9696082744319</c:v>
                </c:pt>
                <c:pt idx="234">
                  <c:v>-1034.9667284813488</c:v>
                </c:pt>
                <c:pt idx="235">
                  <c:v>-1034.9659430831455</c:v>
                </c:pt>
                <c:pt idx="236">
                  <c:v>-1034.9690846752567</c:v>
                </c:pt>
                <c:pt idx="237">
                  <c:v>-1034.9764813748623</c:v>
                </c:pt>
                <c:pt idx="238">
                  <c:v>-1034.9841328884361</c:v>
                </c:pt>
                <c:pt idx="239">
                  <c:v>-1034.9912014653034</c:v>
                </c:pt>
                <c:pt idx="240">
                  <c:v>-1034.9932958597626</c:v>
                </c:pt>
                <c:pt idx="241">
                  <c:v>-1034.9896306695057</c:v>
                </c:pt>
                <c:pt idx="242">
                  <c:v>-1034.983085689928</c:v>
                </c:pt>
                <c:pt idx="243">
                  <c:v>-1034.975493515622</c:v>
                </c:pt>
                <c:pt idx="244">
                  <c:v>-1034.9663305514935</c:v>
                </c:pt>
                <c:pt idx="245">
                  <c:v>-1034.9542878122732</c:v>
                </c:pt>
                <c:pt idx="246">
                  <c:v>-1034.9494340695999</c:v>
                </c:pt>
                <c:pt idx="247">
                  <c:v>-1034.9394630441573</c:v>
                </c:pt>
                <c:pt idx="248">
                  <c:v>-1034.923493348999</c:v>
                </c:pt>
                <c:pt idx="249">
                  <c:v>-1034.9098798225102</c:v>
                </c:pt>
                <c:pt idx="250">
                  <c:v>-1034.9009786526797</c:v>
                </c:pt>
                <c:pt idx="251">
                  <c:v>-1034.8952190669377</c:v>
                </c:pt>
                <c:pt idx="252">
                  <c:v>-1034.8907684767689</c:v>
                </c:pt>
                <c:pt idx="253">
                  <c:v>-1034.8865796858411</c:v>
                </c:pt>
                <c:pt idx="254">
                  <c:v>-1034.8813436978592</c:v>
                </c:pt>
                <c:pt idx="255">
                  <c:v>-1034.8770789891339</c:v>
                </c:pt>
                <c:pt idx="256">
                  <c:v>-1034.8737558865403</c:v>
                </c:pt>
                <c:pt idx="257">
                  <c:v>-1034.8651165183444</c:v>
                </c:pt>
                <c:pt idx="258">
                  <c:v>-1034.8575243439807</c:v>
                </c:pt>
                <c:pt idx="259">
                  <c:v>-1034.8512411630438</c:v>
                </c:pt>
                <c:pt idx="260">
                  <c:v>-1034.8457433786355</c:v>
                </c:pt>
                <c:pt idx="261">
                  <c:v>-1034.8410309914254</c:v>
                </c:pt>
                <c:pt idx="262">
                  <c:v>-1034.8357950062214</c:v>
                </c:pt>
                <c:pt idx="263">
                  <c:v>-1034.8295118252524</c:v>
                </c:pt>
                <c:pt idx="264">
                  <c:v>-1034.8247104270276</c:v>
                </c:pt>
                <c:pt idx="265">
                  <c:v>-1034.8229406634086</c:v>
                </c:pt>
                <c:pt idx="266">
                  <c:v>-1034.8239878610289</c:v>
                </c:pt>
                <c:pt idx="267">
                  <c:v>-1034.8232024628494</c:v>
                </c:pt>
                <c:pt idx="268">
                  <c:v>-1034.8203226697956</c:v>
                </c:pt>
                <c:pt idx="269">
                  <c:v>-1034.8103743179342</c:v>
                </c:pt>
                <c:pt idx="270">
                  <c:v>-1034.789430544324</c:v>
                </c:pt>
                <c:pt idx="271">
                  <c:v>-1034.7645598853874</c:v>
                </c:pt>
                <c:pt idx="272">
                  <c:v>-1034.74683355256</c:v>
                </c:pt>
                <c:pt idx="273">
                  <c:v>-1034.7475325560151</c:v>
                </c:pt>
                <c:pt idx="274">
                  <c:v>-1034.7621932583158</c:v>
                </c:pt>
                <c:pt idx="275">
                  <c:v>-1034.7805191029299</c:v>
                </c:pt>
                <c:pt idx="276">
                  <c:v>-1034.7951798109245</c:v>
                </c:pt>
                <c:pt idx="277">
                  <c:v>-1034.8051281697813</c:v>
                </c:pt>
                <c:pt idx="278">
                  <c:v>-1034.812720344858</c:v>
                </c:pt>
                <c:pt idx="279">
                  <c:v>-1034.8218833100332</c:v>
                </c:pt>
                <c:pt idx="280">
                  <c:v>-1034.8320934677035</c:v>
                </c:pt>
                <c:pt idx="281">
                  <c:v>-1034.8354837645429</c:v>
                </c:pt>
                <c:pt idx="282">
                  <c:v>-1034.8404317688148</c:v>
                </c:pt>
                <c:pt idx="283">
                  <c:v>-1034.8456677573283</c:v>
                </c:pt>
                <c:pt idx="284">
                  <c:v>-1034.8467149556345</c:v>
                </c:pt>
                <c:pt idx="285">
                  <c:v>-1034.8427879636613</c:v>
                </c:pt>
                <c:pt idx="286">
                  <c:v>-1034.8354575821056</c:v>
                </c:pt>
                <c:pt idx="287">
                  <c:v>-1034.8273418050394</c:v>
                </c:pt>
                <c:pt idx="288">
                  <c:v>-1034.8184406316386</c:v>
                </c:pt>
                <c:pt idx="289">
                  <c:v>-1034.8098012575433</c:v>
                </c:pt>
                <c:pt idx="290">
                  <c:v>-1034.8078429986842</c:v>
                </c:pt>
                <c:pt idx="291">
                  <c:v>-1034.8094207756192</c:v>
                </c:pt>
                <c:pt idx="292">
                  <c:v>-1034.8212017125122</c:v>
                </c:pt>
                <c:pt idx="293">
                  <c:v>-1034.8403129367862</c:v>
                </c:pt>
                <c:pt idx="294">
                  <c:v>-1034.862042096446</c:v>
                </c:pt>
                <c:pt idx="295">
                  <c:v>-1034.884294840542</c:v>
                </c:pt>
                <c:pt idx="296">
                  <c:v>-1034.9068093767694</c:v>
                </c:pt>
                <c:pt idx="297">
                  <c:v>-1034.9460790010346</c:v>
                </c:pt>
                <c:pt idx="298">
                  <c:v>-1034.9597448664958</c:v>
                </c:pt>
                <c:pt idx="299">
                  <c:v>-1034.972761497726</c:v>
                </c:pt>
                <c:pt idx="300">
                  <c:v>-1034.9793064768219</c:v>
                </c:pt>
                <c:pt idx="301">
                  <c:v>-1034.9827098680339</c:v>
                </c:pt>
                <c:pt idx="302">
                  <c:v>-1034.9840188649164</c:v>
                </c:pt>
                <c:pt idx="303">
                  <c:v>-1034.9845424636894</c:v>
                </c:pt>
                <c:pt idx="304">
                  <c:v>-1034.9842806643044</c:v>
                </c:pt>
                <c:pt idx="305">
                  <c:v>-1034.9819244701312</c:v>
                </c:pt>
                <c:pt idx="306">
                  <c:v>-1034.977233026638</c:v>
                </c:pt>
                <c:pt idx="307">
                  <c:v>-1034.9730861245248</c:v>
                </c:pt>
                <c:pt idx="308">
                  <c:v>-1034.9670647402563</c:v>
                </c:pt>
                <c:pt idx="309">
                  <c:v>-1034.9594725628669</c:v>
                </c:pt>
                <c:pt idx="310">
                  <c:v>-1034.9503095949005</c:v>
                </c:pt>
                <c:pt idx="311">
                  <c:v>-1034.9380050536595</c:v>
                </c:pt>
                <c:pt idx="312">
                  <c:v>-1034.9251769167749</c:v>
                </c:pt>
                <c:pt idx="313">
                  <c:v>-1034.9199409332589</c:v>
                </c:pt>
                <c:pt idx="314">
                  <c:v>-1034.9272713066086</c:v>
                </c:pt>
                <c:pt idx="315">
                  <c:v>-1034.9332403052704</c:v>
                </c:pt>
                <c:pt idx="316">
                  <c:v>-1034.9460631357738</c:v>
                </c:pt>
                <c:pt idx="317">
                  <c:v>-1034.9688394634413</c:v>
                </c:pt>
                <c:pt idx="318">
                  <c:v>-1034.9889978634001</c:v>
                </c:pt>
                <c:pt idx="319">
                  <c:v>-1035.0062765271571</c:v>
                </c:pt>
                <c:pt idx="320">
                  <c:v>-1035.0214608265467</c:v>
                </c:pt>
                <c:pt idx="321">
                  <c:v>-1035.0332417675368</c:v>
                </c:pt>
                <c:pt idx="322">
                  <c:v>-1035.0410957398601</c:v>
                </c:pt>
                <c:pt idx="323">
                  <c:v>-1035.0458081266872</c:v>
                </c:pt>
                <c:pt idx="324">
                  <c:v>-1035.0473160909926</c:v>
                </c:pt>
                <c:pt idx="325">
                  <c:v>-1035.0476930821023</c:v>
                </c:pt>
                <c:pt idx="326">
                  <c:v>-1035.0479548814922</c:v>
                </c:pt>
                <c:pt idx="327">
                  <c:v>-1035.0490020790114</c:v>
                </c:pt>
                <c:pt idx="328">
                  <c:v>-1035.0526672693986</c:v>
                </c:pt>
                <c:pt idx="329">
                  <c:v>-1035.0597358459072</c:v>
                </c:pt>
                <c:pt idx="330">
                  <c:v>-1035.0696842043094</c:v>
                </c:pt>
                <c:pt idx="331">
                  <c:v>-1035.0801561586081</c:v>
                </c:pt>
                <c:pt idx="332">
                  <c:v>-1035.0882719293083</c:v>
                </c:pt>
                <c:pt idx="333">
                  <c:v>-1035.0931649571214</c:v>
                </c:pt>
                <c:pt idx="334">
                  <c:v>-1035.093596925984</c:v>
                </c:pt>
                <c:pt idx="335">
                  <c:v>-1035.0967385184542</c:v>
                </c:pt>
                <c:pt idx="336">
                  <c:v>-1035.1009273078935</c:v>
                </c:pt>
                <c:pt idx="337">
                  <c:v>-1035.1056396954982</c:v>
                </c:pt>
                <c:pt idx="338">
                  <c:v>-1035.110352083103</c:v>
                </c:pt>
                <c:pt idx="339">
                  <c:v>-1035.1153262699938</c:v>
                </c:pt>
                <c:pt idx="340">
                  <c:v>-1035.1195150593373</c:v>
                </c:pt>
                <c:pt idx="341">
                  <c:v>-1035.1223948525958</c:v>
                </c:pt>
                <c:pt idx="342">
                  <c:v>-1035.1191022904413</c:v>
                </c:pt>
                <c:pt idx="343">
                  <c:v>-1035.1099070431646</c:v>
                </c:pt>
                <c:pt idx="344">
                  <c:v>-1035.0936755597372</c:v>
                </c:pt>
                <c:pt idx="345">
                  <c:v>-1035.0743025366412</c:v>
                </c:pt>
                <c:pt idx="346">
                  <c:v>-1035.057547463907</c:v>
                </c:pt>
                <c:pt idx="347">
                  <c:v>-1035.0475991062624</c:v>
                </c:pt>
                <c:pt idx="348">
                  <c:v>-1035.0455047116704</c:v>
                </c:pt>
                <c:pt idx="349">
                  <c:v>-1035.0470755081726</c:v>
                </c:pt>
                <c:pt idx="350">
                  <c:v>-1035.0473373075997</c:v>
                </c:pt>
                <c:pt idx="351">
                  <c:v>-1035.0469568258238</c:v>
                </c:pt>
                <c:pt idx="352">
                  <c:v>-1035.0456233943362</c:v>
                </c:pt>
                <c:pt idx="353">
                  <c:v>-1035.0406492084428</c:v>
                </c:pt>
                <c:pt idx="354">
                  <c:v>-1035.0312244458894</c:v>
                </c:pt>
                <c:pt idx="355">
                  <c:v>-1035.0178727211728</c:v>
                </c:pt>
                <c:pt idx="356">
                  <c:v>-1035.0045209960833</c:v>
                </c:pt>
                <c:pt idx="357">
                  <c:v>-1034.9958816290059</c:v>
                </c:pt>
                <c:pt idx="358">
                  <c:v>-1034.9940490337613</c:v>
                </c:pt>
                <c:pt idx="359">
                  <c:v>-1034.9982378226475</c:v>
                </c:pt>
                <c:pt idx="360">
                  <c:v>-1035.0015731450194</c:v>
                </c:pt>
                <c:pt idx="361">
                  <c:v>-1035.0031177609526</c:v>
                </c:pt>
                <c:pt idx="362">
                  <c:v>-1035.0031177609526</c:v>
                </c:pt>
                <c:pt idx="363">
                  <c:v>-1034.9970963799856</c:v>
                </c:pt>
                <c:pt idx="364">
                  <c:v>-1034.9863626285457</c:v>
                </c:pt>
                <c:pt idx="365">
                  <c:v>-1034.974319889081</c:v>
                </c:pt>
                <c:pt idx="366">
                  <c:v>-1034.9664659182929</c:v>
                </c:pt>
                <c:pt idx="367">
                  <c:v>-1034.9638479248601</c:v>
                </c:pt>
                <c:pt idx="368">
                  <c:v>-1034.9638479248601</c:v>
                </c:pt>
                <c:pt idx="369">
                  <c:v>-1034.9636271407164</c:v>
                </c:pt>
                <c:pt idx="370">
                  <c:v>-1034.958479294296</c:v>
                </c:pt>
                <c:pt idx="371">
                  <c:v>-1034.9493163299583</c:v>
                </c:pt>
                <c:pt idx="372">
                  <c:v>-1034.9383207795913</c:v>
                </c:pt>
                <c:pt idx="373">
                  <c:v>-1034.9304668078662</c:v>
                </c:pt>
                <c:pt idx="374">
                  <c:v>-1034.9294196105304</c:v>
                </c:pt>
                <c:pt idx="375">
                  <c:v>-1034.9357027900799</c:v>
                </c:pt>
                <c:pt idx="376">
                  <c:v>-1034.9453893511995</c:v>
                </c:pt>
                <c:pt idx="377">
                  <c:v>-1034.9513819345009</c:v>
                </c:pt>
                <c:pt idx="378">
                  <c:v>-1034.9501907473589</c:v>
                </c:pt>
                <c:pt idx="379">
                  <c:v>-1034.943907566374</c:v>
                </c:pt>
                <c:pt idx="380">
                  <c:v>-1034.9347446006639</c:v>
                </c:pt>
                <c:pt idx="381">
                  <c:v>-1034.9250580389539</c:v>
                </c:pt>
                <c:pt idx="382">
                  <c:v>-1034.9164186697931</c:v>
                </c:pt>
                <c:pt idx="383">
                  <c:v>-1034.9090882933544</c:v>
                </c:pt>
                <c:pt idx="384">
                  <c:v>-1034.9035905085693</c:v>
                </c:pt>
                <c:pt idx="385">
                  <c:v>-1034.9009725148176</c:v>
                </c:pt>
                <c:pt idx="386">
                  <c:v>-1034.9005230925397</c:v>
                </c:pt>
                <c:pt idx="387">
                  <c:v>-1034.8993196877273</c:v>
                </c:pt>
                <c:pt idx="388">
                  <c:v>-1034.8967016922743</c:v>
                </c:pt>
                <c:pt idx="389">
                  <c:v>-1034.8940836968213</c:v>
                </c:pt>
                <c:pt idx="390">
                  <c:v>-1034.8932982981157</c:v>
                </c:pt>
                <c:pt idx="391">
                  <c:v>-1034.8930364985392</c:v>
                </c:pt>
                <c:pt idx="392">
                  <c:v>-1034.8880623102216</c:v>
                </c:pt>
                <c:pt idx="393">
                  <c:v>-1034.8757577671065</c:v>
                </c:pt>
                <c:pt idx="394">
                  <c:v>-1034.8631914263183</c:v>
                </c:pt>
                <c:pt idx="395">
                  <c:v>-1034.8589738414462</c:v>
                </c:pt>
                <c:pt idx="396">
                  <c:v>-1034.8577067326987</c:v>
                </c:pt>
                <c:pt idx="397">
                  <c:v>-1034.8584921307804</c:v>
                </c:pt>
                <c:pt idx="398">
                  <c:v>-1034.8603247263275</c:v>
                </c:pt>
                <c:pt idx="399">
                  <c:v>-1034.8582303316557</c:v>
                </c:pt>
                <c:pt idx="400">
                  <c:v>-1034.8516853525432</c:v>
                </c:pt>
                <c:pt idx="401">
                  <c:v>-1034.8435695813484</c:v>
                </c:pt>
                <c:pt idx="402">
                  <c:v>-1034.8357156086663</c:v>
                </c:pt>
                <c:pt idx="403">
                  <c:v>-1034.8281234345145</c:v>
                </c:pt>
                <c:pt idx="404">
                  <c:v>-1034.8228045473456</c:v>
                </c:pt>
                <c:pt idx="405">
                  <c:v>-1034.8192964357806</c:v>
                </c:pt>
                <c:pt idx="406">
                  <c:v>-1034.8192964357806</c:v>
                </c:pt>
                <c:pt idx="407">
                  <c:v>-1034.8221762288711</c:v>
                </c:pt>
                <c:pt idx="408">
                  <c:v>-1034.8271504155221</c:v>
                </c:pt>
                <c:pt idx="409">
                  <c:v>-1034.8336953957644</c:v>
                </c:pt>
                <c:pt idx="410">
                  <c:v>-1034.8412875711301</c:v>
                </c:pt>
                <c:pt idx="411">
                  <c:v>-1034.8486179475688</c:v>
                </c:pt>
                <c:pt idx="412">
                  <c:v>-1034.8553758592416</c:v>
                </c:pt>
                <c:pt idx="413">
                  <c:v>-1034.8581893294815</c:v>
                </c:pt>
                <c:pt idx="414">
                  <c:v>-1034.8584511288766</c:v>
                </c:pt>
                <c:pt idx="415">
                  <c:v>-1034.8555713357862</c:v>
                </c:pt>
                <c:pt idx="416">
                  <c:v>-1034.8563567343801</c:v>
                </c:pt>
                <c:pt idx="417">
                  <c:v>-1034.8615927199298</c:v>
                </c:pt>
                <c:pt idx="418">
                  <c:v>-1034.8670905044917</c:v>
                </c:pt>
                <c:pt idx="419">
                  <c:v>-1034.8693620495214</c:v>
                </c:pt>
                <c:pt idx="420">
                  <c:v>-1034.8717802023161</c:v>
                </c:pt>
                <c:pt idx="421">
                  <c:v>-1034.875445392852</c:v>
                </c:pt>
                <c:pt idx="422">
                  <c:v>-1034.8775397877896</c:v>
                </c:pt>
                <c:pt idx="423">
                  <c:v>-1034.8772779884077</c:v>
                </c:pt>
                <c:pt idx="424">
                  <c:v>-1034.8764925902542</c:v>
                </c:pt>
                <c:pt idx="425">
                  <c:v>-1034.8775397877735</c:v>
                </c:pt>
                <c:pt idx="426">
                  <c:v>-1034.880681379821</c:v>
                </c:pt>
                <c:pt idx="427">
                  <c:v>-1034.8838229718685</c:v>
                </c:pt>
                <c:pt idx="428">
                  <c:v>-1034.8840201940634</c:v>
                </c:pt>
                <c:pt idx="429">
                  <c:v>-1034.8778190414978</c:v>
                </c:pt>
                <c:pt idx="430">
                  <c:v>-1034.8668234909633</c:v>
                </c:pt>
                <c:pt idx="431">
                  <c:v>-1034.8521627808846</c:v>
                </c:pt>
                <c:pt idx="432">
                  <c:v>-1034.8385492570912</c:v>
                </c:pt>
                <c:pt idx="433">
                  <c:v>-1034.8304334860406</c:v>
                </c:pt>
                <c:pt idx="434">
                  <c:v>-1034.8286008903447</c:v>
                </c:pt>
                <c:pt idx="435">
                  <c:v>-1034.8314806835813</c:v>
                </c:pt>
                <c:pt idx="436">
                  <c:v>-1034.8397858226231</c:v>
                </c:pt>
                <c:pt idx="437">
                  <c:v>-1034.8533373877051</c:v>
                </c:pt>
                <c:pt idx="438">
                  <c:v>-1034.8703542626838</c:v>
                </c:pt>
                <c:pt idx="439">
                  <c:v>-1034.8871093432438</c:v>
                </c:pt>
                <c:pt idx="440">
                  <c:v>-1034.8994138826106</c:v>
                </c:pt>
                <c:pt idx="441">
                  <c:v>-1034.902817273477</c:v>
                </c:pt>
                <c:pt idx="442">
                  <c:v>-1034.8986284831765</c:v>
                </c:pt>
                <c:pt idx="443">
                  <c:v>-1034.890512709592</c:v>
                </c:pt>
                <c:pt idx="444">
                  <c:v>-1034.8768642526152</c:v>
                </c:pt>
                <c:pt idx="445">
                  <c:v>-1034.8690216333198</c:v>
                </c:pt>
                <c:pt idx="446">
                  <c:v>-1034.8569788914094</c:v>
                </c:pt>
                <c:pt idx="447">
                  <c:v>-1034.8441507584325</c:v>
                </c:pt>
                <c:pt idx="448">
                  <c:v>-1034.8318462193154</c:v>
                </c:pt>
                <c:pt idx="449">
                  <c:v>-1034.8232068510097</c:v>
                </c:pt>
                <c:pt idx="450">
                  <c:v>-1034.8221596536951</c:v>
                </c:pt>
                <c:pt idx="451">
                  <c:v>-1034.8287046332562</c:v>
                </c:pt>
                <c:pt idx="452">
                  <c:v>-1034.8389147916521</c:v>
                </c:pt>
                <c:pt idx="453">
                  <c:v>-1034.8454065289736</c:v>
                </c:pt>
                <c:pt idx="454">
                  <c:v>-1034.8503937944993</c:v>
                </c:pt>
                <c:pt idx="455">
                  <c:v>-1034.8629601284292</c:v>
                </c:pt>
                <c:pt idx="456">
                  <c:v>-1034.8763118531458</c:v>
                </c:pt>
                <c:pt idx="457">
                  <c:v>-1034.8888781868843</c:v>
                </c:pt>
                <c:pt idx="458">
                  <c:v>-1034.9001355342407</c:v>
                </c:pt>
                <c:pt idx="459">
                  <c:v>-1034.9113928815971</c:v>
                </c:pt>
                <c:pt idx="460">
                  <c:v>-1034.9234356211537</c:v>
                </c:pt>
                <c:pt idx="461">
                  <c:v>-1034.9352165633102</c:v>
                </c:pt>
                <c:pt idx="462">
                  <c:v>-1034.9430626771002</c:v>
                </c:pt>
                <c:pt idx="463">
                  <c:v>-1034.9496050395499</c:v>
                </c:pt>
                <c:pt idx="464">
                  <c:v>-1034.9462016503076</c:v>
                </c:pt>
                <c:pt idx="465">
                  <c:v>-1034.9331117251782</c:v>
                </c:pt>
                <c:pt idx="466">
                  <c:v>-1034.9163566504023</c:v>
                </c:pt>
                <c:pt idx="467">
                  <c:v>-1034.8996015760094</c:v>
                </c:pt>
                <c:pt idx="468">
                  <c:v>-1034.8831082966394</c:v>
                </c:pt>
                <c:pt idx="469">
                  <c:v>-1034.8671386087779</c:v>
                </c:pt>
                <c:pt idx="470">
                  <c:v>-1034.8508407928584</c:v>
                </c:pt>
                <c:pt idx="471">
                  <c:v>-1034.8374978003142</c:v>
                </c:pt>
                <c:pt idx="472">
                  <c:v>-1034.8244078710975</c:v>
                </c:pt>
                <c:pt idx="473">
                  <c:v>-1034.8141977140492</c:v>
                </c:pt>
                <c:pt idx="474">
                  <c:v>-1034.8073909352711</c:v>
                </c:pt>
                <c:pt idx="475">
                  <c:v>-1034.8024167485696</c:v>
                </c:pt>
                <c:pt idx="476">
                  <c:v>-1034.796918963882</c:v>
                </c:pt>
                <c:pt idx="477">
                  <c:v>-1034.7903739835733</c:v>
                </c:pt>
                <c:pt idx="478">
                  <c:v>-1034.7840908018709</c:v>
                </c:pt>
                <c:pt idx="479">
                  <c:v>-1034.7823105669286</c:v>
                </c:pt>
                <c:pt idx="480">
                  <c:v>-1034.7795459662425</c:v>
                </c:pt>
                <c:pt idx="481">
                  <c:v>-1034.7761425747972</c:v>
                </c:pt>
                <c:pt idx="482">
                  <c:v>-1034.7719537858684</c:v>
                </c:pt>
                <c:pt idx="483">
                  <c:v>-1034.7643616121986</c:v>
                </c:pt>
                <c:pt idx="484">
                  <c:v>-1034.7541514553836</c:v>
                </c:pt>
                <c:pt idx="485">
                  <c:v>-1034.7465592820993</c:v>
                </c:pt>
                <c:pt idx="486">
                  <c:v>-1034.7468210813774</c:v>
                </c:pt>
                <c:pt idx="487">
                  <c:v>-1034.7546750533618</c:v>
                </c:pt>
                <c:pt idx="488">
                  <c:v>-1034.7599529202844</c:v>
                </c:pt>
                <c:pt idx="489">
                  <c:v>-1034.7682467190791</c:v>
                </c:pt>
                <c:pt idx="490">
                  <c:v>-1034.7692939165347</c:v>
                </c:pt>
                <c:pt idx="491">
                  <c:v>-1034.7682467189809</c:v>
                </c:pt>
                <c:pt idx="492">
                  <c:v>-1034.7695557157572</c:v>
                </c:pt>
                <c:pt idx="493">
                  <c:v>-1034.7774096860469</c:v>
                </c:pt>
                <c:pt idx="494">
                  <c:v>-1034.7923321874741</c:v>
                </c:pt>
                <c:pt idx="495">
                  <c:v>-1034.8103962364632</c:v>
                </c:pt>
                <c:pt idx="496">
                  <c:v>-1034.8230306202354</c:v>
                </c:pt>
                <c:pt idx="497">
                  <c:v>-1034.8354102254098</c:v>
                </c:pt>
                <c:pt idx="498">
                  <c:v>-1034.8422170068316</c:v>
                </c:pt>
                <c:pt idx="499">
                  <c:v>-1034.8440496035091</c:v>
                </c:pt>
                <c:pt idx="500">
                  <c:v>-1034.8443114030663</c:v>
                </c:pt>
                <c:pt idx="501">
                  <c:v>-1034.839599015354</c:v>
                </c:pt>
                <c:pt idx="502">
                  <c:v>-1034.8231057393755</c:v>
                </c:pt>
                <c:pt idx="503">
                  <c:v>-1034.8016383598183</c:v>
                </c:pt>
                <c:pt idx="504">
                  <c:v>-1034.7860054990831</c:v>
                </c:pt>
                <c:pt idx="505">
                  <c:v>-1034.7846336704652</c:v>
                </c:pt>
                <c:pt idx="506">
                  <c:v>-1034.7945820320997</c:v>
                </c:pt>
                <c:pt idx="507">
                  <c:v>-1034.8139550636047</c:v>
                </c:pt>
                <c:pt idx="508">
                  <c:v>-1034.8403964771037</c:v>
                </c:pt>
                <c:pt idx="509">
                  <c:v>-1034.8715500709081</c:v>
                </c:pt>
                <c:pt idx="510">
                  <c:v>-1034.9045361562046</c:v>
                </c:pt>
                <c:pt idx="511">
                  <c:v>-1034.9330718721569</c:v>
                </c:pt>
                <c:pt idx="512">
                  <c:v>-1034.9542774621536</c:v>
                </c:pt>
                <c:pt idx="513">
                  <c:v>-1034.9613826554776</c:v>
                </c:pt>
                <c:pt idx="514">
                  <c:v>-1034.9720238673108</c:v>
                </c:pt>
                <c:pt idx="515">
                  <c:v>-1034.9895643263765</c:v>
                </c:pt>
                <c:pt idx="516">
                  <c:v>-1035.0094609324183</c:v>
                </c:pt>
                <c:pt idx="517">
                  <c:v>-1035.0332844248865</c:v>
                </c:pt>
                <c:pt idx="518">
                  <c:v>-1035.0592022418959</c:v>
                </c:pt>
                <c:pt idx="519">
                  <c:v>-1035.0872143676565</c:v>
                </c:pt>
                <c:pt idx="520">
                  <c:v>-1035.1194150707904</c:v>
                </c:pt>
                <c:pt idx="521">
                  <c:v>-1035.1484743322019</c:v>
                </c:pt>
                <c:pt idx="522">
                  <c:v>-1035.1558413289554</c:v>
                </c:pt>
                <c:pt idx="523">
                  <c:v>-1035.1300752190346</c:v>
                </c:pt>
                <c:pt idx="524">
                  <c:v>-1035.0902827531652</c:v>
                </c:pt>
                <c:pt idx="525">
                  <c:v>-1035.054678792118</c:v>
                </c:pt>
                <c:pt idx="526">
                  <c:v>-1035.0303316495533</c:v>
                </c:pt>
                <c:pt idx="527">
                  <c:v>-1035.0193360798437</c:v>
                </c:pt>
                <c:pt idx="528">
                  <c:v>-1035.0243102767981</c:v>
                </c:pt>
                <c:pt idx="529">
                  <c:v>-1035.0316406734637</c:v>
                </c:pt>
                <c:pt idx="530">
                  <c:v>-1035.0215867311567</c:v>
                </c:pt>
                <c:pt idx="531">
                  <c:v>-1034.9826146123607</c:v>
                </c:pt>
                <c:pt idx="532">
                  <c:v>-1034.9218814527007</c:v>
                </c:pt>
                <c:pt idx="533">
                  <c:v>-1034.8514638893896</c:v>
                </c:pt>
                <c:pt idx="534">
                  <c:v>-1034.790468900097</c:v>
                </c:pt>
                <c:pt idx="535">
                  <c:v>-1034.7428234434869</c:v>
                </c:pt>
                <c:pt idx="536">
                  <c:v>-1034.7032928839276</c:v>
                </c:pt>
                <c:pt idx="537">
                  <c:v>-1034.6650712080991</c:v>
                </c:pt>
                <c:pt idx="538">
                  <c:v>-1034.6173204001832</c:v>
                </c:pt>
                <c:pt idx="539">
                  <c:v>-1034.5873713302506</c:v>
                </c:pt>
                <c:pt idx="540">
                  <c:v>-1034.5570031270197</c:v>
                </c:pt>
                <c:pt idx="541">
                  <c:v>-1034.5334414251911</c:v>
                </c:pt>
                <c:pt idx="542">
                  <c:v>-1034.5151155826704</c:v>
                </c:pt>
                <c:pt idx="543">
                  <c:v>-1034.5012402641817</c:v>
                </c:pt>
                <c:pt idx="544">
                  <c:v>-1034.4920773004253</c:v>
                </c:pt>
                <c:pt idx="545">
                  <c:v>-1034.4884121100381</c:v>
                </c:pt>
                <c:pt idx="546">
                  <c:v>-1034.4873649124124</c:v>
                </c:pt>
                <c:pt idx="547">
                  <c:v>-1034.4867453205343</c:v>
                </c:pt>
                <c:pt idx="548">
                  <c:v>-1034.4856422719122</c:v>
                </c:pt>
                <c:pt idx="549">
                  <c:v>-1034.482500674035</c:v>
                </c:pt>
                <c:pt idx="550">
                  <c:v>-1034.477264678756</c:v>
                </c:pt>
                <c:pt idx="551">
                  <c:v>-1034.4673163022724</c:v>
                </c:pt>
                <c:pt idx="552">
                  <c:v>-1034.4534409567336</c:v>
                </c:pt>
                <c:pt idx="553">
                  <c:v>-1034.4398274084738</c:v>
                </c:pt>
                <c:pt idx="554">
                  <c:v>-1034.4288318389595</c:v>
                </c:pt>
                <c:pt idx="555">
                  <c:v>-1034.4217632486884</c:v>
                </c:pt>
                <c:pt idx="556">
                  <c:v>-1034.4194070520989</c:v>
                </c:pt>
                <c:pt idx="557">
                  <c:v>-1034.415807310736</c:v>
                </c:pt>
                <c:pt idx="558">
                  <c:v>-1034.409785928852</c:v>
                </c:pt>
                <c:pt idx="559">
                  <c:v>-1034.4035027480268</c:v>
                </c:pt>
                <c:pt idx="560">
                  <c:v>-1034.4016701525402</c:v>
                </c:pt>
                <c:pt idx="561">
                  <c:v>-1034.4058589408842</c:v>
                </c:pt>
                <c:pt idx="562">
                  <c:v>-1034.4165926912613</c:v>
                </c:pt>
                <c:pt idx="563">
                  <c:v>-1034.4302062138797</c:v>
                </c:pt>
                <c:pt idx="564">
                  <c:v>-1034.4392557304075</c:v>
                </c:pt>
                <c:pt idx="565">
                  <c:v>-1034.4387408585212</c:v>
                </c:pt>
                <c:pt idx="566">
                  <c:v>-1034.4298396936615</c:v>
                </c:pt>
                <c:pt idx="567">
                  <c:v>-1034.4196295374686</c:v>
                </c:pt>
                <c:pt idx="568">
                  <c:v>-1034.4149171514907</c:v>
                </c:pt>
                <c:pt idx="569">
                  <c:v>-1034.4175351444915</c:v>
                </c:pt>
                <c:pt idx="570">
                  <c:v>-1034.425127318701</c:v>
                </c:pt>
                <c:pt idx="571">
                  <c:v>-1034.434813879501</c:v>
                </c:pt>
                <c:pt idx="572">
                  <c:v>-1034.4510663376791</c:v>
                </c:pt>
                <c:pt idx="573">
                  <c:v>-1034.4617965760779</c:v>
                </c:pt>
                <c:pt idx="574">
                  <c:v>-1034.4775044677317</c:v>
                </c:pt>
                <c:pt idx="575">
                  <c:v>-1034.4900707993331</c:v>
                </c:pt>
                <c:pt idx="576">
                  <c:v>-1034.4976629730802</c:v>
                </c:pt>
                <c:pt idx="577">
                  <c:v>-1034.5010663640503</c:v>
                </c:pt>
                <c:pt idx="578">
                  <c:v>-1034.4994955679788</c:v>
                </c:pt>
                <c:pt idx="579">
                  <c:v>-1034.4937359851901</c:v>
                </c:pt>
                <c:pt idx="580">
                  <c:v>-1034.4848348194494</c:v>
                </c:pt>
                <c:pt idx="581">
                  <c:v>-1034.4785307043217</c:v>
                </c:pt>
                <c:pt idx="582">
                  <c:v>-1034.4733924687123</c:v>
                </c:pt>
                <c:pt idx="583">
                  <c:v>-1034.4584699657319</c:v>
                </c:pt>
                <c:pt idx="584">
                  <c:v>-1034.4404059156882</c:v>
                </c:pt>
                <c:pt idx="585">
                  <c:v>-1034.4254834150186</c:v>
                </c:pt>
                <c:pt idx="586">
                  <c:v>-1034.4178912418113</c:v>
                </c:pt>
                <c:pt idx="587">
                  <c:v>-1034.4168440443771</c:v>
                </c:pt>
                <c:pt idx="588">
                  <c:v>-1034.4181530413791</c:v>
                </c:pt>
                <c:pt idx="589">
                  <c:v>-1034.4181530413791</c:v>
                </c:pt>
                <c:pt idx="590">
                  <c:v>-1034.4172629234267</c:v>
                </c:pt>
                <c:pt idx="591">
                  <c:v>-1034.4103383317288</c:v>
                </c:pt>
                <c:pt idx="592">
                  <c:v>-1034.391750707548</c:v>
                </c:pt>
                <c:pt idx="593">
                  <c:v>-1034.3640003549554</c:v>
                </c:pt>
                <c:pt idx="594">
                  <c:v>-1034.3349410607932</c:v>
                </c:pt>
                <c:pt idx="595">
                  <c:v>-1034.3027403433564</c:v>
                </c:pt>
                <c:pt idx="596">
                  <c:v>-1034.2663511012133</c:v>
                </c:pt>
                <c:pt idx="597">
                  <c:v>-1034.2299618617485</c:v>
                </c:pt>
                <c:pt idx="598">
                  <c:v>-1034.1951736990427</c:v>
                </c:pt>
                <c:pt idx="599">
                  <c:v>-1034.1732046201048</c:v>
                </c:pt>
                <c:pt idx="600">
                  <c:v>-1034.1514754602795</c:v>
                </c:pt>
                <c:pt idx="601">
                  <c:v>-1034.1307934711867</c:v>
                </c:pt>
                <c:pt idx="602">
                  <c:v>-1034.10880251967</c:v>
                </c:pt>
                <c:pt idx="603">
                  <c:v>-1034.083408282869</c:v>
                </c:pt>
                <c:pt idx="604">
                  <c:v>-1034.0567050963778</c:v>
                </c:pt>
                <c:pt idx="605">
                  <c:v>-1034.0313108582875</c:v>
                </c:pt>
                <c:pt idx="606">
                  <c:v>-1034.00696378154</c:v>
                </c:pt>
                <c:pt idx="607">
                  <c:v>-1033.9979719417411</c:v>
                </c:pt>
                <c:pt idx="608">
                  <c:v>-1033.982878480112</c:v>
                </c:pt>
                <c:pt idx="609">
                  <c:v>-1033.9593167513865</c:v>
                </c:pt>
                <c:pt idx="610">
                  <c:v>-1033.9362783699114</c:v>
                </c:pt>
                <c:pt idx="611">
                  <c:v>-1033.9129781968859</c:v>
                </c:pt>
                <c:pt idx="612">
                  <c:v>-1033.8888929120158</c:v>
                </c:pt>
                <c:pt idx="613">
                  <c:v>-1033.8632368852764</c:v>
                </c:pt>
                <c:pt idx="614">
                  <c:v>-1033.8339158244003</c:v>
                </c:pt>
                <c:pt idx="615">
                  <c:v>-1033.7996208551288</c:v>
                </c:pt>
                <c:pt idx="616">
                  <c:v>-1033.7758736319336</c:v>
                </c:pt>
                <c:pt idx="617">
                  <c:v>-1033.7625213362217</c:v>
                </c:pt>
                <c:pt idx="618">
                  <c:v>-1033.7248231950434</c:v>
                </c:pt>
                <c:pt idx="619">
                  <c:v>-1033.6847690569009</c:v>
                </c:pt>
                <c:pt idx="620">
                  <c:v>-1033.6405265417143</c:v>
                </c:pt>
                <c:pt idx="621">
                  <c:v>-1033.5947134035721</c:v>
                </c:pt>
                <c:pt idx="622">
                  <c:v>-1033.5515179770148</c:v>
                </c:pt>
                <c:pt idx="623">
                  <c:v>-1033.5172230118376</c:v>
                </c:pt>
                <c:pt idx="624">
                  <c:v>-1033.4965410313555</c:v>
                </c:pt>
                <c:pt idx="625">
                  <c:v>-1033.4909812919248</c:v>
                </c:pt>
                <c:pt idx="626">
                  <c:v>-1033.4960549678597</c:v>
                </c:pt>
                <c:pt idx="627">
                  <c:v>-1033.5028617535838</c:v>
                </c:pt>
                <c:pt idx="628">
                  <c:v>-1033.5046943507127</c:v>
                </c:pt>
                <c:pt idx="629">
                  <c:v>-1033.4981493662835</c:v>
                </c:pt>
                <c:pt idx="630">
                  <c:v>-1033.4840122384235</c:v>
                </c:pt>
                <c:pt idx="631">
                  <c:v>-1033.4680425338199</c:v>
                </c:pt>
                <c:pt idx="632">
                  <c:v>-1033.4651627451742</c:v>
                </c:pt>
                <c:pt idx="633">
                  <c:v>-1033.4829205406695</c:v>
                </c:pt>
                <c:pt idx="634">
                  <c:v>-1033.5011573139952</c:v>
                </c:pt>
                <c:pt idx="635">
                  <c:v>-1033.5226246778586</c:v>
                </c:pt>
                <c:pt idx="636">
                  <c:v>-1033.5383325665218</c:v>
                </c:pt>
                <c:pt idx="637">
                  <c:v>-1033.549589913421</c:v>
                </c:pt>
                <c:pt idx="638">
                  <c:v>-1033.5566584892656</c:v>
                </c:pt>
                <c:pt idx="639">
                  <c:v>-1033.5569202885783</c:v>
                </c:pt>
                <c:pt idx="640">
                  <c:v>-1033.5519461026345</c:v>
                </c:pt>
                <c:pt idx="641">
                  <c:v>-1033.5467101176432</c:v>
                </c:pt>
                <c:pt idx="642">
                  <c:v>-1033.5454046116047</c:v>
                </c:pt>
                <c:pt idx="643">
                  <c:v>-1033.5454046116047</c:v>
                </c:pt>
                <c:pt idx="644">
                  <c:v>-1033.5495934029898</c:v>
                </c:pt>
                <c:pt idx="645">
                  <c:v>-1033.558756373096</c:v>
                </c:pt>
                <c:pt idx="646">
                  <c:v>-1033.5715845130089</c:v>
                </c:pt>
                <c:pt idx="647">
                  <c:v>-1033.5862452310516</c:v>
                </c:pt>
                <c:pt idx="648">
                  <c:v>-1033.6019531339894</c:v>
                </c:pt>
                <c:pt idx="649">
                  <c:v>-1033.6181846287473</c:v>
                </c:pt>
                <c:pt idx="650">
                  <c:v>-1033.6325835494597</c:v>
                </c:pt>
                <c:pt idx="651">
                  <c:v>-1033.6401233586603</c:v>
                </c:pt>
                <c:pt idx="652">
                  <c:v>-1033.6448148020343</c:v>
                </c:pt>
                <c:pt idx="653">
                  <c:v>-1033.6401024151951</c:v>
                </c:pt>
                <c:pt idx="654">
                  <c:v>-1033.6309394494849</c:v>
                </c:pt>
                <c:pt idx="655">
                  <c:v>-1033.6220382817105</c:v>
                </c:pt>
                <c:pt idx="656">
                  <c:v>-1033.6149697037126</c:v>
                </c:pt>
                <c:pt idx="657">
                  <c:v>-1033.6063303349683</c:v>
                </c:pt>
                <c:pt idx="658">
                  <c:v>-1033.5921932200272</c:v>
                </c:pt>
                <c:pt idx="659">
                  <c:v>-1033.5717180531644</c:v>
                </c:pt>
                <c:pt idx="660">
                  <c:v>-1033.5458054539238</c:v>
                </c:pt>
                <c:pt idx="661">
                  <c:v>-1033.5172697376809</c:v>
                </c:pt>
                <c:pt idx="662">
                  <c:v>-1033.4866397243563</c:v>
                </c:pt>
                <c:pt idx="663">
                  <c:v>-1033.4575804352839</c:v>
                </c:pt>
                <c:pt idx="664">
                  <c:v>-1033.4358512752385</c:v>
                </c:pt>
                <c:pt idx="665">
                  <c:v>-1033.4240703326036</c:v>
                </c:pt>
                <c:pt idx="666">
                  <c:v>-1033.4185725459763</c:v>
                </c:pt>
                <c:pt idx="667">
                  <c:v>-1033.4109454564675</c:v>
                </c:pt>
                <c:pt idx="668">
                  <c:v>-1033.404801905267</c:v>
                </c:pt>
                <c:pt idx="669">
                  <c:v>-1033.3945917485298</c:v>
                </c:pt>
                <c:pt idx="670">
                  <c:v>-1033.3815018200776</c:v>
                </c:pt>
                <c:pt idx="671">
                  <c:v>-1033.3650085417123</c:v>
                </c:pt>
                <c:pt idx="672">
                  <c:v>-1033.3330691607193</c:v>
                </c:pt>
                <c:pt idx="673">
                  <c:v>-1033.3233826023536</c:v>
                </c:pt>
                <c:pt idx="674">
                  <c:v>-1033.3186702151077</c:v>
                </c:pt>
                <c:pt idx="675">
                  <c:v>-1033.3165897832782</c:v>
                </c:pt>
                <c:pt idx="676">
                  <c:v>-1033.3139543374323</c:v>
                </c:pt>
                <c:pt idx="677">
                  <c:v>-1033.3050531727308</c:v>
                </c:pt>
                <c:pt idx="678">
                  <c:v>-1033.2914396515982</c:v>
                </c:pt>
                <c:pt idx="679">
                  <c:v>-1033.2780879274239</c:v>
                </c:pt>
                <c:pt idx="680">
                  <c:v>-1033.2689249638304</c:v>
                </c:pt>
                <c:pt idx="681">
                  <c:v>-1033.2636889788523</c:v>
                </c:pt>
                <c:pt idx="682">
                  <c:v>-1033.261594583968</c:v>
                </c:pt>
                <c:pt idx="683">
                  <c:v>-1033.2605473864007</c:v>
                </c:pt>
                <c:pt idx="684">
                  <c:v>-1033.259327401297</c:v>
                </c:pt>
                <c:pt idx="685">
                  <c:v>-1033.2567652570769</c:v>
                </c:pt>
                <c:pt idx="686">
                  <c:v>-1033.2554562598189</c:v>
                </c:pt>
                <c:pt idx="687">
                  <c:v>-1033.2593832495991</c:v>
                </c:pt>
                <c:pt idx="688">
                  <c:v>-1033.2674990232042</c:v>
                </c:pt>
                <c:pt idx="689">
                  <c:v>-1033.2758766084626</c:v>
                </c:pt>
                <c:pt idx="690">
                  <c:v>-1033.2758766084626</c:v>
                </c:pt>
                <c:pt idx="691">
                  <c:v>-1033.2801770982658</c:v>
                </c:pt>
                <c:pt idx="692">
                  <c:v>-1033.3029082161847</c:v>
                </c:pt>
                <c:pt idx="693">
                  <c:v>-1033.316259941681</c:v>
                </c:pt>
                <c:pt idx="694">
                  <c:v>-1033.3238521139824</c:v>
                </c:pt>
                <c:pt idx="695">
                  <c:v>-1033.3267319071604</c:v>
                </c:pt>
                <c:pt idx="696">
                  <c:v>-1033.3303970979382</c:v>
                </c:pt>
                <c:pt idx="697">
                  <c:v>-1033.3356330836607</c:v>
                </c:pt>
                <c:pt idx="698">
                  <c:v>-1033.3447044252403</c:v>
                </c:pt>
                <c:pt idx="699">
                  <c:v>-1033.351083594669</c:v>
                </c:pt>
                <c:pt idx="700">
                  <c:v>-1033.3610319543591</c:v>
                </c:pt>
                <c:pt idx="701">
                  <c:v>-1033.371503910306</c:v>
                </c:pt>
                <c:pt idx="702">
                  <c:v>-1033.3804050771314</c:v>
                </c:pt>
                <c:pt idx="703">
                  <c:v>-1033.384332066473</c:v>
                </c:pt>
                <c:pt idx="704">
                  <c:v>-1033.381452273909</c:v>
                </c:pt>
                <c:pt idx="705">
                  <c:v>-1033.3699331014013</c:v>
                </c:pt>
                <c:pt idx="706">
                  <c:v>-1033.3680385469456</c:v>
                </c:pt>
                <c:pt idx="707">
                  <c:v>-1033.3679224825539</c:v>
                </c:pt>
                <c:pt idx="708">
                  <c:v>-1033.3694932788369</c:v>
                </c:pt>
                <c:pt idx="709">
                  <c:v>-1033.368969680125</c:v>
                </c:pt>
                <c:pt idx="710">
                  <c:v>-1033.3616393067753</c:v>
                </c:pt>
                <c:pt idx="711">
                  <c:v>-1033.347763989801</c:v>
                </c:pt>
                <c:pt idx="712">
                  <c:v>-1033.3304853259124</c:v>
                </c:pt>
                <c:pt idx="713">
                  <c:v>-1033.314777436053</c:v>
                </c:pt>
                <c:pt idx="714">
                  <c:v>-1033.3043054828972</c:v>
                </c:pt>
                <c:pt idx="715">
                  <c:v>-1033.2991113870253</c:v>
                </c:pt>
                <c:pt idx="716">
                  <c:v>-1033.3167497302502</c:v>
                </c:pt>
                <c:pt idx="717">
                  <c:v>-1033.3371699521283</c:v>
                </c:pt>
                <c:pt idx="718">
                  <c:v>-1033.3515688761668</c:v>
                </c:pt>
                <c:pt idx="719">
                  <c:v>-1033.3557576694127</c:v>
                </c:pt>
                <c:pt idx="720">
                  <c:v>-1033.3531396725641</c:v>
                </c:pt>
                <c:pt idx="721">
                  <c:v>-1033.3418823177781</c:v>
                </c:pt>
                <c:pt idx="722">
                  <c:v>-1033.3225371686899</c:v>
                </c:pt>
                <c:pt idx="723">
                  <c:v>-1033.3081906276461</c:v>
                </c:pt>
                <c:pt idx="724">
                  <c:v>-1033.2990276655412</c:v>
                </c:pt>
                <c:pt idx="725">
                  <c:v>-1033.2958860732147</c:v>
                </c:pt>
                <c:pt idx="726">
                  <c:v>-1033.2953624743873</c:v>
                </c:pt>
                <c:pt idx="727">
                  <c:v>-1033.2969332707539</c:v>
                </c:pt>
                <c:pt idx="728">
                  <c:v>-1033.3003366624498</c:v>
                </c:pt>
                <c:pt idx="729">
                  <c:v>-1033.3047872509578</c:v>
                </c:pt>
                <c:pt idx="730">
                  <c:v>-1033.3087142410971</c:v>
                </c:pt>
                <c:pt idx="731">
                  <c:v>-1033.3095467630635</c:v>
                </c:pt>
                <c:pt idx="732">
                  <c:v>-1033.3095467630635</c:v>
                </c:pt>
                <c:pt idx="733">
                  <c:v>-1033.3066669696004</c:v>
                </c:pt>
                <c:pt idx="734">
                  <c:v>-1033.3043107749008</c:v>
                </c:pt>
                <c:pt idx="735">
                  <c:v>-1033.3084995630854</c:v>
                </c:pt>
                <c:pt idx="736">
                  <c:v>-1033.3210658970154</c:v>
                </c:pt>
                <c:pt idx="737">
                  <c:v>-1033.3524817150126</c:v>
                </c:pt>
                <c:pt idx="738">
                  <c:v>-1033.3634772639002</c:v>
                </c:pt>
                <c:pt idx="739">
                  <c:v>-1033.36608827552</c:v>
                </c:pt>
                <c:pt idx="740">
                  <c:v>-1033.36608827552</c:v>
                </c:pt>
                <c:pt idx="741">
                  <c:v>-1033.3613758893268</c:v>
                </c:pt>
                <c:pt idx="742">
                  <c:v>-1033.3550927088843</c:v>
                </c:pt>
                <c:pt idx="743">
                  <c:v>-1033.3511657192337</c:v>
                </c:pt>
                <c:pt idx="744">
                  <c:v>-1033.345929734548</c:v>
                </c:pt>
                <c:pt idx="745">
                  <c:v>-1033.3333634070298</c:v>
                </c:pt>
                <c:pt idx="746">
                  <c:v>-1033.3126814223469</c:v>
                </c:pt>
                <c:pt idx="747">
                  <c:v>-1033.286763608035</c:v>
                </c:pt>
                <c:pt idx="748">
                  <c:v>-1033.2635510254361</c:v>
                </c:pt>
                <c:pt idx="749">
                  <c:v>-1033.246645863243</c:v>
                </c:pt>
                <c:pt idx="750">
                  <c:v>-1033.247169461572</c:v>
                </c:pt>
                <c:pt idx="751">
                  <c:v>-1033.2626155384066</c:v>
                </c:pt>
                <c:pt idx="752">
                  <c:v>-1033.2874861946286</c:v>
                </c:pt>
                <c:pt idx="753">
                  <c:v>-1033.3094771391675</c:v>
                </c:pt>
                <c:pt idx="754">
                  <c:v>-1033.3215198712955</c:v>
                </c:pt>
                <c:pt idx="755">
                  <c:v>-1033.3272794543182</c:v>
                </c:pt>
                <c:pt idx="756">
                  <c:v>-1033.3441392400941</c:v>
                </c:pt>
                <c:pt idx="757">
                  <c:v>-1033.3717323223161</c:v>
                </c:pt>
                <c:pt idx="758">
                  <c:v>-1033.4115246651747</c:v>
                </c:pt>
                <c:pt idx="759">
                  <c:v>-1033.4468667596466</c:v>
                </c:pt>
                <c:pt idx="760">
                  <c:v>-1033.4751406697064</c:v>
                </c:pt>
                <c:pt idx="761">
                  <c:v>-1033.4952990647528</c:v>
                </c:pt>
                <c:pt idx="762">
                  <c:v>-1033.510221569097</c:v>
                </c:pt>
                <c:pt idx="763">
                  <c:v>-1033.5220025108049</c:v>
                </c:pt>
                <c:pt idx="764">
                  <c:v>-1033.5337223809345</c:v>
                </c:pt>
                <c:pt idx="765">
                  <c:v>-1033.5396259507752</c:v>
                </c:pt>
                <c:pt idx="766">
                  <c:v>-1033.5521922896814</c:v>
                </c:pt>
                <c:pt idx="767">
                  <c:v>-1033.5702563488958</c:v>
                </c:pt>
                <c:pt idx="768">
                  <c:v>-1033.5898911771769</c:v>
                </c:pt>
                <c:pt idx="769">
                  <c:v>-1033.6108349707235</c:v>
                </c:pt>
                <c:pt idx="770">
                  <c:v>-1033.6341348968615</c:v>
                </c:pt>
                <c:pt idx="771">
                  <c:v>-1033.6556022746747</c:v>
                </c:pt>
                <c:pt idx="772">
                  <c:v>-1033.6637180337557</c:v>
                </c:pt>
                <c:pt idx="773">
                  <c:v>-1033.6600877524595</c:v>
                </c:pt>
                <c:pt idx="774">
                  <c:v>-1033.6533682620627</c:v>
                </c:pt>
                <c:pt idx="775">
                  <c:v>-1033.6321626927358</c:v>
                </c:pt>
                <c:pt idx="776">
                  <c:v>-1033.6075538262107</c:v>
                </c:pt>
                <c:pt idx="777">
                  <c:v>-1033.5842539156274</c:v>
                </c:pt>
                <c:pt idx="778">
                  <c:v>-1033.5627865490937</c:v>
                </c:pt>
                <c:pt idx="779">
                  <c:v>-1033.5436753241891</c:v>
                </c:pt>
                <c:pt idx="780">
                  <c:v>-1033.5321561864785</c:v>
                </c:pt>
                <c:pt idx="781">
                  <c:v>-1033.5274437995197</c:v>
                </c:pt>
                <c:pt idx="782">
                  <c:v>-1033.5245814604837</c:v>
                </c:pt>
                <c:pt idx="783">
                  <c:v>-1033.5145850847823</c:v>
                </c:pt>
                <c:pt idx="784">
                  <c:v>-1033.5046367181476</c:v>
                </c:pt>
                <c:pt idx="785">
                  <c:v>-1033.4975681361304</c:v>
                </c:pt>
                <c:pt idx="786">
                  <c:v>-1033.495735539304</c:v>
                </c:pt>
                <c:pt idx="787">
                  <c:v>-1033.4988771337121</c:v>
                </c:pt>
                <c:pt idx="788">
                  <c:v>-1033.5041131231162</c:v>
                </c:pt>
                <c:pt idx="789">
                  <c:v>-1033.5090873132901</c:v>
                </c:pt>
                <c:pt idx="790">
                  <c:v>-1033.5133598803186</c:v>
                </c:pt>
                <c:pt idx="791">
                  <c:v>-1033.5199432600346</c:v>
                </c:pt>
                <c:pt idx="792">
                  <c:v>-1033.5291062266053</c:v>
                </c:pt>
                <c:pt idx="793">
                  <c:v>-1033.5416725637572</c:v>
                </c:pt>
                <c:pt idx="794">
                  <c:v>-1033.5547624946685</c:v>
                </c:pt>
                <c:pt idx="795">
                  <c:v>-1033.565234451652</c:v>
                </c:pt>
                <c:pt idx="796">
                  <c:v>-1033.5702086378483</c:v>
                </c:pt>
                <c:pt idx="797">
                  <c:v>-1033.5683760419663</c:v>
                </c:pt>
                <c:pt idx="798">
                  <c:v>-1033.5630824585869</c:v>
                </c:pt>
                <c:pt idx="799">
                  <c:v>-1033.5596397976249</c:v>
                </c:pt>
                <c:pt idx="800">
                  <c:v>-1033.5580690014058</c:v>
                </c:pt>
                <c:pt idx="801">
                  <c:v>-1033.5612105939717</c:v>
                </c:pt>
                <c:pt idx="802">
                  <c:v>-1033.5656611818922</c:v>
                </c:pt>
                <c:pt idx="803">
                  <c:v>-1033.5740387505416</c:v>
                </c:pt>
                <c:pt idx="804">
                  <c:v>-1033.5855578953579</c:v>
                </c:pt>
                <c:pt idx="805">
                  <c:v>-1033.591317474272</c:v>
                </c:pt>
                <c:pt idx="806">
                  <c:v>-1033.5909614271127</c:v>
                </c:pt>
                <c:pt idx="807">
                  <c:v>-1033.5892335511926</c:v>
                </c:pt>
                <c:pt idx="808">
                  <c:v>-1033.5834739668981</c:v>
                </c:pt>
                <c:pt idx="809">
                  <c:v>-1033.5761435891197</c:v>
                </c:pt>
                <c:pt idx="810">
                  <c:v>-1033.5711833677296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8DC-4FB4-8F86-CC44C8D9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48224"/>
        <c:axId val="4992490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IGIRGI_Din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'IGIRGI_CI - исправленный'!$L$5:$L$10000</c15:sqref>
                        </c15:formulaRef>
                      </c:ext>
                    </c:extLst>
                    <c:numCache>
                      <c:formatCode>General</c:formatCode>
                      <c:ptCount val="99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'IGIRGI_CI - исправленный'!$E$5:$E$15000</c15:sqref>
                        </c15:formulaRef>
                      </c:ext>
                    </c:extLst>
                    <c:numCache>
                      <c:formatCode>0.00</c:formatCode>
                      <c:ptCount val="14996"/>
                      <c:pt idx="0">
                        <c:v>83.58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8DC-4FB4-8F86-CC44C8D9F275}"/>
                  </c:ext>
                </c:extLst>
              </c15:ser>
            </c15:filteredScatterSeries>
          </c:ext>
        </c:extLst>
      </c:scatterChart>
      <c:valAx>
        <c:axId val="499248224"/>
        <c:scaling>
          <c:orientation val="minMax"/>
          <c:max val="33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Вертикальная секция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49008"/>
        <c:crossesAt val="-1500"/>
        <c:crossBetween val="midCat"/>
        <c:majorUnit val="200"/>
      </c:valAx>
      <c:valAx>
        <c:axId val="499249008"/>
        <c:scaling>
          <c:orientation val="minMax"/>
          <c:max val="-1032"/>
          <c:min val="-10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Абсолютная отметка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48224"/>
        <c:crossesAt val="-10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28061394728061E-2"/>
          <c:y val="0.9438847069647669"/>
          <c:w val="0.87698732065398732"/>
          <c:h val="3.4423881770765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33</xdr:row>
      <xdr:rowOff>104775</xdr:rowOff>
    </xdr:from>
    <xdr:to>
      <xdr:col>10</xdr:col>
      <xdr:colOff>732443</xdr:colOff>
      <xdr:row>38</xdr:row>
      <xdr:rowOff>66561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6829425"/>
          <a:ext cx="7857143" cy="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942975</xdr:colOff>
      <xdr:row>0</xdr:row>
      <xdr:rowOff>664673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6646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22861</xdr:colOff>
      <xdr:row>0</xdr:row>
      <xdr:rowOff>0</xdr:rowOff>
    </xdr:from>
    <xdr:to>
      <xdr:col>9</xdr:col>
      <xdr:colOff>528786</xdr:colOff>
      <xdr:row>32</xdr:row>
      <xdr:rowOff>141840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0.60603</cdr:x>
      <cdr:y>0.15082</cdr:y>
    </cdr:from>
    <cdr:to>
      <cdr:x>0.78683</cdr:x>
      <cdr:y>0.27174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17925" y="943996"/>
          <a:ext cx="1377724" cy="756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0.67969</cdr:x>
      <cdr:y>0.13859</cdr:y>
    </cdr:from>
    <cdr:to>
      <cdr:x>0.89063</cdr:x>
      <cdr:y>0.18478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79221" y="867456"/>
          <a:ext cx="1607343" cy="28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absSizeAnchor xmlns:cdr="http://schemas.openxmlformats.org/drawingml/2006/chartDrawing">
    <cdr:from>
      <cdr:x>0.29509</cdr:x>
      <cdr:y>0.71018</cdr:y>
    </cdr:from>
    <cdr:ext cx="1592201" cy="930313"/>
    <cdr:grpSp>
      <cdr:nvGrpSpPr>
        <cdr:cNvPr id="8" name="Группа 7"/>
        <cdr:cNvGrpSpPr>
          <a:grpSpLocks xmlns:a="http://schemas.openxmlformats.org/drawingml/2006/main" noChangeAspect="1"/>
        </cdr:cNvGrpSpPr>
      </cdr:nvGrpSpPr>
      <cdr:grpSpPr>
        <a:xfrm xmlns:a="http://schemas.openxmlformats.org/drawingml/2006/main">
          <a:off x="1768275" y="4256819"/>
          <a:ext cx="1592201" cy="930313"/>
          <a:chOff x="5162213" y="612322"/>
          <a:chExt cx="928903" cy="665504"/>
        </a:xfrm>
        <a:noFill xmlns:a="http://schemas.openxmlformats.org/drawingml/2006/main"/>
        <a:effectLst xmlns:a="http://schemas.openxmlformats.org/drawingml/2006/main">
          <a:outerShdw blurRad="50800" dist="50800" sx="1000" sy="1000" algn="ctr" rotWithShape="0">
            <a:srgbClr val="000000"/>
          </a:outerShdw>
        </a:effectLst>
      </cdr:grpSpPr>
      <cdr:sp macro="" textlink="'Горизонтальная траектория'!$Q$2">
        <cdr:nvSpPr>
          <cdr:cNvPr id="2" name="TextBox 1"/>
          <cdr:cNvSpPr txBox="1"/>
        </cdr:nvSpPr>
        <cdr:spPr>
          <a:xfrm xmlns:a="http://schemas.openxmlformats.org/drawingml/2006/main">
            <a:off x="5170716" y="612322"/>
            <a:ext cx="920400" cy="189254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159A192D-01E1-4F67-9DE3-042927AAE609}" type="TxLink">
              <a:rPr lang="ru-RU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Точка замера: 4088м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  <cdr:sp macro="" textlink="'Горизонтальная траектория'!$Q$4">
        <cdr:nvSpPr>
          <cdr:cNvPr id="5" name="TextBox 4"/>
          <cdr:cNvSpPr txBox="1"/>
        </cdr:nvSpPr>
        <cdr:spPr>
          <a:xfrm xmlns:a="http://schemas.openxmlformats.org/drawingml/2006/main">
            <a:off x="5187724" y="1088572"/>
            <a:ext cx="574420" cy="189254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86EBC809-842B-4D54-8408-FB78F9E1C889}" type="TxLink">
              <a:rPr lang="ru-RU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Левее: 4.07м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  <cdr:sp macro="" textlink="'Горизонтальная траектория'!$Q$3">
        <cdr:nvSpPr>
          <cdr:cNvPr id="7" name="TextBox 6"/>
          <cdr:cNvSpPr txBox="1"/>
        </cdr:nvSpPr>
        <cdr:spPr>
          <a:xfrm xmlns:a="http://schemas.openxmlformats.org/drawingml/2006/main">
            <a:off x="5162213" y="867456"/>
            <a:ext cx="727352" cy="189254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A3BDC8D7-9899-45D2-B8E1-CAE865A059EC}" type="TxLink">
              <a:rPr lang="en-US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TVDSS: -1034.8м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</cdr:grpSp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507601</xdr:colOff>
      <xdr:row>32</xdr:row>
      <xdr:rowOff>141840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0.72205</cdr:x>
      <cdr:y>0.09062</cdr:y>
    </cdr:from>
    <cdr:to>
      <cdr:x>0.98397</cdr:x>
      <cdr:y>0.29494</cdr:y>
    </cdr:to>
    <cdr:grpSp>
      <cdr:nvGrpSpPr>
        <cdr:cNvPr id="14" name="Группа 13"/>
        <cdr:cNvGrpSpPr/>
      </cdr:nvGrpSpPr>
      <cdr:grpSpPr>
        <a:xfrm xmlns:a="http://schemas.openxmlformats.org/drawingml/2006/main">
          <a:off x="4327968" y="543176"/>
          <a:ext cx="1569948" cy="1224694"/>
          <a:chOff x="5019261" y="3031434"/>
          <a:chExt cx="1175894" cy="836545"/>
        </a:xfrm>
      </cdr:grpSpPr>
      <cdr:sp macro="" textlink="'Вертикальная траектория'!$Q$2">
        <cdr:nvSpPr>
          <cdr:cNvPr id="2" name="TextBox 1"/>
          <cdr:cNvSpPr txBox="1"/>
        </cdr:nvSpPr>
        <cdr:spPr>
          <a:xfrm xmlns:a="http://schemas.openxmlformats.org/drawingml/2006/main">
            <a:off x="5019261" y="3230216"/>
            <a:ext cx="1175894" cy="25419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9702A0B2-96B4-4DA9-BF51-3E10F11D96C9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Точка Замера: 4088м</a:t>
            </a:fld>
            <a:endParaRPr lang="ru-RU" sz="1100"/>
          </a:p>
        </cdr:txBody>
      </cdr:sp>
      <cdr:sp macro="" textlink="'Вертикальная траектория'!$Q$3">
        <cdr:nvSpPr>
          <cdr:cNvPr id="3" name="TextBox 2"/>
          <cdr:cNvSpPr txBox="1"/>
        </cdr:nvSpPr>
        <cdr:spPr>
          <a:xfrm xmlns:a="http://schemas.openxmlformats.org/drawingml/2006/main">
            <a:off x="5035825" y="3400345"/>
            <a:ext cx="799758" cy="28673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24809DDF-2627-4C0A-BADE-2ED25D37D355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А. О.: -1034.8м</a:t>
            </a:fld>
            <a:endParaRPr lang="ru-RU" sz="1100"/>
          </a:p>
        </cdr:txBody>
      </cdr:sp>
      <cdr:sp macro="" textlink="'Вертикальная траектория'!$Q$4">
        <cdr:nvSpPr>
          <cdr:cNvPr id="4" name="TextBox 3"/>
          <cdr:cNvSpPr txBox="1"/>
        </cdr:nvSpPr>
        <cdr:spPr>
          <a:xfrm xmlns:a="http://schemas.openxmlformats.org/drawingml/2006/main">
            <a:off x="5035826" y="3570471"/>
            <a:ext cx="952501" cy="2975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E41B727A-F243-4889-B435-555F9A19646F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Ниже:  -0.98м</a:t>
            </a:fld>
            <a:endParaRPr lang="ru-RU" sz="1100"/>
          </a:p>
        </cdr:txBody>
      </cdr:sp>
      <cdr:sp macro="" textlink="'Вертикальная траектория'!$R$2">
        <cdr:nvSpPr>
          <cdr:cNvPr id="9" name="TextBox 8"/>
          <cdr:cNvSpPr txBox="1"/>
        </cdr:nvSpPr>
        <cdr:spPr>
          <a:xfrm xmlns:a="http://schemas.openxmlformats.org/drawingml/2006/main">
            <a:off x="5027544" y="3031434"/>
            <a:ext cx="1093415" cy="26565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FF7566CD-9F97-4FEF-9C99-46DCD0BD959A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Статические замеры</a:t>
            </a:fld>
            <a:endParaRPr lang="ru-RU" sz="1100"/>
          </a:p>
        </cdr:txBody>
      </cdr:sp>
    </cdr:grpSp>
  </cdr:relSizeAnchor>
</c:userShapes>
</file>

<file path=xl/tables/table1.xml><?xml version="1.0" encoding="utf-8"?>
<table xmlns="http://schemas.openxmlformats.org/spreadsheetml/2006/main" id="2" name="Таблица2" displayName="Таблица2" ref="A8:AV213" headerRowCount="0" totalsRowShown="0" headerRowDxfId="187" dataDxfId="186">
  <tableColumns count="48">
    <tableColumn id="1" name="Столбец1" headerRowDxfId="185" dataDxfId="184"/>
    <tableColumn id="2" name="Столбец2" headerRowDxfId="183" dataDxfId="182"/>
    <tableColumn id="3" name="Столбец3" headerRowDxfId="181" dataDxfId="180"/>
    <tableColumn id="4" name="Столбец4" headerRowDxfId="179" dataDxfId="178">
      <calculatedColumnFormula>S8+D7</calculatedColumnFormula>
    </tableColumn>
    <tableColumn id="5" name="Столбец5" headerRowDxfId="177" dataDxfId="176">
      <calculatedColumnFormula>$BJ$3-D8</calculatedColumnFormula>
    </tableColumn>
    <tableColumn id="6" name="Столбец6" headerRowDxfId="175" dataDxfId="174">
      <calculatedColumnFormula>T8+F7</calculatedColumnFormula>
    </tableColumn>
    <tableColumn id="7" name="Столбец7" headerRowDxfId="173" dataDxfId="172">
      <calculatedColumnFormula>U8+G7</calculatedColumnFormula>
    </tableColumn>
    <tableColumn id="8" name="Столбец8" headerRowDxfId="171" dataDxfId="170">
      <calculatedColumnFormula>H7+T8</calculatedColumnFormula>
    </tableColumn>
    <tableColumn id="9" name="Столбец9" headerRowDxfId="169" dataDxfId="168">
      <calculatedColumnFormula>I7+U8</calculatedColumnFormula>
    </tableColumn>
    <tableColumn id="10" name="Столбец10" headerRowDxfId="167" dataDxfId="166">
      <calculatedColumnFormula>SQRT(F8^2+G8^2)</calculatedColumnFormula>
    </tableColumn>
    <tableColumn id="11" name="Столбец11" headerRowDxfId="165" dataDxfId="164">
      <calculatedColumnFormula>IF(J8=0,0,IF(F8&lt;0,ATAN(G8/F8)*180/PI()+180,ATAN(G8/F8)*180/PI()))</calculatedColumnFormula>
    </tableColumn>
    <tableColumn id="12" name="Столбец12" headerRowDxfId="163" dataDxfId="162">
      <calculatedColumnFormula>COS((K8-$BL$3)*PI()/180)*J8</calculatedColumnFormula>
    </tableColumn>
    <tableColumn id="13" name="Столбец13" headerRowDxfId="161" dataDxfId="160"/>
    <tableColumn id="14" name="Столбец14" headerRowDxfId="159" dataDxfId="158">
      <calculatedColumnFormula>A8-A7</calculatedColumnFormula>
    </tableColumn>
    <tableColumn id="15" name="Столбец15" headerRowDxfId="157" dataDxfId="156">
      <calculatedColumnFormula>RADIANS(B8-B7)</calculatedColumnFormula>
    </tableColumn>
    <tableColumn id="16" name="Столбец16" headerRowDxfId="155" dataDxfId="154">
      <calculatedColumnFormula>RADIANS(C8-C7)</calculatedColumnFormula>
    </tableColumn>
    <tableColumn id="17" name="Столбец17" headerRowDxfId="153" dataDxfId="152">
      <calculatedColumnFormula>ACOS(COS(O8)-SIN(RADIANS(B7))*SIN(RADIANS(B8))*(1-COS(P8)))</calculatedColumnFormula>
    </tableColumn>
    <tableColumn id="18" name="Столбец18" headerRowDxfId="151" dataDxfId="150">
      <calculatedColumnFormula>2/Q8*TAN(Q8/2)</calculatedColumnFormula>
    </tableColumn>
    <tableColumn id="19" name="Столбец19" headerRowDxfId="149" dataDxfId="148">
      <calculatedColumnFormula>(N8/2)*(COS(RADIANS(B7))+COS(RADIANS(B8)))*R8</calculatedColumnFormula>
    </tableColumn>
    <tableColumn id="20" name="Столбец20" headerRowDxfId="147" dataDxfId="146">
      <calculatedColumnFormula>(N8/2)*(SIN(RADIANS(B7))*COS(RADIANS(C7))+SIN(RADIANS(B8))*COS(RADIANS(C8)))*R8</calculatedColumnFormula>
    </tableColumn>
    <tableColumn id="21" name="Столбец21" headerRowDxfId="145" dataDxfId="144">
      <calculatedColumnFormula>(N8/2)*(SIN(RADIANS(B7))*SIN(RADIANS(C7))+SIN(RADIANS(B8))*SIN(RADIANS(C8)))*R8</calculatedColumnFormula>
    </tableColumn>
    <tableColumn id="22" name="Столбец22" headerRowDxfId="143" dataDxfId="142"/>
    <tableColumn id="23" name="Столбец23" headerRowDxfId="141" dataDxfId="140"/>
    <tableColumn id="24" name="Столбец24" headerRowDxfId="139" dataDxfId="138"/>
    <tableColumn id="25" name="Столбец25" headerRowDxfId="137" dataDxfId="136"/>
    <tableColumn id="26" name="Столбец26" headerRowDxfId="135" dataDxfId="134">
      <calculatedColumnFormula>AO8+Z7</calculatedColumnFormula>
    </tableColumn>
    <tableColumn id="27" name="Столбец27" headerRowDxfId="133" dataDxfId="132">
      <calculatedColumnFormula>$BJ$3-Z8</calculatedColumnFormula>
    </tableColumn>
    <tableColumn id="28" name="Столбец28" headerRowDxfId="131" dataDxfId="130">
      <calculatedColumnFormula>AP8+AB7</calculatedColumnFormula>
    </tableColumn>
    <tableColumn id="29" name="Столбец29" headerRowDxfId="129" dataDxfId="128">
      <calculatedColumnFormula>AQ8+AC7</calculatedColumnFormula>
    </tableColumn>
    <tableColumn id="30" name="Столбец30" headerRowDxfId="127" dataDxfId="126">
      <calculatedColumnFormula>AD7+AP8</calculatedColumnFormula>
    </tableColumn>
    <tableColumn id="31" name="Столбец31" headerRowDxfId="125" dataDxfId="124">
      <calculatedColumnFormula>AE7+AQ8</calculatedColumnFormula>
    </tableColumn>
    <tableColumn id="32" name="Столбец32" headerRowDxfId="123" dataDxfId="122">
      <calculatedColumnFormula>SQRT(AB8^2+AC8^2)</calculatedColumnFormula>
    </tableColumn>
    <tableColumn id="33" name="Столбец33" headerRowDxfId="121" dataDxfId="120">
      <calculatedColumnFormula>IF(AF8=0,0,IF(AB8&lt;0,ATAN(AC8/AB8)*180/PI()+180,ATAN(AC8/AB8)*180/PI()))</calculatedColumnFormula>
    </tableColumn>
    <tableColumn id="34" name="Столбец34" headerRowDxfId="119" dataDxfId="118">
      <calculatedColumnFormula>COS((AG8-$BL$3)*PI()/180)*AF8</calculatedColumnFormula>
    </tableColumn>
    <tableColumn id="35" name="Столбец35" headerRowDxfId="117" dataDxfId="116"/>
    <tableColumn id="36" name="Столбец36" headerRowDxfId="115" dataDxfId="114">
      <calculatedColumnFormula>W8-W7</calculatedColumnFormula>
    </tableColumn>
    <tableColumn id="37" name="Столбец37" headerRowDxfId="113" dataDxfId="112">
      <calculatedColumnFormula>RADIANS(X8-X7)</calculatedColumnFormula>
    </tableColumn>
    <tableColumn id="38" name="Столбец38" headerRowDxfId="111" dataDxfId="110">
      <calculatedColumnFormula>RADIANS(Y8-Y7)</calculatedColumnFormula>
    </tableColumn>
    <tableColumn id="39" name="Столбец39" headerRowDxfId="109" dataDxfId="108">
      <calculatedColumnFormula>ACOS(COS(AK8)-SIN(RADIANS(X7))*SIN(RADIANS(X8))*(1-COS(AL8)))</calculatedColumnFormula>
    </tableColumn>
    <tableColumn id="40" name="Столбец40" headerRowDxfId="107" dataDxfId="106">
      <calculatedColumnFormula>2/AM8*TAN(AM8/2)</calculatedColumnFormula>
    </tableColumn>
    <tableColumn id="41" name="Столбец41" headerRowDxfId="105" dataDxfId="104">
      <calculatedColumnFormula>(AJ8/2)*(COS(RADIANS(X7))+COS(RADIANS(X8)))*AN8</calculatedColumnFormula>
    </tableColumn>
    <tableColumn id="42" name="Столбец42" headerRowDxfId="103" dataDxfId="102">
      <calculatedColumnFormula>(AJ8/2)*(SIN(RADIANS(X7))*COS(RADIANS(Y7))+SIN(RADIANS(X8))*COS(RADIANS(Y8)))*AN8</calculatedColumnFormula>
    </tableColumn>
    <tableColumn id="43" name="Столбец43" headerRowDxfId="101" dataDxfId="100">
      <calculatedColumnFormula>(AJ8/2)*(SIN(RADIANS(X7))*SIN(RADIANS(Y7))+SIN(RADIANS(X8))*SIN(RADIANS(Y8)))*AN8</calculatedColumnFormula>
    </tableColumn>
    <tableColumn id="44" name="Столбец44" headerRowDxfId="99" dataDxfId="98">
      <calculatedColumnFormula>(10/AJ8)*2*(ASIN((SQRT((SIN((X7-X8)/2)^2+SIN(((Y7-Y8)/2)^2)*SIN(X7)*SIN(X8))))))</calculatedColumnFormula>
    </tableColumn>
    <tableColumn id="45" name="Столбец45" headerRowDxfId="97" dataDxfId="96"/>
    <tableColumn id="46" name="Столбец46" headerRowDxfId="95" dataDxfId="94">
      <calculatedColumnFormula>SQRT((I8-AE8)^2+(H8-AD8)^2)</calculatedColumnFormula>
    </tableColumn>
    <tableColumn id="47" name="Столбец47" headerRowDxfId="93" dataDxfId="92">
      <calculatedColumnFormula>D8-Z8</calculatedColumnFormula>
    </tableColumn>
    <tableColumn id="48" name="Столбец48" headerRowDxfId="91" dataDxfId="90">
      <calculatedColumnFormula>SQRT((I8-AE8)^2+(H8-AD8)^2+(D8-Z8)^2)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1" name="Таблица42" displayName="Таблица42" ref="A4:U68" headerRowCount="0" totalsRowShown="0" headerRowDxfId="89" dataDxfId="88" tableBorderDxfId="87">
  <tableColumns count="21">
    <tableColumn id="1" name="Столбец1" headerRowDxfId="86" dataDxfId="85"/>
    <tableColumn id="2" name="Столбец2" headerRowDxfId="84" dataDxfId="83"/>
    <tableColumn id="3" name="Столбец3" headerRowDxfId="82" dataDxfId="81"/>
    <tableColumn id="4" name="Столбец4" headerRowDxfId="80" dataDxfId="79">
      <calculatedColumnFormula>S4+D3</calculatedColumnFormula>
    </tableColumn>
    <tableColumn id="5" name="Столбец5" headerRowDxfId="78" dataDxfId="77">
      <calculatedColumnFormula>$D$1-D4</calculatedColumnFormula>
    </tableColumn>
    <tableColumn id="6" name="Столбец6" headerRowDxfId="76" dataDxfId="75">
      <calculatedColumnFormula>T4+F3</calculatedColumnFormula>
    </tableColumn>
    <tableColumn id="7" name="Столбец7" headerRowDxfId="74" dataDxfId="73">
      <calculatedColumnFormula>U4+G3</calculatedColumnFormula>
    </tableColumn>
    <tableColumn id="8" name="Столбец8" headerRowDxfId="72" dataDxfId="71">
      <calculatedColumnFormula>H3+T4</calculatedColumnFormula>
    </tableColumn>
    <tableColumn id="9" name="Столбец9" headerRowDxfId="70" dataDxfId="69">
      <calculatedColumnFormula>I3+U4</calculatedColumnFormula>
    </tableColumn>
    <tableColumn id="10" name="Столбец10" headerRowDxfId="68" dataDxfId="67">
      <calculatedColumnFormula>SQRT(F4^2+G4^2)</calculatedColumnFormula>
    </tableColumn>
    <tableColumn id="11" name="Столбец11" headerRowDxfId="66" dataDxfId="65">
      <calculatedColumnFormula>IF(J4=0,0,IF(F4&lt;0,ATAN(G4/F4)*180/PI()+180,ATAN(G4/F4)*180/PI()))</calculatedColumnFormula>
    </tableColumn>
    <tableColumn id="12" name="Столбец12" headerRowDxfId="64" dataDxfId="63">
      <calculatedColumnFormula>COS((K4-$B$1)*PI()/180)*J4</calculatedColumnFormula>
    </tableColumn>
    <tableColumn id="13" name="Столбец13" headerRowDxfId="62" dataDxfId="61"/>
    <tableColumn id="14" name="Столбец14" headerRowDxfId="60" dataDxfId="59">
      <calculatedColumnFormula>A4-A3</calculatedColumnFormula>
    </tableColumn>
    <tableColumn id="15" name="Столбец15" headerRowDxfId="58" dataDxfId="57">
      <calculatedColumnFormula>RADIANS(B4-B3)</calculatedColumnFormula>
    </tableColumn>
    <tableColumn id="16" name="Столбец16" headerRowDxfId="56" dataDxfId="55">
      <calculatedColumnFormula>RADIANS(C4-C3)</calculatedColumnFormula>
    </tableColumn>
    <tableColumn id="17" name="Столбец17" headerRowDxfId="54" dataDxfId="53">
      <calculatedColumnFormula>ACOS(COS(O4)-SIN(RADIANS(B3))*SIN(RADIANS(B4))*(1-COS(P4)))</calculatedColumnFormula>
    </tableColumn>
    <tableColumn id="18" name="Столбец18" headerRowDxfId="52" dataDxfId="51">
      <calculatedColumnFormula>2/Q4*TAN(Q4/2)</calculatedColumnFormula>
    </tableColumn>
    <tableColumn id="19" name="Столбец19" headerRowDxfId="50" dataDxfId="49">
      <calculatedColumnFormula>(N4/2)*(COS(RADIANS(B3))+COS(RADIANS(B4)))*R4</calculatedColumnFormula>
    </tableColumn>
    <tableColumn id="20" name="Столбец20" headerRowDxfId="48" dataDxfId="47">
      <calculatedColumnFormula>(N4/2)*(SIN(RADIANS(B3))*COS(RADIANS(C3))+SIN(RADIANS(B4))*COS(RADIANS(C4)))*R4</calculatedColumnFormula>
    </tableColumn>
    <tableColumn id="21" name="Столбец21" headerRowDxfId="46" dataDxfId="45">
      <calculatedColumnFormula>(N4/2)*(SIN(RADIANS(B3))*SIN(RADIANS(C3))+SIN(RADIANS(B4))*SIN(RADIANS(C4)))*R4</calculatedColumnFormula>
    </tableColumn>
  </tableColumns>
  <tableStyleInfo name="Стиль таблицы 1" showFirstColumn="0" showLastColumn="0" showRowStripes="0" showColumnStripes="0"/>
</table>
</file>

<file path=xl/tables/table3.xml><?xml version="1.0" encoding="utf-8"?>
<table xmlns="http://schemas.openxmlformats.org/spreadsheetml/2006/main" id="4" name="Таблица4" displayName="Таблица4" ref="A4:U815" headerRowCount="0" totalsRowShown="0" headerRowDxfId="44" dataDxfId="43" tableBorderDxfId="42">
  <tableColumns count="21">
    <tableColumn id="1" name="Столбец1" headerRowDxfId="41" dataDxfId="40"/>
    <tableColumn id="2" name="Столбец2" headerRowDxfId="39" dataDxfId="38"/>
    <tableColumn id="3" name="Столбец3" headerRowDxfId="37" dataDxfId="36"/>
    <tableColumn id="4" name="Столбец4" headerRowDxfId="35" dataDxfId="34">
      <calculatedColumnFormula>S4+D3</calculatedColumnFormula>
    </tableColumn>
    <tableColumn id="5" name="Столбец5" headerRowDxfId="33" dataDxfId="32">
      <calculatedColumnFormula>$D$1-D4</calculatedColumnFormula>
    </tableColumn>
    <tableColumn id="6" name="Столбец6" headerRowDxfId="31" dataDxfId="30">
      <calculatedColumnFormula>T4+F3</calculatedColumnFormula>
    </tableColumn>
    <tableColumn id="7" name="Столбец7" headerRowDxfId="29" dataDxfId="28">
      <calculatedColumnFormula>U4+G3</calculatedColumnFormula>
    </tableColumn>
    <tableColumn id="8" name="Столбец8" headerRowDxfId="27" dataDxfId="26">
      <calculatedColumnFormula>H3+T4</calculatedColumnFormula>
    </tableColumn>
    <tableColumn id="9" name="Столбец9" headerRowDxfId="25" dataDxfId="24">
      <calculatedColumnFormula>I3+U4</calculatedColumnFormula>
    </tableColumn>
    <tableColumn id="10" name="Столбец10" headerRowDxfId="23" dataDxfId="22">
      <calculatedColumnFormula>SQRT(F4^2+G4^2)</calculatedColumnFormula>
    </tableColumn>
    <tableColumn id="11" name="Столбец11" headerRowDxfId="21" dataDxfId="20">
      <calculatedColumnFormula>IF(J4=0,0,IF(F4&lt;0,ATAN(G4/F4)*180/PI()+180,ATAN(G4/F4)*180/PI()))</calculatedColumnFormula>
    </tableColumn>
    <tableColumn id="12" name="Столбец12" headerRowDxfId="19" dataDxfId="18">
      <calculatedColumnFormula>COS((K4-$B$1)*PI()/180)*J4</calculatedColumnFormula>
    </tableColumn>
    <tableColumn id="13" name="Столбец13" headerRowDxfId="17" dataDxfId="16"/>
    <tableColumn id="14" name="Столбец14" headerRowDxfId="15" dataDxfId="14">
      <calculatedColumnFormula>A4-A3</calculatedColumnFormula>
    </tableColumn>
    <tableColumn id="15" name="Столбец15" headerRowDxfId="13" dataDxfId="12">
      <calculatedColumnFormula>RADIANS(B4-B3)</calculatedColumnFormula>
    </tableColumn>
    <tableColumn id="16" name="Столбец16" headerRowDxfId="11" dataDxfId="10">
      <calculatedColumnFormula>RADIANS(C4-C3)</calculatedColumnFormula>
    </tableColumn>
    <tableColumn id="17" name="Столбец17" headerRowDxfId="9" dataDxfId="8">
      <calculatedColumnFormula>ACOS(COS(O4)-SIN(RADIANS(B3))*SIN(RADIANS(B4))*(1-COS(P4)))</calculatedColumnFormula>
    </tableColumn>
    <tableColumn id="18" name="Столбец18" headerRowDxfId="7" dataDxfId="6">
      <calculatedColumnFormula>2/Q4*TAN(Q4/2)</calculatedColumnFormula>
    </tableColumn>
    <tableColumn id="19" name="Столбец19" headerRowDxfId="5" dataDxfId="4">
      <calculatedColumnFormula>(N4/2)*(COS(RADIANS(B3))+COS(RADIANS(B4)))*R4</calculatedColumnFormula>
    </tableColumn>
    <tableColumn id="20" name="Столбец20" headerRowDxfId="3" dataDxfId="2">
      <calculatedColumnFormula>(N4/2)*(SIN(RADIANS(B3))*COS(RADIANS(C3))+SIN(RADIANS(B4))*COS(RADIANS(C4)))*R4</calculatedColumnFormula>
    </tableColumn>
    <tableColumn id="21" name="Столбец21" headerRowDxfId="1" dataDxfId="0">
      <calculatedColumnFormula>(N4/2)*(SIN(RADIANS(B3))*SIN(RADIANS(C3))+SIN(RADIANS(B4))*SIN(RADIANS(C4)))*R4</calculatedColumnFormula>
    </tableColumn>
  </tableColumns>
  <tableStyleInfo name="Стиль таблицы 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40"/>
  <sheetViews>
    <sheetView workbookViewId="0">
      <selection activeCell="K16" sqref="K16"/>
    </sheetView>
  </sheetViews>
  <sheetFormatPr defaultRowHeight="14.4" x14ac:dyDescent="0.3"/>
  <cols>
    <col min="6" max="6" width="22.88671875" customWidth="1"/>
    <col min="7" max="7" width="16.109375" customWidth="1"/>
    <col min="8" max="8" width="36.109375" customWidth="1"/>
    <col min="10" max="10" width="24.88671875" customWidth="1"/>
    <col min="11" max="11" width="31" customWidth="1"/>
  </cols>
  <sheetData>
    <row r="1" spans="6:11" ht="15" thickBot="1" x14ac:dyDescent="0.35"/>
    <row r="2" spans="6:11" ht="15.6" thickBot="1" x14ac:dyDescent="0.35">
      <c r="F2" s="96" t="s">
        <v>30</v>
      </c>
      <c r="G2" s="98"/>
      <c r="H2" s="109" t="s">
        <v>138</v>
      </c>
      <c r="I2" s="219" t="s">
        <v>32</v>
      </c>
      <c r="J2" s="220"/>
      <c r="K2" s="102" t="s">
        <v>142</v>
      </c>
    </row>
    <row r="3" spans="6:11" ht="15.6" thickBot="1" x14ac:dyDescent="0.35">
      <c r="F3" s="96"/>
      <c r="G3" s="98"/>
      <c r="H3" s="110"/>
      <c r="I3" s="221"/>
      <c r="J3" s="222"/>
      <c r="K3" s="103"/>
    </row>
    <row r="4" spans="6:11" ht="16.2" thickTop="1" thickBot="1" x14ac:dyDescent="0.35">
      <c r="F4" s="96" t="s">
        <v>23</v>
      </c>
      <c r="G4" s="98"/>
      <c r="H4" s="109">
        <v>22</v>
      </c>
      <c r="I4" s="219" t="s">
        <v>33</v>
      </c>
      <c r="J4" s="220"/>
      <c r="K4" s="104">
        <v>44647</v>
      </c>
    </row>
    <row r="5" spans="6:11" ht="15.6" thickBot="1" x14ac:dyDescent="0.35">
      <c r="F5" s="96"/>
      <c r="G5" s="96"/>
      <c r="H5" s="111"/>
      <c r="I5" s="223"/>
      <c r="J5" s="222"/>
      <c r="K5" s="103"/>
    </row>
    <row r="6" spans="6:11" ht="16.2" thickTop="1" thickBot="1" x14ac:dyDescent="0.35">
      <c r="F6" s="96" t="s">
        <v>24</v>
      </c>
      <c r="G6" s="98"/>
      <c r="H6" s="109">
        <v>22005</v>
      </c>
      <c r="I6" s="219" t="s">
        <v>34</v>
      </c>
      <c r="J6" s="220"/>
      <c r="K6" s="105" t="s">
        <v>107</v>
      </c>
    </row>
    <row r="7" spans="6:11" ht="15.6" thickBot="1" x14ac:dyDescent="0.35">
      <c r="F7" s="96"/>
      <c r="G7" s="96"/>
      <c r="H7" s="101"/>
      <c r="I7" s="223"/>
      <c r="J7" s="222"/>
      <c r="K7" s="103"/>
    </row>
    <row r="8" spans="6:11" ht="16.2" thickTop="1" thickBot="1" x14ac:dyDescent="0.35">
      <c r="F8" s="96" t="s">
        <v>0</v>
      </c>
      <c r="G8" s="98"/>
      <c r="H8" s="109">
        <v>83.58</v>
      </c>
      <c r="I8" s="219" t="s">
        <v>35</v>
      </c>
      <c r="J8" s="220"/>
      <c r="K8" s="126">
        <v>59733</v>
      </c>
    </row>
    <row r="9" spans="6:11" ht="15.6" thickBot="1" x14ac:dyDescent="0.35">
      <c r="F9" s="96"/>
      <c r="G9" s="98"/>
      <c r="H9" s="110"/>
      <c r="I9" s="221"/>
      <c r="J9" s="222"/>
      <c r="K9" s="103"/>
    </row>
    <row r="10" spans="6:11" ht="16.2" thickTop="1" thickBot="1" x14ac:dyDescent="0.35">
      <c r="F10" s="96" t="s">
        <v>53</v>
      </c>
      <c r="G10" s="98"/>
      <c r="H10" s="109" t="s">
        <v>106</v>
      </c>
      <c r="I10" s="219" t="s">
        <v>36</v>
      </c>
      <c r="J10" s="220"/>
      <c r="K10" s="113">
        <v>80.42</v>
      </c>
    </row>
    <row r="11" spans="6:11" ht="15.6" thickBot="1" x14ac:dyDescent="0.35">
      <c r="F11" s="96"/>
      <c r="G11" s="98"/>
      <c r="H11" s="112"/>
      <c r="I11" s="221"/>
      <c r="J11" s="222"/>
      <c r="K11" s="103"/>
    </row>
    <row r="12" spans="6:11" ht="16.2" thickTop="1" thickBot="1" x14ac:dyDescent="0.35">
      <c r="F12" s="96" t="s">
        <v>22</v>
      </c>
      <c r="G12" s="98"/>
      <c r="H12" s="109">
        <v>210</v>
      </c>
      <c r="I12" s="219" t="s">
        <v>88</v>
      </c>
      <c r="J12" s="220"/>
      <c r="K12" s="113">
        <v>20.736000000000001</v>
      </c>
    </row>
    <row r="13" spans="6:11" ht="15.6" thickBot="1" x14ac:dyDescent="0.35">
      <c r="F13" s="96"/>
      <c r="G13" s="96"/>
      <c r="H13" s="100"/>
      <c r="I13" s="223"/>
      <c r="J13" s="222"/>
      <c r="K13" s="103"/>
    </row>
    <row r="14" spans="6:11" ht="16.2" thickTop="1" thickBot="1" x14ac:dyDescent="0.35">
      <c r="F14" s="96" t="s">
        <v>25</v>
      </c>
      <c r="G14" s="96" t="s">
        <v>26</v>
      </c>
      <c r="H14" s="99">
        <v>528919.33499999996</v>
      </c>
      <c r="I14" s="224" t="s">
        <v>37</v>
      </c>
      <c r="J14" s="220"/>
      <c r="K14" s="113">
        <v>0</v>
      </c>
    </row>
    <row r="15" spans="6:11" ht="15.6" thickBot="1" x14ac:dyDescent="0.35">
      <c r="F15" s="96"/>
      <c r="G15" s="98" t="s">
        <v>66</v>
      </c>
      <c r="H15" s="109">
        <v>7194883.3799999999</v>
      </c>
      <c r="I15" s="221"/>
      <c r="J15" s="222"/>
      <c r="K15" s="103"/>
    </row>
    <row r="16" spans="6:11" ht="16.2" thickTop="1" thickBot="1" x14ac:dyDescent="0.35">
      <c r="F16" s="96"/>
      <c r="G16" s="96"/>
      <c r="H16" s="101"/>
      <c r="I16" s="224" t="s">
        <v>38</v>
      </c>
      <c r="J16" s="220"/>
      <c r="K16" s="124">
        <v>1.0012509999999999</v>
      </c>
    </row>
    <row r="17" spans="6:11" ht="16.2" thickTop="1" thickBot="1" x14ac:dyDescent="0.35">
      <c r="F17" s="96" t="s">
        <v>31</v>
      </c>
      <c r="G17" s="96" t="s">
        <v>102</v>
      </c>
      <c r="H17" s="99" t="s">
        <v>140</v>
      </c>
      <c r="I17" s="223"/>
      <c r="J17" s="222"/>
      <c r="K17" s="103"/>
    </row>
    <row r="18" spans="6:11" ht="17.25" customHeight="1" thickTop="1" thickBot="1" x14ac:dyDescent="0.35">
      <c r="F18" s="96"/>
      <c r="G18" s="98" t="s">
        <v>103</v>
      </c>
      <c r="H18" s="109" t="s">
        <v>141</v>
      </c>
      <c r="I18" s="219" t="s">
        <v>76</v>
      </c>
      <c r="J18" s="220"/>
      <c r="K18" s="113">
        <v>20.736000000000001</v>
      </c>
    </row>
    <row r="19" spans="6:11" ht="15.6" thickBot="1" x14ac:dyDescent="0.35">
      <c r="F19" s="106"/>
      <c r="G19" s="106"/>
      <c r="H19" s="107"/>
      <c r="I19" s="223"/>
      <c r="J19" s="222"/>
      <c r="K19" s="108"/>
    </row>
    <row r="22" spans="6:11" x14ac:dyDescent="0.3">
      <c r="H22" s="118" t="s">
        <v>120</v>
      </c>
    </row>
    <row r="24" spans="6:11" x14ac:dyDescent="0.3">
      <c r="F24" t="s">
        <v>122</v>
      </c>
    </row>
    <row r="25" spans="6:11" x14ac:dyDescent="0.3">
      <c r="F25" t="s">
        <v>127</v>
      </c>
    </row>
    <row r="26" spans="6:11" x14ac:dyDescent="0.3">
      <c r="F26" t="s">
        <v>123</v>
      </c>
    </row>
    <row r="27" spans="6:11" x14ac:dyDescent="0.3">
      <c r="F27" t="s">
        <v>128</v>
      </c>
    </row>
    <row r="28" spans="6:11" x14ac:dyDescent="0.3">
      <c r="F28" t="s">
        <v>134</v>
      </c>
    </row>
    <row r="29" spans="6:11" x14ac:dyDescent="0.3">
      <c r="F29" t="s">
        <v>124</v>
      </c>
    </row>
    <row r="30" spans="6:11" x14ac:dyDescent="0.3">
      <c r="F30" t="s">
        <v>125</v>
      </c>
    </row>
    <row r="31" spans="6:11" x14ac:dyDescent="0.3">
      <c r="F31" t="s">
        <v>126</v>
      </c>
    </row>
    <row r="32" spans="6:11" x14ac:dyDescent="0.3">
      <c r="F32" t="s">
        <v>132</v>
      </c>
    </row>
    <row r="33" spans="6:6" x14ac:dyDescent="0.3">
      <c r="F33" t="s">
        <v>133</v>
      </c>
    </row>
    <row r="40" spans="6:6" x14ac:dyDescent="0.3">
      <c r="F40" t="s">
        <v>135</v>
      </c>
    </row>
  </sheetData>
  <mergeCells count="9">
    <mergeCell ref="I2:J3"/>
    <mergeCell ref="I4:J5"/>
    <mergeCell ref="I6:J7"/>
    <mergeCell ref="I18:J19"/>
    <mergeCell ref="I14:J15"/>
    <mergeCell ref="I16:J17"/>
    <mergeCell ref="I8:J9"/>
    <mergeCell ref="I10:J11"/>
    <mergeCell ref="I12:J1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Y213"/>
  <sheetViews>
    <sheetView tabSelected="1" zoomScale="90" zoomScaleNormal="90" workbookViewId="0">
      <pane ySplit="7" topLeftCell="A176" activePane="bottomLeft" state="frozen"/>
      <selection pane="bottomLeft" activeCell="A214" sqref="A214"/>
    </sheetView>
  </sheetViews>
  <sheetFormatPr defaultRowHeight="14.4" x14ac:dyDescent="0.3"/>
  <cols>
    <col min="1" max="2" width="10.88671875" customWidth="1"/>
    <col min="3" max="3" width="10.88671875" style="14" customWidth="1"/>
    <col min="4" max="7" width="11.88671875" hidden="1" customWidth="1"/>
    <col min="8" max="9" width="12.88671875" style="14" hidden="1" customWidth="1"/>
    <col min="10" max="12" width="12.88671875" style="16" hidden="1" customWidth="1"/>
    <col min="13" max="13" width="12.88671875" hidden="1" customWidth="1"/>
    <col min="14" max="16" width="12.88671875" style="14" hidden="1" customWidth="1"/>
    <col min="17" max="17" width="12.88671875" style="17" hidden="1" customWidth="1"/>
    <col min="18" max="18" width="12.88671875" style="16" hidden="1" customWidth="1"/>
    <col min="19" max="21" width="12.88671875" style="14" hidden="1" customWidth="1"/>
    <col min="22" max="22" width="5.88671875" customWidth="1"/>
    <col min="23" max="25" width="10.88671875" customWidth="1"/>
    <col min="26" max="29" width="12.88671875" hidden="1" customWidth="1"/>
    <col min="30" max="31" width="12.88671875" style="14" hidden="1" customWidth="1"/>
    <col min="32" max="34" width="12.88671875" style="16" hidden="1" customWidth="1"/>
    <col min="35" max="38" width="12.88671875" hidden="1" customWidth="1"/>
    <col min="39" max="39" width="12.88671875" style="15" hidden="1" customWidth="1"/>
    <col min="40" max="40" width="12.88671875" hidden="1" customWidth="1"/>
    <col min="41" max="43" width="12.88671875" style="15" hidden="1" customWidth="1"/>
    <col min="44" max="44" width="12.88671875" hidden="1" customWidth="1"/>
    <col min="45" max="45" width="5.88671875" customWidth="1"/>
    <col min="46" max="48" width="12.88671875" customWidth="1"/>
    <col min="49" max="49" width="5.88671875" customWidth="1"/>
    <col min="50" max="50" width="13.33203125" bestFit="1" customWidth="1"/>
    <col min="51" max="55" width="8.88671875" customWidth="1"/>
    <col min="56" max="56" width="72.88671875" customWidth="1"/>
    <col min="57" max="57" width="22.88671875" customWidth="1"/>
    <col min="59" max="59" width="26.88671875" customWidth="1"/>
    <col min="60" max="60" width="18.88671875" customWidth="1"/>
    <col min="61" max="61" width="36.109375" customWidth="1"/>
    <col min="62" max="62" width="11.88671875" customWidth="1"/>
    <col min="63" max="63" width="19.109375" customWidth="1"/>
    <col min="64" max="64" width="16.88671875" customWidth="1"/>
    <col min="65" max="65" width="15" customWidth="1"/>
    <col min="66" max="66" width="17.109375" customWidth="1"/>
    <col min="67" max="67" width="21.44140625" customWidth="1"/>
    <col min="68" max="68" width="21.5546875" customWidth="1"/>
    <col min="69" max="69" width="20.109375" customWidth="1"/>
    <col min="70" max="70" width="22" customWidth="1"/>
    <col min="71" max="71" width="20.88671875" customWidth="1"/>
    <col min="72" max="72" width="15.88671875" customWidth="1"/>
    <col min="73" max="73" width="18" customWidth="1"/>
    <col min="74" max="74" width="17.109375" customWidth="1"/>
    <col min="75" max="75" width="14.109375" customWidth="1"/>
    <col min="76" max="76" width="21.109375" customWidth="1"/>
    <col min="77" max="77" width="18" customWidth="1"/>
    <col min="83" max="84" width="9.109375" customWidth="1"/>
  </cols>
  <sheetData>
    <row r="1" spans="1:77" ht="15" hidden="1" customHeight="1" thickTop="1" thickBot="1" x14ac:dyDescent="0.4">
      <c r="BG1" s="235"/>
      <c r="BH1" s="235"/>
      <c r="BI1" s="235"/>
      <c r="BJ1" s="235" t="s">
        <v>0</v>
      </c>
      <c r="BK1" s="225"/>
      <c r="BL1" s="225" t="s">
        <v>22</v>
      </c>
      <c r="BM1" s="233" t="s">
        <v>25</v>
      </c>
      <c r="BN1" s="234"/>
      <c r="BO1" s="240"/>
      <c r="BP1" s="241"/>
      <c r="BQ1" s="225"/>
      <c r="BR1" s="225"/>
      <c r="BS1" s="225"/>
      <c r="BT1" s="225"/>
      <c r="BU1" s="225"/>
      <c r="BV1" s="225"/>
      <c r="BW1" s="225"/>
      <c r="BX1" s="225"/>
      <c r="BY1" s="225" t="s">
        <v>76</v>
      </c>
    </row>
    <row r="2" spans="1:77" ht="71.25" hidden="1" customHeight="1" thickTop="1" thickBot="1" x14ac:dyDescent="0.35">
      <c r="BG2" s="236"/>
      <c r="BH2" s="236"/>
      <c r="BI2" s="236"/>
      <c r="BJ2" s="236"/>
      <c r="BK2" s="226"/>
      <c r="BL2" s="226"/>
      <c r="BM2" s="46" t="s">
        <v>115</v>
      </c>
      <c r="BN2" s="46" t="s">
        <v>116</v>
      </c>
      <c r="BO2" s="73"/>
      <c r="BP2" s="95"/>
      <c r="BQ2" s="226"/>
      <c r="BR2" s="226"/>
      <c r="BS2" s="226"/>
      <c r="BT2" s="226"/>
      <c r="BU2" s="226"/>
      <c r="BV2" s="226"/>
      <c r="BW2" s="226"/>
      <c r="BX2" s="226"/>
      <c r="BY2" s="226"/>
    </row>
    <row r="3" spans="1:77" ht="16.2" hidden="1" thickTop="1" thickBot="1" x14ac:dyDescent="0.4">
      <c r="BG3" s="7"/>
      <c r="BH3" s="8"/>
      <c r="BI3" s="7"/>
      <c r="BJ3" s="7">
        <f>'Исходные данные'!H8</f>
        <v>83.58</v>
      </c>
      <c r="BK3" s="7"/>
      <c r="BL3" s="8">
        <f>'Исходные данные'!H12</f>
        <v>210</v>
      </c>
      <c r="BM3" s="82">
        <f>'Исходные данные'!H14</f>
        <v>528919.33499999996</v>
      </c>
      <c r="BN3" s="82">
        <f>'Исходные данные'!H15</f>
        <v>7194883.3799999999</v>
      </c>
      <c r="BO3" s="97"/>
      <c r="BP3" s="97"/>
      <c r="BQ3" s="7"/>
      <c r="BR3" s="9"/>
      <c r="BS3" s="10"/>
      <c r="BT3" s="10"/>
      <c r="BU3" s="10"/>
      <c r="BV3" s="10"/>
      <c r="BW3" s="85"/>
      <c r="BX3" s="88"/>
      <c r="BY3" s="11">
        <v>20.62</v>
      </c>
    </row>
    <row r="4" spans="1:77" ht="15" thickBot="1" x14ac:dyDescent="0.35">
      <c r="BH4" s="1"/>
      <c r="BI4" s="1"/>
      <c r="BJ4" s="1"/>
      <c r="BK4" s="1"/>
      <c r="BL4" s="1"/>
      <c r="BM4" s="1"/>
      <c r="BN4" s="1"/>
    </row>
    <row r="5" spans="1:77" ht="27" customHeight="1" thickBot="1" x14ac:dyDescent="0.35">
      <c r="A5" s="227" t="s">
        <v>65</v>
      </c>
      <c r="B5" s="228"/>
      <c r="C5" s="229"/>
      <c r="D5" s="25"/>
      <c r="E5" s="25"/>
      <c r="F5" s="25"/>
      <c r="G5" s="25"/>
      <c r="H5" s="26"/>
      <c r="I5" s="26"/>
      <c r="J5" s="27"/>
      <c r="K5" s="27"/>
      <c r="L5" s="27"/>
      <c r="M5" s="25"/>
      <c r="N5" s="26"/>
      <c r="O5" s="26"/>
      <c r="P5" s="26"/>
      <c r="Q5" s="28"/>
      <c r="R5" s="27"/>
      <c r="S5" s="26"/>
      <c r="T5" s="26"/>
      <c r="U5" s="26"/>
      <c r="V5" s="25"/>
      <c r="W5" s="237" t="s">
        <v>64</v>
      </c>
      <c r="X5" s="238"/>
      <c r="Y5" s="239"/>
      <c r="Z5" s="25"/>
      <c r="AA5" s="25"/>
      <c r="AB5" s="25"/>
      <c r="AC5" s="25"/>
      <c r="AD5" s="26"/>
      <c r="AE5" s="26"/>
      <c r="AF5" s="27"/>
      <c r="AG5" s="27"/>
      <c r="AH5" s="27"/>
      <c r="AI5" s="25"/>
      <c r="AJ5" s="25"/>
      <c r="AK5" s="25"/>
      <c r="AL5" s="25"/>
      <c r="AM5" s="29"/>
      <c r="AN5" s="25"/>
      <c r="AO5" s="29"/>
      <c r="AP5" s="29"/>
      <c r="AQ5" s="29"/>
      <c r="AR5" s="25"/>
      <c r="AS5" s="25"/>
      <c r="AT5" s="230" t="s">
        <v>21</v>
      </c>
      <c r="AU5" s="231"/>
      <c r="AV5" s="232"/>
      <c r="AW5" s="12"/>
      <c r="AX5" s="230" t="s">
        <v>68</v>
      </c>
      <c r="AY5" s="231"/>
      <c r="AZ5" s="231"/>
      <c r="BA5" s="231"/>
      <c r="BB5" s="231"/>
      <c r="BC5" s="232"/>
      <c r="BD5" s="49" t="s">
        <v>43</v>
      </c>
      <c r="BE5" s="117" t="s">
        <v>117</v>
      </c>
      <c r="BF5" s="32"/>
      <c r="BG5" s="32"/>
      <c r="BH5" s="32"/>
      <c r="BI5" s="32"/>
      <c r="BJ5" s="32"/>
      <c r="BK5" s="1"/>
      <c r="BL5" s="1"/>
      <c r="BM5" s="1"/>
      <c r="BN5" s="1"/>
      <c r="BO5" s="1"/>
      <c r="BP5" s="1"/>
    </row>
    <row r="6" spans="1:77" s="167" customFormat="1" ht="29.4" thickBot="1" x14ac:dyDescent="0.35">
      <c r="A6" s="151" t="s">
        <v>1</v>
      </c>
      <c r="B6" s="152" t="s">
        <v>2</v>
      </c>
      <c r="C6" s="153" t="s">
        <v>3</v>
      </c>
      <c r="D6" s="154" t="s">
        <v>4</v>
      </c>
      <c r="E6" s="155" t="s">
        <v>5</v>
      </c>
      <c r="F6" s="155" t="s">
        <v>6</v>
      </c>
      <c r="G6" s="155" t="s">
        <v>7</v>
      </c>
      <c r="H6" s="156" t="s">
        <v>8</v>
      </c>
      <c r="I6" s="156" t="s">
        <v>9</v>
      </c>
      <c r="J6" s="157" t="s">
        <v>10</v>
      </c>
      <c r="K6" s="157" t="s">
        <v>11</v>
      </c>
      <c r="L6" s="157" t="s">
        <v>12</v>
      </c>
      <c r="M6" s="158"/>
      <c r="N6" s="156" t="s">
        <v>13</v>
      </c>
      <c r="O6" s="156" t="s">
        <v>14</v>
      </c>
      <c r="P6" s="156" t="s">
        <v>15</v>
      </c>
      <c r="Q6" s="159" t="s">
        <v>16</v>
      </c>
      <c r="R6" s="157" t="s">
        <v>17</v>
      </c>
      <c r="S6" s="156" t="s">
        <v>18</v>
      </c>
      <c r="T6" s="156" t="s">
        <v>19</v>
      </c>
      <c r="U6" s="156" t="s">
        <v>20</v>
      </c>
      <c r="V6" s="158"/>
      <c r="W6" s="151" t="s">
        <v>1</v>
      </c>
      <c r="X6" s="152" t="s">
        <v>2</v>
      </c>
      <c r="Y6" s="160" t="s">
        <v>3</v>
      </c>
      <c r="Z6" s="154" t="s">
        <v>4</v>
      </c>
      <c r="AA6" s="155" t="s">
        <v>5</v>
      </c>
      <c r="AB6" s="155" t="s">
        <v>6</v>
      </c>
      <c r="AC6" s="155" t="s">
        <v>7</v>
      </c>
      <c r="AD6" s="156" t="s">
        <v>8</v>
      </c>
      <c r="AE6" s="156" t="s">
        <v>9</v>
      </c>
      <c r="AF6" s="157" t="s">
        <v>10</v>
      </c>
      <c r="AG6" s="157" t="s">
        <v>11</v>
      </c>
      <c r="AH6" s="157" t="s">
        <v>12</v>
      </c>
      <c r="AI6" s="158"/>
      <c r="AJ6" s="155" t="s">
        <v>13</v>
      </c>
      <c r="AK6" s="155" t="s">
        <v>14</v>
      </c>
      <c r="AL6" s="155" t="s">
        <v>15</v>
      </c>
      <c r="AM6" s="161" t="s">
        <v>16</v>
      </c>
      <c r="AN6" s="155" t="s">
        <v>17</v>
      </c>
      <c r="AO6" s="161" t="s">
        <v>18</v>
      </c>
      <c r="AP6" s="161" t="s">
        <v>19</v>
      </c>
      <c r="AQ6" s="161" t="s">
        <v>20</v>
      </c>
      <c r="AR6" s="161" t="s">
        <v>67</v>
      </c>
      <c r="AS6" s="158"/>
      <c r="AT6" s="162" t="s">
        <v>27</v>
      </c>
      <c r="AU6" s="162" t="s">
        <v>28</v>
      </c>
      <c r="AV6" s="162" t="s">
        <v>29</v>
      </c>
      <c r="AW6" s="163"/>
      <c r="AX6" s="151" t="s">
        <v>69</v>
      </c>
      <c r="AY6" s="152" t="s">
        <v>70</v>
      </c>
      <c r="AZ6" s="152" t="s">
        <v>71</v>
      </c>
      <c r="BA6" s="152" t="s">
        <v>72</v>
      </c>
      <c r="BB6" s="152" t="s">
        <v>73</v>
      </c>
      <c r="BC6" s="160" t="s">
        <v>74</v>
      </c>
      <c r="BD6" s="164"/>
      <c r="BE6" s="165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</row>
    <row r="7" spans="1:77" hidden="1" x14ac:dyDescent="0.3">
      <c r="A7" s="47"/>
      <c r="B7" s="47"/>
      <c r="C7" s="48"/>
      <c r="D7" s="30"/>
      <c r="E7" s="30"/>
      <c r="F7" s="30"/>
      <c r="G7" s="30"/>
      <c r="H7" s="30"/>
      <c r="I7" s="30"/>
      <c r="J7" s="30"/>
      <c r="K7" s="30"/>
      <c r="L7" s="30"/>
      <c r="M7" s="1"/>
      <c r="N7" s="30"/>
      <c r="O7" s="30"/>
      <c r="P7" s="30"/>
      <c r="Q7" s="30"/>
      <c r="R7" s="30"/>
      <c r="S7" s="30"/>
      <c r="T7" s="30"/>
      <c r="U7" s="30"/>
      <c r="V7" s="1"/>
      <c r="W7" s="47"/>
      <c r="X7" s="47"/>
      <c r="Y7" s="47"/>
      <c r="Z7" s="30"/>
      <c r="AA7" s="30"/>
      <c r="AB7" s="30"/>
      <c r="AC7" s="30"/>
      <c r="AD7" s="30"/>
      <c r="AE7" s="30"/>
      <c r="AF7" s="30"/>
      <c r="AG7" s="30"/>
      <c r="AH7" s="30"/>
      <c r="AI7" s="1"/>
      <c r="AJ7" s="30"/>
      <c r="AK7" s="30"/>
      <c r="AL7" s="30"/>
      <c r="AM7" s="30"/>
      <c r="AN7" s="30"/>
      <c r="AO7" s="30"/>
      <c r="AP7" s="30"/>
      <c r="AQ7" s="30"/>
      <c r="AR7" s="30"/>
      <c r="AS7" s="1"/>
      <c r="AT7" s="30"/>
      <c r="AU7" s="30"/>
      <c r="AV7" s="30"/>
      <c r="AW7" s="6"/>
      <c r="AX7" s="6"/>
      <c r="AY7" s="6"/>
      <c r="AZ7" s="6"/>
      <c r="BA7" s="6"/>
      <c r="BB7" s="6"/>
      <c r="BE7" s="30"/>
    </row>
    <row r="8" spans="1:77" s="43" customFormat="1" x14ac:dyDescent="0.3">
      <c r="A8" s="33">
        <v>0</v>
      </c>
      <c r="B8" s="33">
        <v>0</v>
      </c>
      <c r="C8" s="34">
        <v>0</v>
      </c>
      <c r="D8" s="35">
        <v>0</v>
      </c>
      <c r="E8" s="35">
        <f>$BJ$3-D8</f>
        <v>83.58</v>
      </c>
      <c r="F8" s="35">
        <v>0</v>
      </c>
      <c r="G8" s="35">
        <v>0</v>
      </c>
      <c r="H8" s="34">
        <f>BM3</f>
        <v>528919.33499999996</v>
      </c>
      <c r="I8" s="34">
        <f>BN3</f>
        <v>7194883.3799999999</v>
      </c>
      <c r="J8" s="36">
        <f>SQRT(F8^2+G8^2)</f>
        <v>0</v>
      </c>
      <c r="K8" s="36">
        <f>IF(J8=0,0,IF(F8&lt;0,ATAN(G8/F8)*180/PI()+180,ATAN(G8/F8)*180/PI()))</f>
        <v>0</v>
      </c>
      <c r="L8" s="36">
        <f>COS((K8-$BL$3)*PI()/180)*J8</f>
        <v>0</v>
      </c>
      <c r="M8" s="37"/>
      <c r="N8" s="34">
        <v>0</v>
      </c>
      <c r="O8" s="34">
        <v>0</v>
      </c>
      <c r="P8" s="34">
        <v>0</v>
      </c>
      <c r="Q8" s="38">
        <v>0</v>
      </c>
      <c r="R8" s="36">
        <v>0</v>
      </c>
      <c r="S8" s="34">
        <v>0</v>
      </c>
      <c r="T8" s="34">
        <v>0</v>
      </c>
      <c r="U8" s="34">
        <v>0</v>
      </c>
      <c r="V8" s="37"/>
      <c r="W8" s="33">
        <v>0</v>
      </c>
      <c r="X8" s="33">
        <v>0</v>
      </c>
      <c r="Y8" s="33">
        <v>0</v>
      </c>
      <c r="Z8" s="33">
        <v>0</v>
      </c>
      <c r="AA8" s="33">
        <f>$BJ$3-Z8</f>
        <v>83.58</v>
      </c>
      <c r="AB8" s="33">
        <v>0</v>
      </c>
      <c r="AC8" s="33">
        <v>0</v>
      </c>
      <c r="AD8" s="34">
        <f>BM3</f>
        <v>528919.33499999996</v>
      </c>
      <c r="AE8" s="34">
        <f>BN3</f>
        <v>7194883.3799999999</v>
      </c>
      <c r="AF8" s="36">
        <f t="shared" ref="AF8:AF10" si="0">SQRT(AB8^2+AC8^2)</f>
        <v>0</v>
      </c>
      <c r="AG8" s="36">
        <f t="shared" ref="AG8:AG10" si="1">IF(AF8=0,0,IF(AB8&lt;0,ATAN(AC8/AB8)*180/PI()+180,ATAN(AC8/AB8)*180/PI()))</f>
        <v>0</v>
      </c>
      <c r="AH8" s="36">
        <f>COS((AG8-$BL$3)*PI()/180)*AF8</f>
        <v>0</v>
      </c>
      <c r="AI8" s="37"/>
      <c r="AJ8" s="34">
        <v>0</v>
      </c>
      <c r="AK8" s="34">
        <v>0</v>
      </c>
      <c r="AL8" s="34">
        <v>0</v>
      </c>
      <c r="AM8" s="39">
        <v>0</v>
      </c>
      <c r="AN8" s="33">
        <v>0</v>
      </c>
      <c r="AO8" s="39">
        <v>0</v>
      </c>
      <c r="AP8" s="39">
        <v>0</v>
      </c>
      <c r="AQ8" s="39">
        <v>0</v>
      </c>
      <c r="AR8" s="33">
        <v>0</v>
      </c>
      <c r="AS8" s="37"/>
      <c r="AT8" s="34">
        <f>SQRT((I8-AE8)^2+(H8-AD8)^2)</f>
        <v>0</v>
      </c>
      <c r="AU8" s="34">
        <f>D8-Z8</f>
        <v>0</v>
      </c>
      <c r="AV8" s="34">
        <f>SQRT((I8-AE8)^2+(H8-AD8)^2+(D8-Z8)^2)</f>
        <v>0</v>
      </c>
      <c r="AW8" s="40"/>
      <c r="AX8" s="41"/>
      <c r="AY8" s="41"/>
      <c r="AZ8" s="41"/>
      <c r="BA8" s="41"/>
      <c r="BB8" s="41"/>
      <c r="BC8" s="42"/>
      <c r="BD8" s="115" t="s">
        <v>75</v>
      </c>
      <c r="BE8" s="42"/>
    </row>
    <row r="9" spans="1:77" ht="14.4" customHeight="1" x14ac:dyDescent="0.3">
      <c r="A9" s="87">
        <v>70.760000000000005</v>
      </c>
      <c r="B9" s="86">
        <v>0.44</v>
      </c>
      <c r="C9" s="86">
        <v>157.22999999999999</v>
      </c>
      <c r="D9" s="24">
        <f>S9+D8</f>
        <v>70.759304502807225</v>
      </c>
      <c r="E9" s="24">
        <f t="shared" ref="E9:E10" si="2">$BJ$3-D9</f>
        <v>12.820695497192773</v>
      </c>
      <c r="F9" s="24">
        <f>T9+F8</f>
        <v>-0.25052306282124304</v>
      </c>
      <c r="G9" s="24">
        <f>U9+G8</f>
        <v>0.10515588017444089</v>
      </c>
      <c r="H9" s="20">
        <f>H8+T9</f>
        <v>528919.08447693719</v>
      </c>
      <c r="I9" s="20">
        <f>I8+U9</f>
        <v>7194883.4851558805</v>
      </c>
      <c r="J9" s="21">
        <f t="shared" ref="J9:J10" si="3">SQRT(F9^2+G9^2)</f>
        <v>0.27169756005639406</v>
      </c>
      <c r="K9" s="21">
        <f t="shared" ref="K9:K10" si="4">IF(J9=0,0,IF(F9&lt;0,ATAN(G9/F9)*180/PI()+180,ATAN(G9/F9)*180/PI()))</f>
        <v>157.22999999999999</v>
      </c>
      <c r="L9" s="21">
        <f>COS((K9-$BL$3)*PI()/180)*J9</f>
        <v>0.16438139654986089</v>
      </c>
      <c r="M9" s="25"/>
      <c r="N9" s="20">
        <f>A9-A8</f>
        <v>70.760000000000005</v>
      </c>
      <c r="O9" s="20">
        <f t="shared" ref="O9:O10" si="5">RADIANS(B9-B8)</f>
        <v>7.6794487087750501E-3</v>
      </c>
      <c r="P9" s="20">
        <f t="shared" ref="P9:P10" si="6">RADIANS(C9-C8)</f>
        <v>2.7441811829106841</v>
      </c>
      <c r="Q9" s="22">
        <f t="shared" ref="Q9:Q10" si="7">ACOS(COS(O9)-SIN(RADIANS(B8))*SIN(RADIANS(B9))*(1-COS(P9)))</f>
        <v>7.6794487087723518E-3</v>
      </c>
      <c r="R9" s="21">
        <f>2/Q9*TAN(Q9/2)</f>
        <v>1.0000049145233554</v>
      </c>
      <c r="S9" s="20">
        <f t="shared" ref="S9:S10" si="8">(N9/2)*(COS(RADIANS(B8))+COS(RADIANS(B9)))*R9</f>
        <v>70.759304502807225</v>
      </c>
      <c r="T9" s="20">
        <f t="shared" ref="T9:T10" si="9">(N9/2)*(SIN(RADIANS(B8))*COS(RADIANS(C8))+SIN(RADIANS(B9))*COS(RADIANS(C9)))*R9</f>
        <v>-0.25052306282124304</v>
      </c>
      <c r="U9" s="20">
        <f t="shared" ref="U9:U10" si="10">(N9/2)*(SIN(RADIANS(B8))*SIN(RADIANS(C8))+SIN(RADIANS(B9))*SIN(RADIANS(C9)))*R9</f>
        <v>0.10515588017444089</v>
      </c>
      <c r="V9" s="25"/>
      <c r="W9" s="20">
        <v>70.760000000000005</v>
      </c>
      <c r="X9" s="87">
        <v>0.44</v>
      </c>
      <c r="Y9" s="87">
        <v>157.22999999999999</v>
      </c>
      <c r="Z9" s="20">
        <f>AO9+Z8</f>
        <v>70.759304502807225</v>
      </c>
      <c r="AA9" s="20">
        <f>$BJ$3-Z9</f>
        <v>12.820695497192773</v>
      </c>
      <c r="AB9" s="20">
        <f>AP9+AB8</f>
        <v>-0.25052306282124304</v>
      </c>
      <c r="AC9" s="20">
        <f>AQ9+AC8</f>
        <v>0.10515588017444089</v>
      </c>
      <c r="AD9" s="20">
        <f>AD8+AP9</f>
        <v>528919.08447693719</v>
      </c>
      <c r="AE9" s="20">
        <f>AE8+AQ9</f>
        <v>7194883.4851558805</v>
      </c>
      <c r="AF9" s="21">
        <f t="shared" si="0"/>
        <v>0.27169756005639406</v>
      </c>
      <c r="AG9" s="21">
        <f t="shared" si="1"/>
        <v>157.22999999999999</v>
      </c>
      <c r="AH9" s="21">
        <f>COS((AG9-$BL$3)*PI()/180)*AF9</f>
        <v>0.16438139654986089</v>
      </c>
      <c r="AI9" s="25"/>
      <c r="AJ9" s="20">
        <f>W9-W8</f>
        <v>70.760000000000005</v>
      </c>
      <c r="AK9" s="20">
        <f t="shared" ref="AK9:AK10" si="11">RADIANS(X9-X8)</f>
        <v>7.6794487087750501E-3</v>
      </c>
      <c r="AL9" s="20">
        <f t="shared" ref="AL9:AL10" si="12">RADIANS(Y9-Y8)</f>
        <v>2.7441811829106841</v>
      </c>
      <c r="AM9" s="23">
        <f>ACOS(COS(AK9)-SIN(RADIANS(X8))*SIN(RADIANS(X9))*(1-COS(AL9)))</f>
        <v>7.6794487087723518E-3</v>
      </c>
      <c r="AN9" s="19">
        <f>2/AM9*TAN(AM9/2)</f>
        <v>1.0000049145233554</v>
      </c>
      <c r="AO9" s="23">
        <f>(AJ9/2)*(COS(RADIANS(X8))+COS(RADIANS(X9)))*AN9</f>
        <v>70.759304502807225</v>
      </c>
      <c r="AP9" s="23">
        <f>(AJ9/2)*(SIN(RADIANS(X8))*COS(RADIANS(Y8))+SIN(RADIANS(X9))*COS(RADIANS(Y9)))*AN9</f>
        <v>-0.25052306282124304</v>
      </c>
      <c r="AQ9" s="23">
        <f>(AJ9/2)*(SIN(RADIANS(X8))*SIN(RADIANS(Y8))+SIN(RADIANS(X9))*SIN(RADIANS(Y9)))*AN9</f>
        <v>0.10515588017444089</v>
      </c>
      <c r="AR9" s="19" t="e">
        <f>(30/AJ9)*2*(SIN(SQRT((SIN(AK8/2)^2+SIN((AL8/2)^2)*SIN(X8)*SIN(X9)))))^(-1)</f>
        <v>#DIV/0!</v>
      </c>
      <c r="AS9" s="25"/>
      <c r="AT9" s="20">
        <f>SQRT((I9-AE9)^2+(H9-AD9)^2)</f>
        <v>0</v>
      </c>
      <c r="AU9" s="20">
        <f t="shared" ref="AU9:AU10" si="13">D9-Z9</f>
        <v>0</v>
      </c>
      <c r="AV9" s="20">
        <f t="shared" ref="AV9:AV10" si="14">SQRT((I9-AE9)^2+(H9-AD9)^2+(D9-Z9)^2)</f>
        <v>0</v>
      </c>
      <c r="AW9" s="6"/>
      <c r="AX9" s="18" t="s">
        <v>139</v>
      </c>
      <c r="AY9" s="18"/>
      <c r="AZ9" s="18"/>
      <c r="BA9" s="119"/>
      <c r="BB9" s="119"/>
      <c r="BC9" s="120"/>
      <c r="BD9" s="116"/>
      <c r="BE9" s="30" t="s">
        <v>129</v>
      </c>
      <c r="BG9" s="83"/>
      <c r="BH9" s="83"/>
      <c r="BI9" s="83"/>
    </row>
    <row r="10" spans="1:77" ht="14.4" customHeight="1" x14ac:dyDescent="0.3">
      <c r="A10" s="87">
        <v>95.45</v>
      </c>
      <c r="B10" s="86">
        <v>0.65</v>
      </c>
      <c r="C10" s="86">
        <v>159.41</v>
      </c>
      <c r="D10" s="24">
        <f>S10+D9</f>
        <v>95.448173988335199</v>
      </c>
      <c r="E10" s="24">
        <f t="shared" si="2"/>
        <v>-11.868173988335201</v>
      </c>
      <c r="F10" s="24">
        <f t="shared" ref="F10" si="15">T10+F9</f>
        <v>-0.4690374102196323</v>
      </c>
      <c r="G10" s="24">
        <f t="shared" ref="G10" si="16">U10+G9</f>
        <v>0.19109875042718266</v>
      </c>
      <c r="H10" s="20">
        <f t="shared" ref="H10" si="17">H9+T10</f>
        <v>528918.86596258974</v>
      </c>
      <c r="I10" s="20">
        <f t="shared" ref="I10" si="18">I9+U10</f>
        <v>7194883.5710987505</v>
      </c>
      <c r="J10" s="21">
        <f t="shared" si="3"/>
        <v>0.50647292583154957</v>
      </c>
      <c r="K10" s="21">
        <f t="shared" si="4"/>
        <v>157.83266569396307</v>
      </c>
      <c r="L10" s="21">
        <f>COS((K10-$BL$3)*PI()/180)*J10</f>
        <v>0.31064893736187327</v>
      </c>
      <c r="M10" s="25"/>
      <c r="N10" s="20">
        <f t="shared" ref="N10" si="19">A10-A9</f>
        <v>24.689999999999998</v>
      </c>
      <c r="O10" s="20">
        <f t="shared" si="5"/>
        <v>3.6651914291880926E-3</v>
      </c>
      <c r="P10" s="20">
        <f t="shared" si="6"/>
        <v>3.8048177693476501E-2</v>
      </c>
      <c r="Q10" s="22">
        <f t="shared" si="7"/>
        <v>3.6823539553565432E-3</v>
      </c>
      <c r="R10" s="21">
        <f t="shared" ref="R10" si="20">2/Q10*TAN(Q10/2)</f>
        <v>1.0000011299790865</v>
      </c>
      <c r="S10" s="20">
        <f t="shared" si="8"/>
        <v>24.688869485527977</v>
      </c>
      <c r="T10" s="20">
        <f t="shared" si="9"/>
        <v>-0.21851434739838929</v>
      </c>
      <c r="U10" s="20">
        <f t="shared" si="10"/>
        <v>8.594287025274179E-2</v>
      </c>
      <c r="V10" s="25"/>
      <c r="W10" s="20">
        <v>95.45</v>
      </c>
      <c r="X10" s="87">
        <v>0.65</v>
      </c>
      <c r="Y10" s="87">
        <v>159.41</v>
      </c>
      <c r="Z10" s="20">
        <f t="shared" ref="Z10" si="21">AO10+Z9</f>
        <v>95.448173988335199</v>
      </c>
      <c r="AA10" s="20">
        <f t="shared" ref="AA10" si="22">$BJ$3-Z10</f>
        <v>-11.868173988335201</v>
      </c>
      <c r="AB10" s="20">
        <f t="shared" ref="AB10" si="23">AP10+AB9</f>
        <v>-0.4690374102196323</v>
      </c>
      <c r="AC10" s="20">
        <f>AQ10+AC9</f>
        <v>0.19109875042718266</v>
      </c>
      <c r="AD10" s="20">
        <f t="shared" ref="AD10" si="24">AD9+AP10</f>
        <v>528918.86596258974</v>
      </c>
      <c r="AE10" s="20">
        <f t="shared" ref="AE10" si="25">AE9+AQ10</f>
        <v>7194883.5710987505</v>
      </c>
      <c r="AF10" s="21">
        <f t="shared" si="0"/>
        <v>0.50647292583154957</v>
      </c>
      <c r="AG10" s="21">
        <f t="shared" si="1"/>
        <v>157.83266569396307</v>
      </c>
      <c r="AH10" s="21">
        <f>COS((AG10-$BL$3)*PI()/180)*AF10</f>
        <v>0.31064893736187327</v>
      </c>
      <c r="AI10" s="25"/>
      <c r="AJ10" s="20">
        <f t="shared" ref="AJ10" si="26">W10-W9</f>
        <v>24.689999999999998</v>
      </c>
      <c r="AK10" s="20">
        <f t="shared" si="11"/>
        <v>3.6651914291880926E-3</v>
      </c>
      <c r="AL10" s="20">
        <f t="shared" si="12"/>
        <v>3.8048177693476501E-2</v>
      </c>
      <c r="AM10" s="23">
        <f t="shared" ref="AM10" si="27">ACOS(COS(AK10)-SIN(RADIANS(X9))*SIN(RADIANS(X10))*(1-COS(AL10)))</f>
        <v>3.6823539553565432E-3</v>
      </c>
      <c r="AN10" s="19">
        <f>2/AM10*TAN(AM10/2)</f>
        <v>1.0000011299790865</v>
      </c>
      <c r="AO10" s="23">
        <f t="shared" ref="AO10" si="28">(AJ10/2)*(COS(RADIANS(X9))+COS(RADIANS(X10)))*AN10</f>
        <v>24.688869485527977</v>
      </c>
      <c r="AP10" s="23">
        <f t="shared" ref="AP10" si="29">(AJ10/2)*(SIN(RADIANS(X9))*COS(RADIANS(Y9))+SIN(RADIANS(X10))*COS(RADIANS(Y10)))*AN10</f>
        <v>-0.21851434739838929</v>
      </c>
      <c r="AQ10" s="23">
        <f t="shared" ref="AQ10" si="30">(AJ10/2)*(SIN(RADIANS(X9))*SIN(RADIANS(Y9))+SIN(RADIANS(X10))*SIN(RADIANS(Y10)))*AN10</f>
        <v>8.594287025274179E-2</v>
      </c>
      <c r="AR10" s="19">
        <f>(30/AJ10)*2*(ASIN((SQRT((SIN((X9-X10)/2)^2+SIN(((Y9-Y10)/2)^2)*SIN(X9)*SIN(X10))))))</f>
        <v>1.2727245721763472</v>
      </c>
      <c r="AS10" s="25"/>
      <c r="AT10" s="20">
        <f>SQRT((I10-AE10)^2+(H10-AD10)^2)</f>
        <v>0</v>
      </c>
      <c r="AU10" s="20">
        <f t="shared" si="13"/>
        <v>0</v>
      </c>
      <c r="AV10" s="20">
        <f t="shared" si="14"/>
        <v>0</v>
      </c>
      <c r="AW10" s="6"/>
      <c r="AX10" s="18" t="s">
        <v>139</v>
      </c>
      <c r="AY10" s="18"/>
      <c r="AZ10" s="18"/>
      <c r="BA10" s="119"/>
      <c r="BB10" s="119"/>
      <c r="BC10" s="120"/>
      <c r="BD10" s="116"/>
      <c r="BE10" s="30" t="s">
        <v>129</v>
      </c>
      <c r="BG10" s="83"/>
      <c r="BH10" s="83"/>
      <c r="BI10" s="83"/>
    </row>
    <row r="11" spans="1:77" ht="14.4" customHeight="1" x14ac:dyDescent="0.3">
      <c r="A11" s="87">
        <v>120.23</v>
      </c>
      <c r="B11" s="86">
        <v>0.11</v>
      </c>
      <c r="C11" s="86">
        <v>199.92</v>
      </c>
      <c r="D11" s="24">
        <f t="shared" ref="D11" si="31">S11+D10</f>
        <v>120.22755884496739</v>
      </c>
      <c r="E11" s="24">
        <f>$BJ$3-D11</f>
        <v>-36.647558844967392</v>
      </c>
      <c r="F11" s="24">
        <f t="shared" ref="F11" si="32">T11+F10</f>
        <v>-0.62298098377024569</v>
      </c>
      <c r="G11" s="24">
        <f t="shared" ref="G11" si="33">U11+G10</f>
        <v>0.23242551991179344</v>
      </c>
      <c r="H11" s="20">
        <f t="shared" ref="H11" si="34">H10+T11</f>
        <v>528918.71201901615</v>
      </c>
      <c r="I11" s="20">
        <f t="shared" ref="I11" si="35">I10+U11</f>
        <v>7194883.6124255201</v>
      </c>
      <c r="J11" s="21">
        <f t="shared" ref="J11" si="36">SQRT(F11^2+G11^2)</f>
        <v>0.66492625790053639</v>
      </c>
      <c r="K11" s="21">
        <f t="shared" ref="K11" si="37">IF(J11=0,0,IF(F11&lt;0,ATAN(G11/F11)*180/PI()+180,ATAN(G11/F11)*180/PI()))</f>
        <v>159.54015616050447</v>
      </c>
      <c r="L11" s="21">
        <f>COS((K11-$BL$3)*PI()/180)*J11</f>
        <v>0.42330459806375714</v>
      </c>
      <c r="M11" s="25"/>
      <c r="N11" s="20">
        <f t="shared" ref="N11" si="38">A11-A10</f>
        <v>24.78</v>
      </c>
      <c r="O11" s="20">
        <f t="shared" ref="O11" si="39">RADIANS(B11-B10)</f>
        <v>-9.4247779607693795E-3</v>
      </c>
      <c r="P11" s="20">
        <f t="shared" ref="P11" si="40">RADIANS(C11-C10)</f>
        <v>0.70703287998290276</v>
      </c>
      <c r="Q11" s="22">
        <f t="shared" ref="Q11" si="41">ACOS(COS(O11)-SIN(RADIANS(B10))*SIN(RADIANS(B11))*(1-COS(P11)))</f>
        <v>9.9633376346317526E-3</v>
      </c>
      <c r="R11" s="21">
        <f t="shared" ref="R11" si="42">2/Q11*TAN(Q11/2)</f>
        <v>1.0000082724235206</v>
      </c>
      <c r="S11" s="20">
        <f t="shared" ref="S11" si="43">(N11/2)*(COS(RADIANS(B10))+COS(RADIANS(B11)))*R11</f>
        <v>24.779384856632188</v>
      </c>
      <c r="T11" s="20">
        <f t="shared" ref="T11" si="44">(N11/2)*(SIN(RADIANS(B10))*COS(RADIANS(C10))+SIN(RADIANS(B11))*COS(RADIANS(C11)))*R11</f>
        <v>-0.15394357355061336</v>
      </c>
      <c r="U11" s="20">
        <f t="shared" ref="U11" si="45">(N11/2)*(SIN(RADIANS(B10))*SIN(RADIANS(C10))+SIN(RADIANS(B11))*SIN(RADIANS(C11)))*R11</f>
        <v>4.1326769484610767E-2</v>
      </c>
      <c r="V11" s="25"/>
      <c r="W11" s="20">
        <v>120.23</v>
      </c>
      <c r="X11" s="87">
        <v>0.11</v>
      </c>
      <c r="Y11" s="87">
        <v>199.91</v>
      </c>
      <c r="Z11" s="20">
        <f t="shared" ref="Z11" si="46">AO11+Z10</f>
        <v>120.22755883477046</v>
      </c>
      <c r="AA11" s="20">
        <f>$BJ$3-Z11</f>
        <v>-36.647558834770464</v>
      </c>
      <c r="AB11" s="20">
        <f t="shared" ref="AB11" si="47">AP11+AB10</f>
        <v>-0.62298239786989873</v>
      </c>
      <c r="AC11" s="20">
        <f t="shared" ref="AC11" si="48">AQ11+AC10</f>
        <v>0.23242942328374488</v>
      </c>
      <c r="AD11" s="20">
        <f t="shared" ref="AD11" si="49">AD10+AP11</f>
        <v>528918.71201760205</v>
      </c>
      <c r="AE11" s="20">
        <f t="shared" ref="AE11" si="50">AE10+AQ11</f>
        <v>7194883.6124294233</v>
      </c>
      <c r="AF11" s="21">
        <f t="shared" ref="AF11" si="51">SQRT(AB11^2+AC11^2)</f>
        <v>0.6649289472295089</v>
      </c>
      <c r="AG11" s="21">
        <f t="shared" ref="AG11" si="52">IF(AF11=0,0,IF(AB11&lt;0,ATAN(AC11/AB11)*180/PI()+180,ATAN(AC11/AB11)*180/PI()))</f>
        <v>159.53988362426384</v>
      </c>
      <c r="AH11" s="21">
        <f>COS((AG11-$BL$3)*PI()/180)*AF11</f>
        <v>0.42330387102400441</v>
      </c>
      <c r="AI11" s="25"/>
      <c r="AJ11" s="20">
        <f t="shared" ref="AJ11" si="53">W11-W10</f>
        <v>24.78</v>
      </c>
      <c r="AK11" s="20">
        <f t="shared" ref="AK11" si="54">RADIANS(X11-X10)</f>
        <v>-9.4247779607693795E-3</v>
      </c>
      <c r="AL11" s="20">
        <f t="shared" ref="AL11" si="55">RADIANS(Y11-Y10)</f>
        <v>0.70685834705770345</v>
      </c>
      <c r="AM11" s="23">
        <f t="shared" ref="AM11" si="56">ACOS(COS(AK11)-SIN(RADIANS(X10))*SIN(RADIANS(X11))*(1-COS(AL11)))</f>
        <v>9.9630898210643082E-3</v>
      </c>
      <c r="AN11" s="44">
        <f t="shared" ref="AN11" si="57">2/AM11*TAN(AM11/2)</f>
        <v>1.0000082720120091</v>
      </c>
      <c r="AO11" s="23">
        <f t="shared" ref="AO11" si="58">(AJ11/2)*(COS(RADIANS(X10))+COS(RADIANS(X11)))*AN11</f>
        <v>24.779384846435271</v>
      </c>
      <c r="AP11" s="23">
        <f t="shared" ref="AP11" si="59">(AJ11/2)*(SIN(RADIANS(X10))*COS(RADIANS(Y10))+SIN(RADIANS(X11))*COS(RADIANS(Y11)))*AN11</f>
        <v>-0.1539449876502664</v>
      </c>
      <c r="AQ11" s="23">
        <f t="shared" ref="AQ11" si="60">(AJ11/2)*(SIN(RADIANS(X10))*SIN(RADIANS(Y10))+SIN(RADIANS(X11))*SIN(RADIANS(Y11)))*AN11</f>
        <v>4.1330672856562223E-2</v>
      </c>
      <c r="AR11" s="44">
        <f t="shared" ref="AR11" si="61">(10/AJ11)*2*(ASIN((SQRT((SIN((X10-X11)/2)^2+SIN(((Y10-Y11)/2)^2)*SIN(X10)*SIN(X11))))))</f>
        <v>0.3064200970401541</v>
      </c>
      <c r="AS11" s="25"/>
      <c r="AT11" s="20">
        <f t="shared" ref="AT11" si="62">SQRT((I11-AE11)^2+(H11-AD11)^2)</f>
        <v>4.1514369620486983E-6</v>
      </c>
      <c r="AU11" s="20">
        <f t="shared" ref="AU11" si="63">D11-Z11</f>
        <v>1.0196927746619622E-8</v>
      </c>
      <c r="AV11" s="20">
        <f t="shared" ref="AV11" si="64">SQRT((I11-AE11)^2+(H11-AD11)^2+(D11-Z11)^2)</f>
        <v>4.1514494850834442E-6</v>
      </c>
      <c r="AX11" s="18" t="s">
        <v>139</v>
      </c>
      <c r="AY11" s="18"/>
      <c r="AZ11" s="18"/>
      <c r="BA11" s="119"/>
      <c r="BB11" s="119"/>
      <c r="BC11" s="120"/>
      <c r="BD11" s="116"/>
      <c r="BE11" s="30" t="s">
        <v>129</v>
      </c>
    </row>
    <row r="12" spans="1:77" x14ac:dyDescent="0.3">
      <c r="A12" s="87">
        <v>144.80000000000001</v>
      </c>
      <c r="B12" s="87">
        <v>0.47</v>
      </c>
      <c r="C12" s="87">
        <v>275.74</v>
      </c>
      <c r="D12" s="24">
        <f t="shared" ref="D12:D17" si="65">S12+D11</f>
        <v>144.79725240121567</v>
      </c>
      <c r="E12" s="24">
        <f t="shared" ref="E12:E17" si="66">$BJ$3-D12</f>
        <v>-61.217252401215674</v>
      </c>
      <c r="F12" s="24">
        <f t="shared" ref="F12:F17" si="67">T12+F11</f>
        <v>-0.6350766198215495</v>
      </c>
      <c r="G12" s="24">
        <f t="shared" ref="G12:G17" si="68">U12+G11</f>
        <v>0.12412115917803045</v>
      </c>
      <c r="H12" s="20">
        <f t="shared" ref="H12:H17" si="69">H11+T12</f>
        <v>528918.69992338005</v>
      </c>
      <c r="I12" s="20">
        <f t="shared" ref="I12:I17" si="70">I11+U12</f>
        <v>7194883.5041211592</v>
      </c>
      <c r="J12" s="21">
        <f t="shared" ref="J12:J17" si="71">SQRT(F12^2+G12^2)</f>
        <v>0.64709224628306505</v>
      </c>
      <c r="K12" s="21">
        <f t="shared" ref="K12:K17" si="72">IF(J12=0,0,IF(F12&lt;0,ATAN(G12/F12)*180/PI()+180,ATAN(G12/F12)*180/PI()))</f>
        <v>168.94135128151365</v>
      </c>
      <c r="L12" s="21">
        <f t="shared" ref="L12:L17" si="73">COS((K12-$BL$3)*PI()/180)*J12</f>
        <v>0.48793190652599855</v>
      </c>
      <c r="M12" s="25"/>
      <c r="N12" s="20">
        <f t="shared" ref="N12:N17" si="74">A12-A11</f>
        <v>24.570000000000007</v>
      </c>
      <c r="O12" s="20">
        <f t="shared" ref="O12:O17" si="75">RADIANS(B12-B11)</f>
        <v>6.2831853071795857E-3</v>
      </c>
      <c r="P12" s="20">
        <f t="shared" ref="P12:P17" si="76">RADIANS(C12-C11)</f>
        <v>1.3233086388621011</v>
      </c>
      <c r="Q12" s="22">
        <f t="shared" ref="Q12:Q17" si="77">ACOS(COS(O12)-SIN(RADIANS(B11))*SIN(RADIANS(B12))*(1-COS(P12)))</f>
        <v>7.9536083223963328E-3</v>
      </c>
      <c r="R12" s="21">
        <f t="shared" ref="R12:R17" si="78">2/Q12*TAN(Q12/2)</f>
        <v>1.0000052716904608</v>
      </c>
      <c r="S12" s="20">
        <f t="shared" ref="S12:S17" si="79">(N12/2)*(COS(RADIANS(B11))+COS(RADIANS(B12)))*R12</f>
        <v>24.569693556248293</v>
      </c>
      <c r="T12" s="20">
        <f t="shared" ref="T12:T17" si="80">(N12/2)*(SIN(RADIANS(B11))*COS(RADIANS(C11))+SIN(RADIANS(B12))*COS(RADIANS(C12)))*R12</f>
        <v>-1.209563605130381E-2</v>
      </c>
      <c r="U12" s="20">
        <f t="shared" ref="U12:U17" si="81">(N12/2)*(SIN(RADIANS(B11))*SIN(RADIANS(C11))+SIN(RADIANS(B12))*SIN(RADIANS(C12)))*R12</f>
        <v>-0.108304360733763</v>
      </c>
      <c r="V12" s="25"/>
      <c r="W12" s="20">
        <v>144.80000000000001</v>
      </c>
      <c r="X12" s="87">
        <v>0.47</v>
      </c>
      <c r="Y12" s="87">
        <v>275.74</v>
      </c>
      <c r="Z12" s="20">
        <f t="shared" ref="Z12:Z17" si="82">AO12+Z11</f>
        <v>144.79725240193179</v>
      </c>
      <c r="AA12" s="20">
        <f t="shared" ref="AA12:AA17" si="83">$BJ$3-Z12</f>
        <v>-61.217252401931788</v>
      </c>
      <c r="AB12" s="20">
        <f t="shared" ref="AB12:AB17" si="84">AP12+AB11</f>
        <v>-0.63507943610093853</v>
      </c>
      <c r="AC12" s="20">
        <f t="shared" ref="AC12:AC17" si="85">AQ12+AC11</f>
        <v>0.12412893279965674</v>
      </c>
      <c r="AD12" s="20">
        <f t="shared" ref="AD12:AD17" si="86">AD11+AP12</f>
        <v>528918.69992056384</v>
      </c>
      <c r="AE12" s="20">
        <f t="shared" ref="AE12:AE17" si="87">AE11+AQ12</f>
        <v>7194883.504128933</v>
      </c>
      <c r="AF12" s="21">
        <f t="shared" ref="AF12:AF17" si="88">SQRT(AB12^2+AC12^2)</f>
        <v>0.6470965013939326</v>
      </c>
      <c r="AG12" s="21">
        <f t="shared" ref="AG12:AG17" si="89">IF(AF12=0,0,IF(AB12&lt;0,ATAN(AC12/AB12)*180/PI()+180,ATAN(AC12/AB12)*180/PI()))</f>
        <v>168.94072359448572</v>
      </c>
      <c r="AH12" s="21">
        <f t="shared" ref="AH12:AH17" si="90">COS((AG12-$BL$3)*PI()/180)*AF12</f>
        <v>0.48793045868468071</v>
      </c>
      <c r="AI12" s="25"/>
      <c r="AJ12" s="20">
        <f t="shared" ref="AJ12:AJ17" si="91">W12-W11</f>
        <v>24.570000000000007</v>
      </c>
      <c r="AK12" s="20">
        <f t="shared" ref="AK12:AK17" si="92">RADIANS(X12-X11)</f>
        <v>6.2831853071795857E-3</v>
      </c>
      <c r="AL12" s="20">
        <f t="shared" ref="AL12:AL17" si="93">RADIANS(Y12-Y11)</f>
        <v>1.3234831717873003</v>
      </c>
      <c r="AM12" s="23">
        <f t="shared" ref="AM12:AM17" si="94">ACOS(COS(AK12)-SIN(RADIANS(X11))*SIN(RADIANS(X12))*(1-COS(AL12)))</f>
        <v>7.9539433803850201E-3</v>
      </c>
      <c r="AN12" s="44">
        <f t="shared" ref="AN12:AN17" si="95">2/AM12*TAN(AM12/2)</f>
        <v>1.0000052721346291</v>
      </c>
      <c r="AO12" s="23">
        <f t="shared" ref="AO12:AO17" si="96">(AJ12/2)*(COS(RADIANS(X11))+COS(RADIANS(X12)))*AN12</f>
        <v>24.569693567161313</v>
      </c>
      <c r="AP12" s="23">
        <f t="shared" ref="AP12:AP17" si="97">(AJ12/2)*(SIN(RADIANS(X11))*COS(RADIANS(Y11))+SIN(RADIANS(X12))*COS(RADIANS(Y12)))*AN12</f>
        <v>-1.2097038231039758E-2</v>
      </c>
      <c r="AQ12" s="23">
        <f t="shared" ref="AQ12:AQ17" si="98">(AJ12/2)*(SIN(RADIANS(X11))*SIN(RADIANS(Y11))+SIN(RADIANS(X12))*SIN(RADIANS(Y12)))*AN12</f>
        <v>-0.10830049048408814</v>
      </c>
      <c r="AR12" s="44" t="e">
        <f t="shared" ref="AR12:AR17" si="99">(10/AJ12)*2*(ASIN((SQRT((SIN((X11-X12)/2)^2+SIN(((Y11-Y12)/2)^2)*SIN(X11)*SIN(X12))))))</f>
        <v>#NUM!</v>
      </c>
      <c r="AS12" s="25"/>
      <c r="AT12" s="20">
        <f t="shared" ref="AT12:AT17" si="100">SQRT((I12-AE12)^2+(H12-AD12)^2)</f>
        <v>8.2681425592864898E-6</v>
      </c>
      <c r="AU12" s="20">
        <f t="shared" ref="AU12:AU17" si="101">D12-Z12</f>
        <v>-7.1611339080845937E-10</v>
      </c>
      <c r="AV12" s="20">
        <f t="shared" ref="AV12:AV17" si="102">SQRT((I12-AE12)^2+(H12-AD12)^2+(D12-Z12)^2)</f>
        <v>8.2681425902981939E-6</v>
      </c>
      <c r="AX12" s="18" t="s">
        <v>139</v>
      </c>
      <c r="AY12" s="18"/>
      <c r="AZ12" s="18"/>
      <c r="BA12" s="119"/>
      <c r="BB12" s="119"/>
      <c r="BC12" s="120"/>
      <c r="BD12" s="116"/>
      <c r="BE12" s="30" t="s">
        <v>129</v>
      </c>
    </row>
    <row r="13" spans="1:77" x14ac:dyDescent="0.3">
      <c r="A13" s="87">
        <v>169.33</v>
      </c>
      <c r="B13" s="87">
        <v>0.66</v>
      </c>
      <c r="C13" s="87">
        <v>317.38</v>
      </c>
      <c r="D13" s="24">
        <f t="shared" si="65"/>
        <v>169.32614610685769</v>
      </c>
      <c r="E13" s="24">
        <f t="shared" si="66"/>
        <v>-85.746146106857694</v>
      </c>
      <c r="F13" s="24">
        <f t="shared" si="67"/>
        <v>-0.52105162164427887</v>
      </c>
      <c r="G13" s="24">
        <f t="shared" si="68"/>
        <v>-7.1649608828196334E-2</v>
      </c>
      <c r="H13" s="20">
        <f t="shared" si="69"/>
        <v>528918.8139483782</v>
      </c>
      <c r="I13" s="20">
        <f t="shared" si="70"/>
        <v>7194883.3083503908</v>
      </c>
      <c r="J13" s="21">
        <f t="shared" si="71"/>
        <v>0.52595480686401785</v>
      </c>
      <c r="K13" s="21">
        <f t="shared" si="72"/>
        <v>187.82961728763678</v>
      </c>
      <c r="L13" s="21">
        <f t="shared" si="73"/>
        <v>0.48706874544112139</v>
      </c>
      <c r="M13" s="25"/>
      <c r="N13" s="20">
        <f t="shared" si="74"/>
        <v>24.53</v>
      </c>
      <c r="O13" s="20">
        <f t="shared" si="75"/>
        <v>3.3161255787892271E-3</v>
      </c>
      <c r="P13" s="20">
        <f t="shared" si="76"/>
        <v>0.72675510053043857</v>
      </c>
      <c r="Q13" s="22">
        <f t="shared" si="77"/>
        <v>7.6645478719417071E-3</v>
      </c>
      <c r="R13" s="21">
        <f t="shared" si="78"/>
        <v>1.0000048954699321</v>
      </c>
      <c r="S13" s="20">
        <f t="shared" si="79"/>
        <v>24.528893705642016</v>
      </c>
      <c r="T13" s="20">
        <f t="shared" si="80"/>
        <v>0.1140249981772706</v>
      </c>
      <c r="U13" s="20">
        <f t="shared" si="81"/>
        <v>-0.19577076800622678</v>
      </c>
      <c r="V13" s="25"/>
      <c r="W13" s="20">
        <v>169.33</v>
      </c>
      <c r="X13" s="87">
        <v>0.66</v>
      </c>
      <c r="Y13" s="87">
        <v>317.38</v>
      </c>
      <c r="Z13" s="20">
        <f t="shared" si="82"/>
        <v>169.32614610757381</v>
      </c>
      <c r="AA13" s="20">
        <f t="shared" si="83"/>
        <v>-85.746146107573807</v>
      </c>
      <c r="AB13" s="20">
        <f t="shared" si="84"/>
        <v>-0.5210544379236679</v>
      </c>
      <c r="AC13" s="20">
        <f t="shared" si="85"/>
        <v>-7.164183520657004E-2</v>
      </c>
      <c r="AD13" s="20">
        <f t="shared" si="86"/>
        <v>528918.813945562</v>
      </c>
      <c r="AE13" s="20">
        <f t="shared" si="87"/>
        <v>7194883.3083581645</v>
      </c>
      <c r="AF13" s="21">
        <f t="shared" si="88"/>
        <v>0.52595653796840935</v>
      </c>
      <c r="AG13" s="21">
        <f t="shared" si="89"/>
        <v>187.82873655828786</v>
      </c>
      <c r="AH13" s="21">
        <f t="shared" si="90"/>
        <v>0.48706729759980327</v>
      </c>
      <c r="AI13" s="25"/>
      <c r="AJ13" s="20">
        <f t="shared" si="91"/>
        <v>24.53</v>
      </c>
      <c r="AK13" s="20">
        <f t="shared" si="92"/>
        <v>3.3161255787892271E-3</v>
      </c>
      <c r="AL13" s="20">
        <f t="shared" si="93"/>
        <v>0.72675510053043857</v>
      </c>
      <c r="AM13" s="23">
        <f t="shared" si="94"/>
        <v>7.6645478719417071E-3</v>
      </c>
      <c r="AN13" s="44">
        <f t="shared" si="95"/>
        <v>1.0000048954699321</v>
      </c>
      <c r="AO13" s="23">
        <f t="shared" si="96"/>
        <v>24.528893705642016</v>
      </c>
      <c r="AP13" s="23">
        <f t="shared" si="97"/>
        <v>0.1140249981772706</v>
      </c>
      <c r="AQ13" s="23">
        <f t="shared" si="98"/>
        <v>-0.19577076800622678</v>
      </c>
      <c r="AR13" s="44" t="e">
        <f t="shared" si="99"/>
        <v>#NUM!</v>
      </c>
      <c r="AS13" s="25"/>
      <c r="AT13" s="20">
        <f t="shared" si="100"/>
        <v>8.2681425592864898E-6</v>
      </c>
      <c r="AU13" s="20">
        <f t="shared" si="101"/>
        <v>-7.1611339080845937E-10</v>
      </c>
      <c r="AV13" s="20">
        <f t="shared" si="102"/>
        <v>8.2681425902981939E-6</v>
      </c>
      <c r="AX13" s="18" t="s">
        <v>139</v>
      </c>
      <c r="AY13" s="18"/>
      <c r="AZ13" s="18"/>
      <c r="BA13" s="119"/>
      <c r="BB13" s="119"/>
      <c r="BC13" s="120"/>
      <c r="BD13" s="116"/>
      <c r="BE13" s="30" t="s">
        <v>129</v>
      </c>
    </row>
    <row r="14" spans="1:77" x14ac:dyDescent="0.3">
      <c r="A14" s="87">
        <v>194.07</v>
      </c>
      <c r="B14" s="87">
        <v>0.59</v>
      </c>
      <c r="C14" s="87">
        <v>285.8</v>
      </c>
      <c r="D14" s="24">
        <f t="shared" si="65"/>
        <v>194.06474508647361</v>
      </c>
      <c r="E14" s="24">
        <f t="shared" si="66"/>
        <v>-110.48474508647361</v>
      </c>
      <c r="F14" s="24">
        <f t="shared" si="67"/>
        <v>-0.38151684444766953</v>
      </c>
      <c r="G14" s="24">
        <f t="shared" si="68"/>
        <v>-0.2906988275232853</v>
      </c>
      <c r="H14" s="20">
        <f t="shared" si="69"/>
        <v>528918.95348315535</v>
      </c>
      <c r="I14" s="20">
        <f t="shared" si="70"/>
        <v>7194883.0893011717</v>
      </c>
      <c r="J14" s="21">
        <f t="shared" si="71"/>
        <v>0.47964665215210256</v>
      </c>
      <c r="K14" s="21">
        <f t="shared" si="72"/>
        <v>217.30578468262343</v>
      </c>
      <c r="L14" s="21">
        <f t="shared" si="73"/>
        <v>0.47575269302500051</v>
      </c>
      <c r="M14" s="25"/>
      <c r="N14" s="20">
        <f t="shared" si="74"/>
        <v>24.739999999999981</v>
      </c>
      <c r="O14" s="20">
        <f t="shared" si="75"/>
        <v>-1.2217304763960319E-3</v>
      </c>
      <c r="P14" s="20">
        <f t="shared" si="76"/>
        <v>-0.55117497777980895</v>
      </c>
      <c r="Q14" s="22">
        <f t="shared" si="77"/>
        <v>6.0517497950740573E-3</v>
      </c>
      <c r="R14" s="21">
        <f t="shared" si="78"/>
        <v>1.0000030519841427</v>
      </c>
      <c r="S14" s="20">
        <f t="shared" si="79"/>
        <v>24.738598979615908</v>
      </c>
      <c r="T14" s="20">
        <f t="shared" si="80"/>
        <v>0.13953477719660931</v>
      </c>
      <c r="U14" s="20">
        <f t="shared" si="81"/>
        <v>-0.21904921869508898</v>
      </c>
      <c r="V14" s="25"/>
      <c r="W14" s="20">
        <v>194.07</v>
      </c>
      <c r="X14" s="87">
        <v>0.59</v>
      </c>
      <c r="Y14" s="87">
        <v>285.8</v>
      </c>
      <c r="Z14" s="20">
        <f t="shared" si="82"/>
        <v>194.06474508718972</v>
      </c>
      <c r="AA14" s="20">
        <f t="shared" si="83"/>
        <v>-110.48474508718972</v>
      </c>
      <c r="AB14" s="20">
        <f t="shared" si="84"/>
        <v>-0.38151966072705856</v>
      </c>
      <c r="AC14" s="20">
        <f t="shared" si="85"/>
        <v>-0.290691053901659</v>
      </c>
      <c r="AD14" s="20">
        <f t="shared" si="86"/>
        <v>528918.95348033914</v>
      </c>
      <c r="AE14" s="20">
        <f t="shared" si="87"/>
        <v>7194883.0893089455</v>
      </c>
      <c r="AF14" s="21">
        <f t="shared" si="88"/>
        <v>0.47964418097142292</v>
      </c>
      <c r="AG14" s="21">
        <f t="shared" si="89"/>
        <v>217.30484217347018</v>
      </c>
      <c r="AH14" s="21">
        <f t="shared" si="90"/>
        <v>0.47575124518368245</v>
      </c>
      <c r="AI14" s="25"/>
      <c r="AJ14" s="20">
        <f t="shared" si="91"/>
        <v>24.739999999999981</v>
      </c>
      <c r="AK14" s="20">
        <f t="shared" si="92"/>
        <v>-1.2217304763960319E-3</v>
      </c>
      <c r="AL14" s="20">
        <f t="shared" si="93"/>
        <v>-0.55117497777980895</v>
      </c>
      <c r="AM14" s="23">
        <f t="shared" si="94"/>
        <v>6.0517497950740573E-3</v>
      </c>
      <c r="AN14" s="44">
        <f t="shared" si="95"/>
        <v>1.0000030519841427</v>
      </c>
      <c r="AO14" s="23">
        <f t="shared" si="96"/>
        <v>24.738598979615908</v>
      </c>
      <c r="AP14" s="23">
        <f t="shared" si="97"/>
        <v>0.13953477719660931</v>
      </c>
      <c r="AQ14" s="23">
        <f t="shared" si="98"/>
        <v>-0.21904921869508898</v>
      </c>
      <c r="AR14" s="44" t="e">
        <f t="shared" si="99"/>
        <v>#NUM!</v>
      </c>
      <c r="AS14" s="25"/>
      <c r="AT14" s="20">
        <f t="shared" si="100"/>
        <v>8.2681425592864898E-6</v>
      </c>
      <c r="AU14" s="20">
        <f t="shared" si="101"/>
        <v>-7.1611339080845937E-10</v>
      </c>
      <c r="AV14" s="20">
        <f t="shared" si="102"/>
        <v>8.2681425902981939E-6</v>
      </c>
      <c r="AX14" s="18" t="s">
        <v>139</v>
      </c>
      <c r="AY14" s="18"/>
      <c r="AZ14" s="18"/>
      <c r="BA14" s="119"/>
      <c r="BB14" s="119"/>
      <c r="BC14" s="120"/>
      <c r="BD14" s="116"/>
      <c r="BE14" s="30" t="s">
        <v>129</v>
      </c>
    </row>
    <row r="15" spans="1:77" x14ac:dyDescent="0.3">
      <c r="A15" s="87">
        <v>218.79</v>
      </c>
      <c r="B15" s="87">
        <v>0.5</v>
      </c>
      <c r="C15" s="87">
        <v>301.01</v>
      </c>
      <c r="D15" s="24">
        <f t="shared" si="65"/>
        <v>218.78363720129545</v>
      </c>
      <c r="E15" s="24">
        <f t="shared" si="66"/>
        <v>-135.20363720129546</v>
      </c>
      <c r="F15" s="24">
        <f t="shared" si="67"/>
        <v>-0.29129441274954698</v>
      </c>
      <c r="G15" s="24">
        <f t="shared" si="68"/>
        <v>-0.50560880286782561</v>
      </c>
      <c r="H15" s="20">
        <f t="shared" si="69"/>
        <v>528919.04370558704</v>
      </c>
      <c r="I15" s="20">
        <f t="shared" si="70"/>
        <v>7194882.8743911963</v>
      </c>
      <c r="J15" s="21">
        <f t="shared" si="71"/>
        <v>0.58351752024814063</v>
      </c>
      <c r="K15" s="21">
        <f t="shared" si="72"/>
        <v>240.0526339546131</v>
      </c>
      <c r="L15" s="21">
        <f t="shared" si="73"/>
        <v>0.50507276285549019</v>
      </c>
      <c r="M15" s="25"/>
      <c r="N15" s="20">
        <f t="shared" si="74"/>
        <v>24.72</v>
      </c>
      <c r="O15" s="20">
        <f t="shared" si="75"/>
        <v>-1.570796326794896E-3</v>
      </c>
      <c r="P15" s="20">
        <f t="shared" si="76"/>
        <v>0.26546457922833716</v>
      </c>
      <c r="Q15" s="22">
        <f t="shared" si="77"/>
        <v>2.9602074298789027E-3</v>
      </c>
      <c r="R15" s="21">
        <f t="shared" si="78"/>
        <v>1.000000730236309</v>
      </c>
      <c r="S15" s="20">
        <f t="shared" si="79"/>
        <v>24.718892114821855</v>
      </c>
      <c r="T15" s="20">
        <f t="shared" si="80"/>
        <v>9.0222431698122565E-2</v>
      </c>
      <c r="U15" s="20">
        <f t="shared" si="81"/>
        <v>-0.21490997534454032</v>
      </c>
      <c r="V15" s="25"/>
      <c r="W15" s="20">
        <v>218.79</v>
      </c>
      <c r="X15" s="87">
        <v>0.5</v>
      </c>
      <c r="Y15" s="87">
        <v>301.01</v>
      </c>
      <c r="Z15" s="20">
        <f t="shared" si="82"/>
        <v>218.78363720201156</v>
      </c>
      <c r="AA15" s="20">
        <f t="shared" si="83"/>
        <v>-135.20363720201158</v>
      </c>
      <c r="AB15" s="20">
        <f t="shared" si="84"/>
        <v>-0.29129722902893601</v>
      </c>
      <c r="AC15" s="20">
        <f t="shared" si="85"/>
        <v>-0.50560102924619932</v>
      </c>
      <c r="AD15" s="20">
        <f t="shared" si="86"/>
        <v>528919.04370277084</v>
      </c>
      <c r="AE15" s="20">
        <f t="shared" si="87"/>
        <v>7194882.87439897</v>
      </c>
      <c r="AF15" s="21">
        <f t="shared" si="88"/>
        <v>0.58351219045942171</v>
      </c>
      <c r="AG15" s="21">
        <f t="shared" si="89"/>
        <v>240.05201329896457</v>
      </c>
      <c r="AH15" s="21">
        <f t="shared" si="90"/>
        <v>0.50507131501417202</v>
      </c>
      <c r="AI15" s="25"/>
      <c r="AJ15" s="20">
        <f t="shared" si="91"/>
        <v>24.72</v>
      </c>
      <c r="AK15" s="20">
        <f t="shared" si="92"/>
        <v>-1.570796326794896E-3</v>
      </c>
      <c r="AL15" s="20">
        <f t="shared" si="93"/>
        <v>0.26546457922833716</v>
      </c>
      <c r="AM15" s="23">
        <f t="shared" si="94"/>
        <v>2.9602074298789027E-3</v>
      </c>
      <c r="AN15" s="44">
        <f t="shared" si="95"/>
        <v>1.000000730236309</v>
      </c>
      <c r="AO15" s="23">
        <f t="shared" si="96"/>
        <v>24.718892114821855</v>
      </c>
      <c r="AP15" s="23">
        <f t="shared" si="97"/>
        <v>9.0222431698122565E-2</v>
      </c>
      <c r="AQ15" s="23">
        <f t="shared" si="98"/>
        <v>-0.21490997534454032</v>
      </c>
      <c r="AR15" s="44">
        <f t="shared" si="99"/>
        <v>0.43116419515429444</v>
      </c>
      <c r="AS15" s="25"/>
      <c r="AT15" s="20">
        <f t="shared" si="100"/>
        <v>8.2681425592864898E-6</v>
      </c>
      <c r="AU15" s="20">
        <f t="shared" si="101"/>
        <v>-7.1611339080845937E-10</v>
      </c>
      <c r="AV15" s="20">
        <f t="shared" si="102"/>
        <v>8.2681425902981939E-6</v>
      </c>
      <c r="AX15" s="18" t="s">
        <v>139</v>
      </c>
      <c r="AY15" s="18"/>
      <c r="AZ15" s="18"/>
      <c r="BA15" s="119"/>
      <c r="BB15" s="119"/>
      <c r="BC15" s="120"/>
      <c r="BD15" s="116"/>
      <c r="BE15" s="30" t="s">
        <v>129</v>
      </c>
    </row>
    <row r="16" spans="1:77" x14ac:dyDescent="0.3">
      <c r="A16" s="87">
        <v>243.56</v>
      </c>
      <c r="B16" s="87">
        <v>0.8</v>
      </c>
      <c r="C16" s="87">
        <v>287.29000000000002</v>
      </c>
      <c r="D16" s="24">
        <f t="shared" si="65"/>
        <v>243.55202931657948</v>
      </c>
      <c r="E16" s="24">
        <f t="shared" si="66"/>
        <v>-159.97202931657949</v>
      </c>
      <c r="F16" s="24">
        <f t="shared" si="67"/>
        <v>-0.18421985563203408</v>
      </c>
      <c r="G16" s="24">
        <f t="shared" si="68"/>
        <v>-0.76334861456741854</v>
      </c>
      <c r="H16" s="20">
        <f t="shared" si="69"/>
        <v>528919.15078014415</v>
      </c>
      <c r="I16" s="20">
        <f t="shared" si="70"/>
        <v>7194882.6166513842</v>
      </c>
      <c r="J16" s="21">
        <f t="shared" si="71"/>
        <v>0.78526305310455347</v>
      </c>
      <c r="K16" s="21">
        <f t="shared" si="72"/>
        <v>256.43216909035175</v>
      </c>
      <c r="L16" s="21">
        <f t="shared" si="73"/>
        <v>0.54121338214255232</v>
      </c>
      <c r="M16" s="25"/>
      <c r="N16" s="20">
        <f t="shared" si="74"/>
        <v>24.77000000000001</v>
      </c>
      <c r="O16" s="20">
        <f t="shared" si="75"/>
        <v>5.235987755982989E-3</v>
      </c>
      <c r="P16" s="20">
        <f t="shared" si="76"/>
        <v>-0.23945917337362149</v>
      </c>
      <c r="Q16" s="22">
        <f t="shared" si="77"/>
        <v>5.8624873079069495E-3</v>
      </c>
      <c r="R16" s="21">
        <f t="shared" si="78"/>
        <v>1.000002864072963</v>
      </c>
      <c r="S16" s="20">
        <f t="shared" si="79"/>
        <v>24.76839211528403</v>
      </c>
      <c r="T16" s="20">
        <f t="shared" si="80"/>
        <v>0.10707455711751292</v>
      </c>
      <c r="U16" s="20">
        <f t="shared" si="81"/>
        <v>-0.25773981169959292</v>
      </c>
      <c r="V16" s="25"/>
      <c r="W16" s="20">
        <v>243.56</v>
      </c>
      <c r="X16" s="87">
        <v>0.8</v>
      </c>
      <c r="Y16" s="87">
        <v>287.29000000000002</v>
      </c>
      <c r="Z16" s="20">
        <f t="shared" si="82"/>
        <v>243.55202931729559</v>
      </c>
      <c r="AA16" s="20">
        <f t="shared" si="83"/>
        <v>-159.97202931729561</v>
      </c>
      <c r="AB16" s="20">
        <f t="shared" si="84"/>
        <v>-0.18422267191142311</v>
      </c>
      <c r="AC16" s="20">
        <f t="shared" si="85"/>
        <v>-0.76334084094579224</v>
      </c>
      <c r="AD16" s="20">
        <f t="shared" si="86"/>
        <v>528919.15077732794</v>
      </c>
      <c r="AE16" s="20">
        <f t="shared" si="87"/>
        <v>7194882.6166591579</v>
      </c>
      <c r="AF16" s="21">
        <f t="shared" si="88"/>
        <v>0.78525615712454822</v>
      </c>
      <c r="AG16" s="21">
        <f t="shared" si="89"/>
        <v>256.43183627409337</v>
      </c>
      <c r="AH16" s="21">
        <f t="shared" si="90"/>
        <v>0.54121193430123449</v>
      </c>
      <c r="AI16" s="25"/>
      <c r="AJ16" s="20">
        <f t="shared" si="91"/>
        <v>24.77000000000001</v>
      </c>
      <c r="AK16" s="20">
        <f t="shared" si="92"/>
        <v>5.235987755982989E-3</v>
      </c>
      <c r="AL16" s="20">
        <f t="shared" si="93"/>
        <v>-0.23945917337362149</v>
      </c>
      <c r="AM16" s="23">
        <f t="shared" si="94"/>
        <v>5.8624873079069495E-3</v>
      </c>
      <c r="AN16" s="44">
        <f t="shared" si="95"/>
        <v>1.000002864072963</v>
      </c>
      <c r="AO16" s="23">
        <f t="shared" si="96"/>
        <v>24.76839211528403</v>
      </c>
      <c r="AP16" s="23">
        <f t="shared" si="97"/>
        <v>0.10707455711751292</v>
      </c>
      <c r="AQ16" s="23">
        <f t="shared" si="98"/>
        <v>-0.25773981169959292</v>
      </c>
      <c r="AR16" s="44">
        <f t="shared" si="99"/>
        <v>0.17147346739641744</v>
      </c>
      <c r="AS16" s="25"/>
      <c r="AT16" s="20">
        <f t="shared" si="100"/>
        <v>8.2681425592864898E-6</v>
      </c>
      <c r="AU16" s="20">
        <f t="shared" si="101"/>
        <v>-7.1611339080845937E-10</v>
      </c>
      <c r="AV16" s="20">
        <f t="shared" si="102"/>
        <v>8.2681425902981939E-6</v>
      </c>
      <c r="AX16" s="18" t="s">
        <v>139</v>
      </c>
      <c r="AY16" s="18"/>
      <c r="AZ16" s="18"/>
      <c r="BA16" s="119"/>
      <c r="BB16" s="119"/>
      <c r="BC16" s="120"/>
      <c r="BD16" s="116"/>
      <c r="BE16" s="30" t="s">
        <v>129</v>
      </c>
    </row>
    <row r="17" spans="1:57" x14ac:dyDescent="0.3">
      <c r="A17" s="134">
        <v>264.12</v>
      </c>
      <c r="B17" s="134">
        <v>0.62</v>
      </c>
      <c r="C17" s="134">
        <v>294.39</v>
      </c>
      <c r="D17" s="135">
        <f t="shared" si="65"/>
        <v>264.11044627944676</v>
      </c>
      <c r="E17" s="135">
        <f t="shared" si="66"/>
        <v>-180.53044627944678</v>
      </c>
      <c r="F17" s="135">
        <f t="shared" si="67"/>
        <v>-9.56258226255806E-2</v>
      </c>
      <c r="G17" s="135">
        <f t="shared" si="68"/>
        <v>-1.0017050506848499</v>
      </c>
      <c r="H17" s="136">
        <f t="shared" si="69"/>
        <v>528919.23937417718</v>
      </c>
      <c r="I17" s="136">
        <f t="shared" si="70"/>
        <v>7194882.3782949485</v>
      </c>
      <c r="J17" s="137">
        <f t="shared" si="71"/>
        <v>1.0062590653108954</v>
      </c>
      <c r="K17" s="137">
        <f t="shared" si="72"/>
        <v>264.54689495146107</v>
      </c>
      <c r="L17" s="137">
        <f t="shared" si="73"/>
        <v>0.58366691699396267</v>
      </c>
      <c r="M17" s="138"/>
      <c r="N17" s="136">
        <f t="shared" si="74"/>
        <v>20.560000000000002</v>
      </c>
      <c r="O17" s="136">
        <f t="shared" si="75"/>
        <v>-3.1415926535897942E-3</v>
      </c>
      <c r="P17" s="136">
        <f t="shared" si="76"/>
        <v>0.12391837689159681</v>
      </c>
      <c r="Q17" s="139">
        <f t="shared" si="77"/>
        <v>3.4909349528833289E-3</v>
      </c>
      <c r="R17" s="137">
        <f t="shared" si="78"/>
        <v>1.0000010155534746</v>
      </c>
      <c r="S17" s="136">
        <f t="shared" si="79"/>
        <v>20.558416962867284</v>
      </c>
      <c r="T17" s="136">
        <f t="shared" si="80"/>
        <v>8.8594033006453479E-2</v>
      </c>
      <c r="U17" s="136">
        <f t="shared" si="81"/>
        <v>-0.23835643611743146</v>
      </c>
      <c r="V17" s="138"/>
      <c r="W17" s="136">
        <v>264.12</v>
      </c>
      <c r="X17" s="134">
        <v>0.62</v>
      </c>
      <c r="Y17" s="134">
        <v>294.39</v>
      </c>
      <c r="Z17" s="136">
        <f t="shared" si="82"/>
        <v>264.11044628016288</v>
      </c>
      <c r="AA17" s="136">
        <f t="shared" si="83"/>
        <v>-180.53044628016289</v>
      </c>
      <c r="AB17" s="136">
        <f t="shared" si="84"/>
        <v>-9.5628638904969629E-2</v>
      </c>
      <c r="AC17" s="136">
        <f t="shared" si="85"/>
        <v>-1.0016972770632238</v>
      </c>
      <c r="AD17" s="136">
        <f t="shared" si="86"/>
        <v>528919.23937136098</v>
      </c>
      <c r="AE17" s="136">
        <f t="shared" si="87"/>
        <v>7194882.3783027222</v>
      </c>
      <c r="AF17" s="137">
        <f t="shared" si="88"/>
        <v>1.0062515945103858</v>
      </c>
      <c r="AG17" s="137">
        <f t="shared" si="89"/>
        <v>264.54669325532234</v>
      </c>
      <c r="AH17" s="137">
        <f t="shared" si="90"/>
        <v>0.5836654691526445</v>
      </c>
      <c r="AI17" s="138"/>
      <c r="AJ17" s="136">
        <f t="shared" si="91"/>
        <v>20.560000000000002</v>
      </c>
      <c r="AK17" s="136">
        <f t="shared" si="92"/>
        <v>-3.1415926535897942E-3</v>
      </c>
      <c r="AL17" s="136">
        <f t="shared" si="93"/>
        <v>0.12391837689159681</v>
      </c>
      <c r="AM17" s="140">
        <f t="shared" si="94"/>
        <v>3.4909349528833289E-3</v>
      </c>
      <c r="AN17" s="141">
        <f t="shared" si="95"/>
        <v>1.0000010155534746</v>
      </c>
      <c r="AO17" s="140">
        <f t="shared" si="96"/>
        <v>20.558416962867284</v>
      </c>
      <c r="AP17" s="140">
        <f t="shared" si="97"/>
        <v>8.8594033006453479E-2</v>
      </c>
      <c r="AQ17" s="140">
        <f t="shared" si="98"/>
        <v>-0.23835643611743146</v>
      </c>
      <c r="AR17" s="141">
        <f t="shared" si="99"/>
        <v>0.14853216670947186</v>
      </c>
      <c r="AS17" s="138"/>
      <c r="AT17" s="136">
        <f t="shared" si="100"/>
        <v>8.2681425592864898E-6</v>
      </c>
      <c r="AU17" s="136">
        <f t="shared" si="101"/>
        <v>-7.1611339080845937E-10</v>
      </c>
      <c r="AV17" s="136">
        <f t="shared" si="102"/>
        <v>8.2681425902981939E-6</v>
      </c>
      <c r="AW17" s="142"/>
      <c r="AX17" s="143" t="s">
        <v>139</v>
      </c>
      <c r="AY17" s="143"/>
      <c r="AZ17" s="143"/>
      <c r="BA17" s="144"/>
      <c r="BB17" s="144"/>
      <c r="BC17" s="145"/>
      <c r="BD17" s="146"/>
      <c r="BE17" s="147" t="s">
        <v>129</v>
      </c>
    </row>
    <row r="18" spans="1:57" x14ac:dyDescent="0.3">
      <c r="A18" s="44">
        <v>299.62</v>
      </c>
      <c r="B18" s="44">
        <v>1.45</v>
      </c>
      <c r="C18" s="20">
        <v>283.01</v>
      </c>
      <c r="D18" s="24">
        <f t="shared" ref="D18:D28" si="103">S18+D17</f>
        <v>299.60437586111129</v>
      </c>
      <c r="E18" s="24">
        <f t="shared" ref="E18:E28" si="104">$BJ$3-D18</f>
        <v>-216.02437586111131</v>
      </c>
      <c r="F18" s="24">
        <f t="shared" ref="F18:F28" si="105">T18+F17</f>
        <v>8.4806359112668636E-2</v>
      </c>
      <c r="G18" s="24">
        <f t="shared" ref="G18:G28" si="106">U18+G17</f>
        <v>-1.6142716120556797</v>
      </c>
      <c r="H18" s="20">
        <f t="shared" ref="H18:H28" si="107">H17+T18</f>
        <v>528919.41980635887</v>
      </c>
      <c r="I18" s="20">
        <f t="shared" ref="I18:I28" si="108">I17+U18</f>
        <v>7194881.7657283871</v>
      </c>
      <c r="J18" s="21">
        <f t="shared" ref="J18:J28" si="109">SQRT(F18^2+G18^2)</f>
        <v>1.6164977439003092</v>
      </c>
      <c r="K18" s="21">
        <f t="shared" ref="K18:K28" si="110">IF(J18=0,0,IF(F18&lt;0,ATAN(G18/F18)*180/PI()+180,ATAN(G18/F18)*180/PI()))</f>
        <v>-86.992709567347788</v>
      </c>
      <c r="L18" s="21">
        <f t="shared" ref="L18:L28" si="111">COS((K18-$BL$3)*PI()/180)*J18</f>
        <v>0.73369134463380259</v>
      </c>
      <c r="M18" s="127"/>
      <c r="N18" s="20">
        <f t="shared" ref="N18:N28" si="112">A18-A17</f>
        <v>35.5</v>
      </c>
      <c r="O18" s="20">
        <f t="shared" ref="O18:O28" si="113">RADIANS(B18-B17)</f>
        <v>1.4486232791552934E-2</v>
      </c>
      <c r="P18" s="20">
        <f t="shared" ref="P18:P28" si="114">RADIANS(C18-C17)</f>
        <v>-0.19861846887695461</v>
      </c>
      <c r="Q18" s="22">
        <f t="shared" ref="Q18:Q28" si="115">ACOS(COS(O18)-SIN(RADIANS(B17))*SIN(RADIANS(B18))*(1-COS(P18)))</f>
        <v>1.4853206068756286E-2</v>
      </c>
      <c r="R18" s="21">
        <f t="shared" ref="R18:R28" si="116">2/Q18*TAN(Q18/2)</f>
        <v>1.0000183852164872</v>
      </c>
      <c r="S18" s="20">
        <f t="shared" ref="S18:S28" si="117">(N18/2)*(COS(RADIANS(B17))+COS(RADIANS(B18)))*R18</f>
        <v>35.493929581664545</v>
      </c>
      <c r="T18" s="20">
        <f t="shared" ref="T18:T28" si="118">(N18/2)*(SIN(RADIANS(B17))*COS(RADIANS(C17))+SIN(RADIANS(B18))*COS(RADIANS(C18)))*R18</f>
        <v>0.18043218173824924</v>
      </c>
      <c r="U18" s="20">
        <f t="shared" ref="U18:U28" si="119">(N18/2)*(SIN(RADIANS(B17))*SIN(RADIANS(C17))+SIN(RADIANS(B18))*SIN(RADIANS(C18)))*R18</f>
        <v>-0.61256656137082977</v>
      </c>
      <c r="V18" s="127"/>
      <c r="W18" s="44">
        <v>299.62</v>
      </c>
      <c r="X18" s="44">
        <v>1.45</v>
      </c>
      <c r="Y18" s="20">
        <v>283.01</v>
      </c>
      <c r="Z18" s="20">
        <f t="shared" ref="Z18:Z28" si="120">AO18+Z17</f>
        <v>299.60437586182741</v>
      </c>
      <c r="AA18" s="20">
        <f t="shared" ref="AA18:AA28" si="121">$BJ$3-Z18</f>
        <v>-216.02437586182742</v>
      </c>
      <c r="AB18" s="20">
        <f t="shared" ref="AB18:AB28" si="122">AP18+AB17</f>
        <v>8.4803542833279608E-2</v>
      </c>
      <c r="AC18" s="20">
        <f t="shared" ref="AC18:AC28" si="123">AQ18+AC17</f>
        <v>-1.6142638384340535</v>
      </c>
      <c r="AD18" s="20">
        <f t="shared" ref="AD18:AD28" si="124">AD17+AP18</f>
        <v>528919.41980354267</v>
      </c>
      <c r="AE18" s="20">
        <f t="shared" ref="AE18:AE28" si="125">AE17+AQ18</f>
        <v>7194881.7657361608</v>
      </c>
      <c r="AF18" s="21">
        <f t="shared" ref="AF18:AF28" si="126">SQRT(AB18^2+AC18^2)</f>
        <v>1.616489833235248</v>
      </c>
      <c r="AG18" s="21">
        <f t="shared" ref="AG18:AG28" si="127">IF(AF18=0,0,IF(AB18&lt;0,ATAN(AC18/AB18)*180/PI()+180,ATAN(AC18/AB18)*180/PI()))</f>
        <v>-86.992794796403416</v>
      </c>
      <c r="AH18" s="21">
        <f t="shared" ref="AH18:AH28" si="128">COS((AG18-$BL$3)*PI()/180)*AF18</f>
        <v>0.73368989679248475</v>
      </c>
      <c r="AI18" s="127"/>
      <c r="AJ18" s="20">
        <f t="shared" ref="AJ18:AJ28" si="129">W18-W17</f>
        <v>35.5</v>
      </c>
      <c r="AK18" s="20">
        <f t="shared" ref="AK18:AK28" si="130">RADIANS(X18-X17)</f>
        <v>1.4486232791552934E-2</v>
      </c>
      <c r="AL18" s="20">
        <f t="shared" ref="AL18:AL28" si="131">RADIANS(Y18-Y17)</f>
        <v>-0.19861846887695461</v>
      </c>
      <c r="AM18" s="23">
        <f t="shared" ref="AM18:AM28" si="132">ACOS(COS(AK18)-SIN(RADIANS(X17))*SIN(RADIANS(X18))*(1-COS(AL18)))</f>
        <v>1.4853206068756286E-2</v>
      </c>
      <c r="AN18" s="44">
        <f t="shared" ref="AN18:AN28" si="133">2/AM18*TAN(AM18/2)</f>
        <v>1.0000183852164872</v>
      </c>
      <c r="AO18" s="23">
        <f t="shared" ref="AO18:AO28" si="134">(AJ18/2)*(COS(RADIANS(X17))+COS(RADIANS(X18)))*AN18</f>
        <v>35.493929581664545</v>
      </c>
      <c r="AP18" s="23">
        <f t="shared" ref="AP18:AP28" si="135">(AJ18/2)*(SIN(RADIANS(X17))*COS(RADIANS(Y17))+SIN(RADIANS(X18))*COS(RADIANS(Y18)))*AN18</f>
        <v>0.18043218173824924</v>
      </c>
      <c r="AQ18" s="23">
        <f t="shared" ref="AQ18:AQ28" si="136">(AJ18/2)*(SIN(RADIANS(X17))*SIN(RADIANS(Y17))+SIN(RADIANS(X18))*SIN(RADIANS(Y18)))*AN18</f>
        <v>-0.61256656137082977</v>
      </c>
      <c r="AR18" s="44">
        <f t="shared" ref="AR18:AR28" si="137">(10/AJ18)*2*(ASIN((SQRT((SIN((X17-X18)/2)^2+SIN(((Y17-Y18)/2)^2)*SIN(X17)*SIN(X18))))))</f>
        <v>0.51956610721062324</v>
      </c>
      <c r="AS18" s="127"/>
      <c r="AT18" s="20">
        <f t="shared" ref="AT18:AT28" si="138">SQRT((I18-AE18)^2+(H18-AD18)^2)</f>
        <v>8.2681425592864898E-6</v>
      </c>
      <c r="AU18" s="20">
        <f t="shared" ref="AU18:AU28" si="139">D18-Z18</f>
        <v>-7.1611339080845937E-10</v>
      </c>
      <c r="AV18" s="20">
        <f t="shared" ref="AV18:AV28" si="140">SQRT((I18-AE18)^2+(H18-AD18)^2+(D18-Z18)^2)</f>
        <v>8.2681425902981939E-6</v>
      </c>
      <c r="AX18" s="18" t="s">
        <v>143</v>
      </c>
      <c r="AY18" s="18"/>
      <c r="AZ18" s="18"/>
      <c r="BA18" s="119"/>
      <c r="BB18" s="119"/>
      <c r="BC18" s="120"/>
      <c r="BD18" s="116"/>
      <c r="BE18" s="30" t="s">
        <v>96</v>
      </c>
    </row>
    <row r="19" spans="1:57" x14ac:dyDescent="0.3">
      <c r="A19" s="44">
        <v>311.97000000000003</v>
      </c>
      <c r="B19" s="44">
        <v>1.1299999999999999</v>
      </c>
      <c r="C19" s="20">
        <v>294.68</v>
      </c>
      <c r="D19" s="24">
        <f t="shared" si="103"/>
        <v>311.95125098073208</v>
      </c>
      <c r="E19" s="24">
        <f t="shared" si="104"/>
        <v>-228.3712509807321</v>
      </c>
      <c r="F19" s="24">
        <f t="shared" si="105"/>
        <v>0.17083109587428702</v>
      </c>
      <c r="G19" s="24">
        <f t="shared" si="106"/>
        <v>-1.8771705134129835</v>
      </c>
      <c r="H19" s="20">
        <f t="shared" si="107"/>
        <v>528919.50583109562</v>
      </c>
      <c r="I19" s="20">
        <f t="shared" si="108"/>
        <v>7194881.5028294856</v>
      </c>
      <c r="J19" s="21">
        <f t="shared" si="109"/>
        <v>1.884927690853093</v>
      </c>
      <c r="K19" s="21">
        <f t="shared" si="110"/>
        <v>-84.800145415948535</v>
      </c>
      <c r="L19" s="21">
        <f t="shared" si="111"/>
        <v>0.79064118792302396</v>
      </c>
      <c r="M19" s="127"/>
      <c r="N19" s="20">
        <f t="shared" si="112"/>
        <v>12.350000000000023</v>
      </c>
      <c r="O19" s="20">
        <f t="shared" si="113"/>
        <v>-5.5850536063818557E-3</v>
      </c>
      <c r="P19" s="20">
        <f t="shared" si="114"/>
        <v>0.20367992370773855</v>
      </c>
      <c r="Q19" s="22">
        <f t="shared" si="115"/>
        <v>7.198889464782976E-3</v>
      </c>
      <c r="R19" s="21">
        <f t="shared" si="116"/>
        <v>1.0000043186898415</v>
      </c>
      <c r="S19" s="20">
        <f t="shared" si="117"/>
        <v>12.346875119620789</v>
      </c>
      <c r="T19" s="20">
        <f t="shared" si="118"/>
        <v>8.6024736761618384E-2</v>
      </c>
      <c r="U19" s="20">
        <f t="shared" si="119"/>
        <v>-0.26289890135730376</v>
      </c>
      <c r="V19" s="127"/>
      <c r="W19" s="44">
        <v>311.97000000000003</v>
      </c>
      <c r="X19" s="44">
        <v>1.1299999999999999</v>
      </c>
      <c r="Y19" s="20">
        <v>294.66000000000003</v>
      </c>
      <c r="Z19" s="20">
        <f t="shared" si="120"/>
        <v>311.9512509090012</v>
      </c>
      <c r="AA19" s="20">
        <f t="shared" si="121"/>
        <v>-228.37125090900122</v>
      </c>
      <c r="AB19" s="20">
        <f t="shared" si="122"/>
        <v>0.17078965064640442</v>
      </c>
      <c r="AC19" s="20">
        <f t="shared" si="123"/>
        <v>-1.8771804808490464</v>
      </c>
      <c r="AD19" s="20">
        <f t="shared" si="124"/>
        <v>528919.50578965049</v>
      </c>
      <c r="AE19" s="20">
        <f t="shared" si="125"/>
        <v>7194881.5028195186</v>
      </c>
      <c r="AF19" s="21">
        <f t="shared" si="126"/>
        <v>1.8849338615581657</v>
      </c>
      <c r="AG19" s="21">
        <f t="shared" si="127"/>
        <v>-84.801427488638865</v>
      </c>
      <c r="AH19" s="21">
        <f t="shared" si="128"/>
        <v>0.79068206426126875</v>
      </c>
      <c r="AI19" s="127"/>
      <c r="AJ19" s="20">
        <f t="shared" si="129"/>
        <v>12.350000000000023</v>
      </c>
      <c r="AK19" s="20">
        <f t="shared" si="130"/>
        <v>-5.5850536063818557E-3</v>
      </c>
      <c r="AL19" s="20">
        <f t="shared" si="131"/>
        <v>0.20333085785733998</v>
      </c>
      <c r="AM19" s="23">
        <f t="shared" si="132"/>
        <v>7.1939973802519486E-3</v>
      </c>
      <c r="AN19" s="44">
        <f t="shared" si="133"/>
        <v>1.0000043128221794</v>
      </c>
      <c r="AO19" s="23">
        <f t="shared" si="134"/>
        <v>12.346875047173809</v>
      </c>
      <c r="AP19" s="23">
        <f t="shared" si="135"/>
        <v>8.598610781312481E-2</v>
      </c>
      <c r="AQ19" s="23">
        <f t="shared" si="136"/>
        <v>-0.2629166424149928</v>
      </c>
      <c r="AR19" s="44">
        <f t="shared" si="137"/>
        <v>1.3563826982447367</v>
      </c>
      <c r="AS19" s="127"/>
      <c r="AT19" s="20">
        <f t="shared" si="138"/>
        <v>4.2626759185026058E-5</v>
      </c>
      <c r="AU19" s="20">
        <f t="shared" si="139"/>
        <v>7.1730880790710216E-8</v>
      </c>
      <c r="AV19" s="20">
        <f t="shared" si="140"/>
        <v>4.2626819538143621E-5</v>
      </c>
      <c r="AX19" s="18" t="s">
        <v>143</v>
      </c>
      <c r="AY19" s="18"/>
      <c r="AZ19" s="18"/>
      <c r="BA19" s="119"/>
      <c r="BB19" s="119"/>
      <c r="BC19" s="120"/>
      <c r="BD19" s="116"/>
      <c r="BE19" s="30" t="s">
        <v>96</v>
      </c>
    </row>
    <row r="20" spans="1:57" x14ac:dyDescent="0.3">
      <c r="A20" s="44">
        <v>324.36</v>
      </c>
      <c r="B20" s="44">
        <v>1.33</v>
      </c>
      <c r="C20" s="20">
        <v>269.22000000000003</v>
      </c>
      <c r="D20" s="24">
        <f t="shared" si="103"/>
        <v>324.33848157653847</v>
      </c>
      <c r="E20" s="24">
        <f t="shared" si="104"/>
        <v>-240.75848157653849</v>
      </c>
      <c r="F20" s="24">
        <f t="shared" si="105"/>
        <v>0.21988665242182442</v>
      </c>
      <c r="G20" s="24">
        <f t="shared" si="106"/>
        <v>-2.1319615876692675</v>
      </c>
      <c r="H20" s="20">
        <f t="shared" si="107"/>
        <v>528919.55488665216</v>
      </c>
      <c r="I20" s="20">
        <f t="shared" si="108"/>
        <v>7194881.2480384111</v>
      </c>
      <c r="J20" s="21">
        <f t="shared" si="109"/>
        <v>2.1432709467565085</v>
      </c>
      <c r="K20" s="21">
        <f t="shared" si="110"/>
        <v>-84.111438120678272</v>
      </c>
      <c r="L20" s="21">
        <f t="shared" si="111"/>
        <v>0.87555336688421392</v>
      </c>
      <c r="M20" s="127"/>
      <c r="N20" s="20">
        <f t="shared" si="112"/>
        <v>12.389999999999986</v>
      </c>
      <c r="O20" s="20">
        <f t="shared" si="113"/>
        <v>3.4906585039886622E-3</v>
      </c>
      <c r="P20" s="20">
        <f t="shared" si="114"/>
        <v>-0.44436082755775597</v>
      </c>
      <c r="Q20" s="22">
        <f t="shared" si="115"/>
        <v>1.0054430083014099E-2</v>
      </c>
      <c r="R20" s="21">
        <f t="shared" si="116"/>
        <v>1.0000084243821878</v>
      </c>
      <c r="S20" s="20">
        <f t="shared" si="117"/>
        <v>12.387230595806367</v>
      </c>
      <c r="T20" s="20">
        <f t="shared" si="118"/>
        <v>4.9055556547537391E-2</v>
      </c>
      <c r="U20" s="20">
        <f t="shared" si="119"/>
        <v>-0.25479107425628417</v>
      </c>
      <c r="V20" s="127"/>
      <c r="W20" s="44">
        <v>324.36</v>
      </c>
      <c r="X20" s="44">
        <v>1.33</v>
      </c>
      <c r="Y20" s="20">
        <v>269.2</v>
      </c>
      <c r="Z20" s="20">
        <f t="shared" si="120"/>
        <v>324.33848150480759</v>
      </c>
      <c r="AA20" s="20">
        <f t="shared" si="121"/>
        <v>-240.75848150480761</v>
      </c>
      <c r="AB20" s="20">
        <f t="shared" si="122"/>
        <v>0.21975626534410325</v>
      </c>
      <c r="AC20" s="20">
        <f t="shared" si="123"/>
        <v>-2.1319886632017861</v>
      </c>
      <c r="AD20" s="20">
        <f t="shared" si="124"/>
        <v>528919.55475626513</v>
      </c>
      <c r="AE20" s="20">
        <f t="shared" si="125"/>
        <v>7194881.2480113367</v>
      </c>
      <c r="AF20" s="21">
        <f t="shared" si="126"/>
        <v>2.1432845065877109</v>
      </c>
      <c r="AG20" s="21">
        <f t="shared" si="127"/>
        <v>-84.114979584502819</v>
      </c>
      <c r="AH20" s="21">
        <f t="shared" si="128"/>
        <v>0.87567982317210469</v>
      </c>
      <c r="AI20" s="127"/>
      <c r="AJ20" s="20">
        <f t="shared" si="129"/>
        <v>12.389999999999986</v>
      </c>
      <c r="AK20" s="20">
        <f t="shared" si="130"/>
        <v>3.4906585039886622E-3</v>
      </c>
      <c r="AL20" s="20">
        <f t="shared" si="131"/>
        <v>-0.44436082755775691</v>
      </c>
      <c r="AM20" s="23">
        <f t="shared" si="132"/>
        <v>1.0054430083014099E-2</v>
      </c>
      <c r="AN20" s="44">
        <f t="shared" si="133"/>
        <v>1.0000084243821878</v>
      </c>
      <c r="AO20" s="23">
        <f t="shared" si="134"/>
        <v>12.387230595806367</v>
      </c>
      <c r="AP20" s="23">
        <f t="shared" si="135"/>
        <v>4.8966614697698821E-2</v>
      </c>
      <c r="AQ20" s="23">
        <f t="shared" si="136"/>
        <v>-0.25480818235273961</v>
      </c>
      <c r="AR20" s="44" t="e">
        <f t="shared" si="137"/>
        <v>#NUM!</v>
      </c>
      <c r="AS20" s="127"/>
      <c r="AT20" s="20">
        <f t="shared" si="138"/>
        <v>1.3316832649046557E-4</v>
      </c>
      <c r="AU20" s="20">
        <f t="shared" si="139"/>
        <v>7.1730880790710216E-8</v>
      </c>
      <c r="AV20" s="20">
        <f t="shared" si="140"/>
        <v>1.3316834580931946E-4</v>
      </c>
      <c r="AX20" s="18" t="s">
        <v>143</v>
      </c>
      <c r="AY20" s="18"/>
      <c r="AZ20" s="18"/>
      <c r="BA20" s="119"/>
      <c r="BB20" s="119"/>
      <c r="BC20" s="120"/>
      <c r="BD20" s="116"/>
      <c r="BE20" s="30" t="s">
        <v>96</v>
      </c>
    </row>
    <row r="21" spans="1:57" x14ac:dyDescent="0.3">
      <c r="A21" s="44">
        <v>336.72</v>
      </c>
      <c r="B21" s="44">
        <v>1.97</v>
      </c>
      <c r="C21" s="20">
        <v>246.92</v>
      </c>
      <c r="D21" s="24">
        <f t="shared" si="103"/>
        <v>336.6934153830797</v>
      </c>
      <c r="E21" s="24">
        <f t="shared" si="104"/>
        <v>-253.11341538307971</v>
      </c>
      <c r="F21" s="24">
        <f t="shared" si="105"/>
        <v>0.13465037295711066</v>
      </c>
      <c r="G21" s="24">
        <f t="shared" si="106"/>
        <v>-2.4708384519737887</v>
      </c>
      <c r="H21" s="20">
        <f t="shared" si="107"/>
        <v>528919.46965037275</v>
      </c>
      <c r="I21" s="20">
        <f t="shared" si="108"/>
        <v>7194880.9091615472</v>
      </c>
      <c r="J21" s="21">
        <f t="shared" si="109"/>
        <v>2.4745046734022784</v>
      </c>
      <c r="K21" s="21">
        <f t="shared" si="110"/>
        <v>-86.880704834040259</v>
      </c>
      <c r="L21" s="21">
        <f t="shared" si="111"/>
        <v>1.1188085823769893</v>
      </c>
      <c r="M21" s="127"/>
      <c r="N21" s="20">
        <f t="shared" si="112"/>
        <v>12.360000000000014</v>
      </c>
      <c r="O21" s="20">
        <f t="shared" si="113"/>
        <v>1.1170107212763708E-2</v>
      </c>
      <c r="P21" s="20">
        <f t="shared" si="114"/>
        <v>-0.3892084231947362</v>
      </c>
      <c r="Q21" s="22">
        <f t="shared" si="115"/>
        <v>1.5624505591520066E-2</v>
      </c>
      <c r="R21" s="21">
        <f t="shared" si="116"/>
        <v>1.0000203442612363</v>
      </c>
      <c r="S21" s="20">
        <f t="shared" si="117"/>
        <v>12.354933806541229</v>
      </c>
      <c r="T21" s="20">
        <f t="shared" si="118"/>
        <v>-8.5236279464713766E-2</v>
      </c>
      <c r="U21" s="20">
        <f t="shared" si="119"/>
        <v>-0.33887686430452141</v>
      </c>
      <c r="V21" s="127"/>
      <c r="W21" s="44">
        <v>336.72</v>
      </c>
      <c r="X21" s="44">
        <v>1.97</v>
      </c>
      <c r="Y21" s="20">
        <v>246.9</v>
      </c>
      <c r="Z21" s="20">
        <f t="shared" si="120"/>
        <v>336.69341531134882</v>
      </c>
      <c r="AA21" s="20">
        <f t="shared" si="121"/>
        <v>-253.11341531134883</v>
      </c>
      <c r="AB21" s="20">
        <f t="shared" si="122"/>
        <v>0.13440170073386368</v>
      </c>
      <c r="AC21" s="20">
        <f t="shared" si="123"/>
        <v>-2.4708357537869765</v>
      </c>
      <c r="AD21" s="20">
        <f t="shared" si="124"/>
        <v>528919.46940170054</v>
      </c>
      <c r="AE21" s="20">
        <f t="shared" si="125"/>
        <v>7194880.9091642462</v>
      </c>
      <c r="AF21" s="21">
        <f t="shared" si="126"/>
        <v>2.4744884601372079</v>
      </c>
      <c r="AG21" s="21">
        <f t="shared" si="127"/>
        <v>-86.886450808300182</v>
      </c>
      <c r="AH21" s="21">
        <f t="shared" si="128"/>
        <v>1.1190225897461299</v>
      </c>
      <c r="AI21" s="127"/>
      <c r="AJ21" s="20">
        <f t="shared" si="129"/>
        <v>12.360000000000014</v>
      </c>
      <c r="AK21" s="20">
        <f t="shared" si="130"/>
        <v>1.1170107212763708E-2</v>
      </c>
      <c r="AL21" s="20">
        <f t="shared" si="131"/>
        <v>-0.3892084231947352</v>
      </c>
      <c r="AM21" s="23">
        <f t="shared" si="132"/>
        <v>1.5624505591520066E-2</v>
      </c>
      <c r="AN21" s="44">
        <f t="shared" si="133"/>
        <v>1.0000203442612363</v>
      </c>
      <c r="AO21" s="23">
        <f t="shared" si="134"/>
        <v>12.354933806541229</v>
      </c>
      <c r="AP21" s="23">
        <f t="shared" si="135"/>
        <v>-8.5354564610239575E-2</v>
      </c>
      <c r="AQ21" s="23">
        <f t="shared" si="136"/>
        <v>-0.33884709058519041</v>
      </c>
      <c r="AR21" s="44" t="e">
        <f t="shared" si="137"/>
        <v>#NUM!</v>
      </c>
      <c r="AS21" s="127"/>
      <c r="AT21" s="20">
        <f t="shared" si="138"/>
        <v>2.4868685408579094E-4</v>
      </c>
      <c r="AU21" s="20">
        <f t="shared" si="139"/>
        <v>7.1730880790710216E-8</v>
      </c>
      <c r="AV21" s="20">
        <f t="shared" si="140"/>
        <v>2.4868686443076712E-4</v>
      </c>
      <c r="AX21" s="18" t="s">
        <v>143</v>
      </c>
      <c r="AY21" s="18"/>
      <c r="AZ21" s="18"/>
      <c r="BA21" s="119"/>
      <c r="BB21" s="119"/>
      <c r="BC21" s="120"/>
      <c r="BD21" s="116"/>
      <c r="BE21" s="30" t="s">
        <v>96</v>
      </c>
    </row>
    <row r="22" spans="1:57" x14ac:dyDescent="0.3">
      <c r="A22" s="44">
        <v>349.08</v>
      </c>
      <c r="B22" s="44">
        <v>2.74</v>
      </c>
      <c r="C22" s="20">
        <v>249.76</v>
      </c>
      <c r="D22" s="24">
        <f t="shared" si="103"/>
        <v>349.0428874833276</v>
      </c>
      <c r="E22" s="24">
        <f t="shared" si="104"/>
        <v>-265.46288748332762</v>
      </c>
      <c r="F22" s="24">
        <f t="shared" si="105"/>
        <v>-5.0838425896213069E-2</v>
      </c>
      <c r="G22" s="24">
        <f t="shared" si="106"/>
        <v>-2.9434716009399517</v>
      </c>
      <c r="H22" s="20">
        <f t="shared" si="107"/>
        <v>528919.28416157386</v>
      </c>
      <c r="I22" s="20">
        <f t="shared" si="108"/>
        <v>7194880.4365283987</v>
      </c>
      <c r="J22" s="21">
        <f t="shared" si="109"/>
        <v>2.943910598351724</v>
      </c>
      <c r="K22" s="21">
        <f t="shared" si="110"/>
        <v>269.01050934134184</v>
      </c>
      <c r="L22" s="21">
        <f t="shared" si="111"/>
        <v>1.5157631687845083</v>
      </c>
      <c r="M22" s="127"/>
      <c r="N22" s="20">
        <f t="shared" si="112"/>
        <v>12.359999999999957</v>
      </c>
      <c r="O22" s="20">
        <f t="shared" si="113"/>
        <v>1.3439035240356341E-2</v>
      </c>
      <c r="P22" s="20">
        <f t="shared" si="114"/>
        <v>4.9567350756639018E-2</v>
      </c>
      <c r="Q22" s="22">
        <f t="shared" si="115"/>
        <v>1.358839423253877E-2</v>
      </c>
      <c r="R22" s="21">
        <f t="shared" si="116"/>
        <v>1.0000153873222699</v>
      </c>
      <c r="S22" s="20">
        <f t="shared" si="117"/>
        <v>12.349472100247906</v>
      </c>
      <c r="T22" s="20">
        <f t="shared" si="118"/>
        <v>-0.18548879885332373</v>
      </c>
      <c r="U22" s="20">
        <f t="shared" si="119"/>
        <v>-0.47263314896616315</v>
      </c>
      <c r="V22" s="127"/>
      <c r="W22" s="44">
        <v>349.08</v>
      </c>
      <c r="X22" s="44">
        <v>2.74</v>
      </c>
      <c r="Y22" s="20">
        <v>249.75</v>
      </c>
      <c r="Z22" s="20">
        <f t="shared" si="120"/>
        <v>349.04288744089882</v>
      </c>
      <c r="AA22" s="20">
        <f t="shared" si="121"/>
        <v>-265.46288744089884</v>
      </c>
      <c r="AB22" s="20">
        <f t="shared" si="122"/>
        <v>-5.1203693309871484E-2</v>
      </c>
      <c r="AC22" s="20">
        <f t="shared" si="123"/>
        <v>-2.943421978196973</v>
      </c>
      <c r="AD22" s="20">
        <f t="shared" si="124"/>
        <v>528919.28379630647</v>
      </c>
      <c r="AE22" s="20">
        <f t="shared" si="125"/>
        <v>7194880.4365780214</v>
      </c>
      <c r="AF22" s="21">
        <f t="shared" si="126"/>
        <v>2.9438673135760642</v>
      </c>
      <c r="AG22" s="21">
        <f t="shared" si="127"/>
        <v>269.00338461152882</v>
      </c>
      <c r="AH22" s="21">
        <f t="shared" si="128"/>
        <v>1.5160546882724226</v>
      </c>
      <c r="AI22" s="127"/>
      <c r="AJ22" s="20">
        <f t="shared" si="129"/>
        <v>12.359999999999957</v>
      </c>
      <c r="AK22" s="20">
        <f t="shared" si="130"/>
        <v>1.3439035240356341E-2</v>
      </c>
      <c r="AL22" s="20">
        <f t="shared" si="131"/>
        <v>4.9741883681838295E-2</v>
      </c>
      <c r="AM22" s="23">
        <f t="shared" si="132"/>
        <v>1.3589441861310725E-2</v>
      </c>
      <c r="AN22" s="44">
        <f t="shared" si="133"/>
        <v>1.0000153896950479</v>
      </c>
      <c r="AO22" s="23">
        <f t="shared" si="134"/>
        <v>12.349472129550012</v>
      </c>
      <c r="AP22" s="23">
        <f t="shared" si="135"/>
        <v>-0.18560539404373516</v>
      </c>
      <c r="AQ22" s="23">
        <f t="shared" si="136"/>
        <v>-0.47258622440999676</v>
      </c>
      <c r="AR22" s="44">
        <f t="shared" si="137"/>
        <v>1.212219461185337</v>
      </c>
      <c r="AS22" s="127"/>
      <c r="AT22" s="20">
        <f t="shared" si="138"/>
        <v>3.686226830166384E-4</v>
      </c>
      <c r="AU22" s="20">
        <f t="shared" si="139"/>
        <v>4.2428780488990014E-8</v>
      </c>
      <c r="AV22" s="20">
        <f t="shared" si="140"/>
        <v>3.6862268545843256E-4</v>
      </c>
      <c r="AX22" s="18" t="s">
        <v>143</v>
      </c>
      <c r="AY22" s="18"/>
      <c r="AZ22" s="18"/>
      <c r="BA22" s="119"/>
      <c r="BB22" s="119"/>
      <c r="BC22" s="120"/>
      <c r="BD22" s="116"/>
      <c r="BE22" s="30" t="s">
        <v>96</v>
      </c>
    </row>
    <row r="23" spans="1:57" x14ac:dyDescent="0.3">
      <c r="A23" s="44">
        <v>361.47</v>
      </c>
      <c r="B23" s="44">
        <v>2.64</v>
      </c>
      <c r="C23" s="20">
        <v>234.74</v>
      </c>
      <c r="D23" s="24">
        <f t="shared" si="103"/>
        <v>361.41938831492837</v>
      </c>
      <c r="E23" s="24">
        <f t="shared" si="104"/>
        <v>-277.83938831492839</v>
      </c>
      <c r="F23" s="24">
        <f t="shared" si="105"/>
        <v>-0.31801966994241482</v>
      </c>
      <c r="G23" s="24">
        <f t="shared" si="106"/>
        <v>-3.454331356073665</v>
      </c>
      <c r="H23" s="20">
        <f t="shared" si="107"/>
        <v>528919.01698032976</v>
      </c>
      <c r="I23" s="20">
        <f t="shared" si="108"/>
        <v>7194879.9256686438</v>
      </c>
      <c r="J23" s="21">
        <f t="shared" si="109"/>
        <v>3.4689395538152592</v>
      </c>
      <c r="K23" s="21">
        <f t="shared" si="110"/>
        <v>264.73994715038208</v>
      </c>
      <c r="L23" s="21">
        <f t="shared" si="111"/>
        <v>2.0025787911101065</v>
      </c>
      <c r="M23" s="127"/>
      <c r="N23" s="20">
        <f t="shared" si="112"/>
        <v>12.390000000000043</v>
      </c>
      <c r="O23" s="20">
        <f t="shared" si="113"/>
        <v>-1.7453292519943311E-3</v>
      </c>
      <c r="P23" s="20">
        <f t="shared" si="114"/>
        <v>-0.26214845364954797</v>
      </c>
      <c r="Q23" s="22">
        <f t="shared" si="115"/>
        <v>1.2389490354037136E-2</v>
      </c>
      <c r="R23" s="21">
        <f t="shared" si="116"/>
        <v>1.0000127918189565</v>
      </c>
      <c r="S23" s="20">
        <f t="shared" si="117"/>
        <v>12.376500831600787</v>
      </c>
      <c r="T23" s="20">
        <f t="shared" si="118"/>
        <v>-0.26718124404620175</v>
      </c>
      <c r="U23" s="20">
        <f t="shared" si="119"/>
        <v>-0.5108597551337134</v>
      </c>
      <c r="V23" s="127"/>
      <c r="W23" s="44">
        <v>361.47</v>
      </c>
      <c r="X23" s="44">
        <v>2.64</v>
      </c>
      <c r="Y23" s="20">
        <v>234.72</v>
      </c>
      <c r="Z23" s="20">
        <f t="shared" si="120"/>
        <v>361.41938847801089</v>
      </c>
      <c r="AA23" s="20">
        <f t="shared" si="121"/>
        <v>-277.8393884780109</v>
      </c>
      <c r="AB23" s="20">
        <f t="shared" si="122"/>
        <v>-0.31851475788345496</v>
      </c>
      <c r="AC23" s="20">
        <f t="shared" si="123"/>
        <v>-3.4542063410446118</v>
      </c>
      <c r="AD23" s="20">
        <f t="shared" si="124"/>
        <v>528919.01648524194</v>
      </c>
      <c r="AE23" s="20">
        <f t="shared" si="125"/>
        <v>7194879.9257936589</v>
      </c>
      <c r="AF23" s="21">
        <f t="shared" si="126"/>
        <v>3.4688604897721618</v>
      </c>
      <c r="AG23" s="21">
        <f t="shared" si="127"/>
        <v>264.73161483004742</v>
      </c>
      <c r="AH23" s="21">
        <f t="shared" si="128"/>
        <v>2.0029450423296296</v>
      </c>
      <c r="AI23" s="127"/>
      <c r="AJ23" s="20">
        <f t="shared" si="129"/>
        <v>12.390000000000043</v>
      </c>
      <c r="AK23" s="20">
        <f t="shared" si="130"/>
        <v>-1.7453292519943311E-3</v>
      </c>
      <c r="AL23" s="20">
        <f t="shared" si="131"/>
        <v>-0.26232298657474773</v>
      </c>
      <c r="AM23" s="23">
        <f t="shared" si="132"/>
        <v>1.2397529075726554E-2</v>
      </c>
      <c r="AN23" s="44">
        <f t="shared" si="133"/>
        <v>1.0000128084241291</v>
      </c>
      <c r="AO23" s="23">
        <f t="shared" si="134"/>
        <v>12.37650103711209</v>
      </c>
      <c r="AP23" s="23">
        <f t="shared" si="135"/>
        <v>-0.26731106457358345</v>
      </c>
      <c r="AQ23" s="23">
        <f t="shared" si="136"/>
        <v>-0.51078436284763873</v>
      </c>
      <c r="AR23" s="44" t="e">
        <f t="shared" si="137"/>
        <v>#NUM!</v>
      </c>
      <c r="AS23" s="127"/>
      <c r="AT23" s="20">
        <f t="shared" si="138"/>
        <v>5.1062778947941895E-4</v>
      </c>
      <c r="AU23" s="20">
        <f t="shared" si="139"/>
        <v>-1.6308251815644326E-7</v>
      </c>
      <c r="AV23" s="20">
        <f t="shared" si="140"/>
        <v>5.1062781552178047E-4</v>
      </c>
      <c r="AX23" s="18" t="s">
        <v>143</v>
      </c>
      <c r="AY23" s="18"/>
      <c r="AZ23" s="18"/>
      <c r="BA23" s="119"/>
      <c r="BB23" s="119"/>
      <c r="BC23" s="120"/>
      <c r="BD23" s="116"/>
      <c r="BE23" s="30" t="s">
        <v>96</v>
      </c>
    </row>
    <row r="24" spans="1:57" x14ac:dyDescent="0.3">
      <c r="A24" s="44">
        <v>373.85</v>
      </c>
      <c r="B24" s="44">
        <v>3.91</v>
      </c>
      <c r="C24" s="20">
        <v>243.82</v>
      </c>
      <c r="D24" s="24">
        <f t="shared" si="103"/>
        <v>373.77899784126885</v>
      </c>
      <c r="E24" s="24">
        <f t="shared" si="104"/>
        <v>-290.19899784126886</v>
      </c>
      <c r="F24" s="24">
        <f t="shared" si="105"/>
        <v>-0.66885313484341302</v>
      </c>
      <c r="G24" s="24">
        <f t="shared" si="106"/>
        <v>-4.0659585319096667</v>
      </c>
      <c r="H24" s="20">
        <f t="shared" si="107"/>
        <v>528918.66614686488</v>
      </c>
      <c r="I24" s="20">
        <f t="shared" si="108"/>
        <v>7194879.3140414683</v>
      </c>
      <c r="J24" s="21">
        <f t="shared" si="109"/>
        <v>4.1206047249401241</v>
      </c>
      <c r="K24" s="21">
        <f t="shared" si="110"/>
        <v>260.65846520140286</v>
      </c>
      <c r="L24" s="21">
        <f t="shared" si="111"/>
        <v>2.6122230721300874</v>
      </c>
      <c r="M24" s="127"/>
      <c r="N24" s="20">
        <f t="shared" si="112"/>
        <v>12.379999999999995</v>
      </c>
      <c r="O24" s="20">
        <f t="shared" si="113"/>
        <v>2.2165681500327987E-2</v>
      </c>
      <c r="P24" s="20">
        <f t="shared" si="114"/>
        <v>0.15847589608108484</v>
      </c>
      <c r="Q24" s="22">
        <f t="shared" si="115"/>
        <v>2.3875514623298288E-2</v>
      </c>
      <c r="R24" s="21">
        <f t="shared" si="116"/>
        <v>1.0000475060579153</v>
      </c>
      <c r="S24" s="20">
        <f t="shared" si="117"/>
        <v>12.359609526340488</v>
      </c>
      <c r="T24" s="20">
        <f t="shared" si="118"/>
        <v>-0.3508334649009982</v>
      </c>
      <c r="U24" s="20">
        <f t="shared" si="119"/>
        <v>-0.61162717583600124</v>
      </c>
      <c r="V24" s="127"/>
      <c r="W24" s="44">
        <v>373.85</v>
      </c>
      <c r="X24" s="44">
        <v>3.91</v>
      </c>
      <c r="Y24" s="20">
        <v>243.8</v>
      </c>
      <c r="Z24" s="20">
        <f t="shared" si="120"/>
        <v>373.77899800435137</v>
      </c>
      <c r="AA24" s="20">
        <f t="shared" si="121"/>
        <v>-290.19899800435138</v>
      </c>
      <c r="AB24" s="20">
        <f t="shared" si="122"/>
        <v>-0.6695616995663809</v>
      </c>
      <c r="AC24" s="20">
        <f t="shared" si="123"/>
        <v>-4.0657110156388683</v>
      </c>
      <c r="AD24" s="20">
        <f t="shared" si="124"/>
        <v>528918.66543830023</v>
      </c>
      <c r="AE24" s="20">
        <f t="shared" si="125"/>
        <v>7194879.3142889841</v>
      </c>
      <c r="AF24" s="21">
        <f t="shared" si="126"/>
        <v>4.1204755711220349</v>
      </c>
      <c r="AG24" s="21">
        <f t="shared" si="127"/>
        <v>260.64818451312851</v>
      </c>
      <c r="AH24" s="21">
        <f t="shared" si="128"/>
        <v>2.6127129490450041</v>
      </c>
      <c r="AI24" s="127"/>
      <c r="AJ24" s="20">
        <f t="shared" si="129"/>
        <v>12.379999999999995</v>
      </c>
      <c r="AK24" s="20">
        <f t="shared" si="130"/>
        <v>2.2165681500327987E-2</v>
      </c>
      <c r="AL24" s="20">
        <f t="shared" si="131"/>
        <v>0.15847589608108534</v>
      </c>
      <c r="AM24" s="23">
        <f t="shared" si="132"/>
        <v>2.3875514623298288E-2</v>
      </c>
      <c r="AN24" s="44">
        <f t="shared" si="133"/>
        <v>1.0000475060579153</v>
      </c>
      <c r="AO24" s="23">
        <f t="shared" si="134"/>
        <v>12.359609526340488</v>
      </c>
      <c r="AP24" s="23">
        <f t="shared" si="135"/>
        <v>-0.35104694168292599</v>
      </c>
      <c r="AQ24" s="23">
        <f t="shared" si="136"/>
        <v>-0.61150467459425617</v>
      </c>
      <c r="AR24" s="44">
        <f t="shared" si="137"/>
        <v>0.25014728048449669</v>
      </c>
      <c r="AS24" s="127"/>
      <c r="AT24" s="20">
        <f t="shared" si="138"/>
        <v>7.5055173317456676E-4</v>
      </c>
      <c r="AU24" s="20">
        <f t="shared" si="139"/>
        <v>-1.6308251815644326E-7</v>
      </c>
      <c r="AV24" s="20">
        <f t="shared" si="140"/>
        <v>7.5055175089213787E-4</v>
      </c>
      <c r="AX24" s="18" t="s">
        <v>143</v>
      </c>
      <c r="AY24" s="18"/>
      <c r="AZ24" s="18"/>
      <c r="BA24" s="119"/>
      <c r="BB24" s="119"/>
      <c r="BC24" s="120"/>
      <c r="BD24" s="116"/>
      <c r="BE24" s="30" t="s">
        <v>96</v>
      </c>
    </row>
    <row r="25" spans="1:57" x14ac:dyDescent="0.3">
      <c r="A25" s="44">
        <v>386.23</v>
      </c>
      <c r="B25" s="44">
        <v>5</v>
      </c>
      <c r="C25" s="20">
        <v>238.63</v>
      </c>
      <c r="D25" s="24">
        <f t="shared" si="103"/>
        <v>386.12145750572972</v>
      </c>
      <c r="E25" s="24">
        <f t="shared" si="104"/>
        <v>-302.54145750572974</v>
      </c>
      <c r="F25" s="24">
        <f t="shared" si="105"/>
        <v>-1.135933663170507</v>
      </c>
      <c r="G25" s="24">
        <f t="shared" si="106"/>
        <v>-4.9054109999567501</v>
      </c>
      <c r="H25" s="20">
        <f t="shared" si="107"/>
        <v>528918.1990663365</v>
      </c>
      <c r="I25" s="20">
        <f t="shared" si="108"/>
        <v>7194878.4745890005</v>
      </c>
      <c r="J25" s="21">
        <f t="shared" si="109"/>
        <v>5.0352162183585172</v>
      </c>
      <c r="K25" s="21">
        <f t="shared" si="110"/>
        <v>256.96196701303199</v>
      </c>
      <c r="L25" s="21">
        <f t="shared" si="111"/>
        <v>3.4364529092979494</v>
      </c>
      <c r="M25" s="127"/>
      <c r="N25" s="20">
        <f t="shared" si="112"/>
        <v>12.379999999999995</v>
      </c>
      <c r="O25" s="20">
        <f t="shared" si="113"/>
        <v>1.9024088846738188E-2</v>
      </c>
      <c r="P25" s="20">
        <f t="shared" si="114"/>
        <v>-9.058258817850566E-2</v>
      </c>
      <c r="Q25" s="22">
        <f t="shared" si="115"/>
        <v>2.0264503700205827E-2</v>
      </c>
      <c r="R25" s="21">
        <f t="shared" si="116"/>
        <v>1.0000342222478555</v>
      </c>
      <c r="S25" s="20">
        <f t="shared" si="117"/>
        <v>12.342459664460879</v>
      </c>
      <c r="T25" s="20">
        <f t="shared" si="118"/>
        <v>-0.46708052832709407</v>
      </c>
      <c r="U25" s="20">
        <f t="shared" si="119"/>
        <v>-0.83945246804708307</v>
      </c>
      <c r="V25" s="127"/>
      <c r="W25" s="44">
        <v>386.23</v>
      </c>
      <c r="X25" s="44">
        <v>5</v>
      </c>
      <c r="Y25" s="20">
        <v>238.61</v>
      </c>
      <c r="Z25" s="20">
        <f t="shared" si="120"/>
        <v>386.12145766881224</v>
      </c>
      <c r="AA25" s="20">
        <f t="shared" si="121"/>
        <v>-302.54145766881226</v>
      </c>
      <c r="AB25" s="20">
        <f t="shared" si="122"/>
        <v>-1.1369352236209798</v>
      </c>
      <c r="AC25" s="20">
        <f t="shared" si="123"/>
        <v>-4.9050003906850685</v>
      </c>
      <c r="AD25" s="20">
        <f t="shared" si="124"/>
        <v>528918.19806477614</v>
      </c>
      <c r="AE25" s="20">
        <f t="shared" si="125"/>
        <v>7194878.4749996094</v>
      </c>
      <c r="AF25" s="21">
        <f t="shared" si="126"/>
        <v>5.0350422575516447</v>
      </c>
      <c r="AG25" s="21">
        <f t="shared" si="127"/>
        <v>256.94980956169252</v>
      </c>
      <c r="AH25" s="21">
        <f t="shared" si="128"/>
        <v>3.4371149814556432</v>
      </c>
      <c r="AI25" s="127"/>
      <c r="AJ25" s="20">
        <f t="shared" si="129"/>
        <v>12.379999999999995</v>
      </c>
      <c r="AK25" s="20">
        <f t="shared" si="130"/>
        <v>1.9024088846738188E-2</v>
      </c>
      <c r="AL25" s="20">
        <f t="shared" si="131"/>
        <v>-9.058258817850566E-2</v>
      </c>
      <c r="AM25" s="23">
        <f t="shared" si="132"/>
        <v>2.0264503700205827E-2</v>
      </c>
      <c r="AN25" s="44">
        <f t="shared" si="133"/>
        <v>1.0000342222478555</v>
      </c>
      <c r="AO25" s="23">
        <f t="shared" si="134"/>
        <v>12.342459664460879</v>
      </c>
      <c r="AP25" s="23">
        <f t="shared" si="135"/>
        <v>-0.46737352405459887</v>
      </c>
      <c r="AQ25" s="23">
        <f t="shared" si="136"/>
        <v>-0.83928937504620049</v>
      </c>
      <c r="AR25" s="44">
        <f t="shared" si="137"/>
        <v>1.36458497812955</v>
      </c>
      <c r="AS25" s="127"/>
      <c r="AT25" s="20">
        <f t="shared" si="138"/>
        <v>1.0824614849617162E-3</v>
      </c>
      <c r="AU25" s="20">
        <f t="shared" si="139"/>
        <v>-1.6308251815644326E-7</v>
      </c>
      <c r="AV25" s="20">
        <f t="shared" si="140"/>
        <v>1.0824614972466372E-3</v>
      </c>
      <c r="AX25" s="18" t="s">
        <v>143</v>
      </c>
      <c r="AY25" s="18"/>
      <c r="AZ25" s="18"/>
      <c r="BA25" s="119"/>
      <c r="BB25" s="119"/>
      <c r="BC25" s="120"/>
      <c r="BD25" s="116"/>
      <c r="BE25" s="30" t="s">
        <v>96</v>
      </c>
    </row>
    <row r="26" spans="1:57" x14ac:dyDescent="0.3">
      <c r="A26" s="44">
        <v>398.6</v>
      </c>
      <c r="B26" s="44">
        <v>6.07</v>
      </c>
      <c r="C26" s="20">
        <v>240.05</v>
      </c>
      <c r="D26" s="24">
        <f t="shared" si="103"/>
        <v>398.43360882546011</v>
      </c>
      <c r="E26" s="24">
        <f t="shared" si="104"/>
        <v>-314.85360882546013</v>
      </c>
      <c r="F26" s="24">
        <f t="shared" si="105"/>
        <v>-1.743082324454116</v>
      </c>
      <c r="G26" s="24">
        <f t="shared" si="106"/>
        <v>-5.9323876871383883</v>
      </c>
      <c r="H26" s="20">
        <f t="shared" si="107"/>
        <v>528917.59191767522</v>
      </c>
      <c r="I26" s="20">
        <f t="shared" si="108"/>
        <v>7194877.4476123136</v>
      </c>
      <c r="J26" s="21">
        <f t="shared" si="109"/>
        <v>6.1831674456006382</v>
      </c>
      <c r="K26" s="21">
        <f t="shared" si="110"/>
        <v>253.62590656892036</v>
      </c>
      <c r="L26" s="21">
        <f t="shared" si="111"/>
        <v>4.4757474174340857</v>
      </c>
      <c r="M26" s="127"/>
      <c r="N26" s="20">
        <f t="shared" si="112"/>
        <v>12.370000000000005</v>
      </c>
      <c r="O26" s="20">
        <f t="shared" si="113"/>
        <v>1.867502299633933E-2</v>
      </c>
      <c r="P26" s="20">
        <f t="shared" si="114"/>
        <v>2.4783675378319759E-2</v>
      </c>
      <c r="Q26" s="22">
        <f t="shared" si="115"/>
        <v>1.8825975798735017E-2</v>
      </c>
      <c r="R26" s="21">
        <f t="shared" si="116"/>
        <v>1.0000295358271993</v>
      </c>
      <c r="S26" s="20">
        <f t="shared" si="117"/>
        <v>12.312151319730395</v>
      </c>
      <c r="T26" s="20">
        <f t="shared" si="118"/>
        <v>-0.607148661283609</v>
      </c>
      <c r="U26" s="20">
        <f t="shared" si="119"/>
        <v>-1.0269766871816379</v>
      </c>
      <c r="V26" s="127"/>
      <c r="W26" s="44">
        <v>398.6</v>
      </c>
      <c r="X26" s="44">
        <v>6.07</v>
      </c>
      <c r="Y26" s="20">
        <v>240.03</v>
      </c>
      <c r="Z26" s="20">
        <f t="shared" si="120"/>
        <v>398.43360898854263</v>
      </c>
      <c r="AA26" s="20">
        <f t="shared" si="121"/>
        <v>-314.85360898854265</v>
      </c>
      <c r="AB26" s="20">
        <f t="shared" si="122"/>
        <v>-1.7444423303983487</v>
      </c>
      <c r="AC26" s="20">
        <f t="shared" si="123"/>
        <v>-5.9317650804402433</v>
      </c>
      <c r="AD26" s="20">
        <f t="shared" si="124"/>
        <v>528917.59055766941</v>
      </c>
      <c r="AE26" s="20">
        <f t="shared" si="125"/>
        <v>7194877.4482349195</v>
      </c>
      <c r="AF26" s="21">
        <f t="shared" si="126"/>
        <v>6.1829536641977079</v>
      </c>
      <c r="AG26" s="21">
        <f t="shared" si="127"/>
        <v>253.61218843302049</v>
      </c>
      <c r="AH26" s="21">
        <f t="shared" si="128"/>
        <v>4.4766139137820193</v>
      </c>
      <c r="AI26" s="127"/>
      <c r="AJ26" s="20">
        <f t="shared" si="129"/>
        <v>12.370000000000005</v>
      </c>
      <c r="AK26" s="20">
        <f t="shared" si="130"/>
        <v>1.867502299633933E-2</v>
      </c>
      <c r="AL26" s="20">
        <f t="shared" si="131"/>
        <v>2.4783675378319263E-2</v>
      </c>
      <c r="AM26" s="23">
        <f t="shared" si="132"/>
        <v>1.8825975798735017E-2</v>
      </c>
      <c r="AN26" s="44">
        <f t="shared" si="133"/>
        <v>1.0000295358271993</v>
      </c>
      <c r="AO26" s="23">
        <f t="shared" si="134"/>
        <v>12.312151319730395</v>
      </c>
      <c r="AP26" s="23">
        <f t="shared" si="135"/>
        <v>-0.60750710677736897</v>
      </c>
      <c r="AQ26" s="23">
        <f t="shared" si="136"/>
        <v>-1.026764689755175</v>
      </c>
      <c r="AR26" s="44">
        <f t="shared" si="137"/>
        <v>1.0369415259004575</v>
      </c>
      <c r="AS26" s="127"/>
      <c r="AT26" s="20">
        <f t="shared" si="138"/>
        <v>1.4957452761391276E-3</v>
      </c>
      <c r="AU26" s="20">
        <f t="shared" si="139"/>
        <v>-1.6308251815644326E-7</v>
      </c>
      <c r="AV26" s="20">
        <f t="shared" si="140"/>
        <v>1.495745285029648E-3</v>
      </c>
      <c r="AX26" s="18" t="s">
        <v>143</v>
      </c>
      <c r="AY26" s="18"/>
      <c r="AZ26" s="18"/>
      <c r="BA26" s="119"/>
      <c r="BB26" s="119"/>
      <c r="BC26" s="120"/>
      <c r="BD26" s="116"/>
      <c r="BE26" s="30" t="s">
        <v>96</v>
      </c>
    </row>
    <row r="27" spans="1:57" x14ac:dyDescent="0.3">
      <c r="A27" s="44">
        <v>410.95</v>
      </c>
      <c r="B27" s="44">
        <v>7.03</v>
      </c>
      <c r="C27" s="20">
        <v>240.82</v>
      </c>
      <c r="D27" s="24">
        <f t="shared" si="103"/>
        <v>410.70285540536082</v>
      </c>
      <c r="E27" s="24">
        <f t="shared" si="104"/>
        <v>-327.12285540536084</v>
      </c>
      <c r="F27" s="24">
        <f t="shared" si="105"/>
        <v>-2.4375586336288109</v>
      </c>
      <c r="G27" s="24">
        <f t="shared" si="106"/>
        <v>-7.1580275756122775</v>
      </c>
      <c r="H27" s="20">
        <f t="shared" si="107"/>
        <v>528916.89744136599</v>
      </c>
      <c r="I27" s="20">
        <f t="shared" si="108"/>
        <v>7194876.2219724255</v>
      </c>
      <c r="J27" s="21">
        <f t="shared" si="109"/>
        <v>7.5616830709574261</v>
      </c>
      <c r="K27" s="21">
        <f t="shared" si="110"/>
        <v>251.19449640530516</v>
      </c>
      <c r="L27" s="21">
        <f t="shared" si="111"/>
        <v>5.6900014877427738</v>
      </c>
      <c r="M27" s="127"/>
      <c r="N27" s="20">
        <f t="shared" si="112"/>
        <v>12.349999999999966</v>
      </c>
      <c r="O27" s="20">
        <f t="shared" si="113"/>
        <v>1.6755160819145562E-2</v>
      </c>
      <c r="P27" s="20">
        <f t="shared" si="114"/>
        <v>1.343903524035602E-2</v>
      </c>
      <c r="Q27" s="22">
        <f t="shared" si="115"/>
        <v>1.6824769930268157E-2</v>
      </c>
      <c r="R27" s="21">
        <f t="shared" si="116"/>
        <v>1.0000235900747052</v>
      </c>
      <c r="S27" s="20">
        <f t="shared" si="117"/>
        <v>12.269246579900731</v>
      </c>
      <c r="T27" s="20">
        <f t="shared" si="118"/>
        <v>-0.69447630917469494</v>
      </c>
      <c r="U27" s="20">
        <f t="shared" si="119"/>
        <v>-1.2256398884738893</v>
      </c>
      <c r="V27" s="127"/>
      <c r="W27" s="44">
        <v>410.95</v>
      </c>
      <c r="X27" s="44">
        <v>7.03</v>
      </c>
      <c r="Y27" s="20">
        <v>240.79</v>
      </c>
      <c r="Z27" s="20">
        <f t="shared" si="120"/>
        <v>410.70285550676959</v>
      </c>
      <c r="AA27" s="20">
        <f t="shared" si="121"/>
        <v>-327.12285550676961</v>
      </c>
      <c r="AB27" s="20">
        <f t="shared" si="122"/>
        <v>-2.4394615614941695</v>
      </c>
      <c r="AC27" s="20">
        <f t="shared" si="123"/>
        <v>-7.1570981080928675</v>
      </c>
      <c r="AD27" s="20">
        <f t="shared" si="124"/>
        <v>528916.89553843834</v>
      </c>
      <c r="AE27" s="20">
        <f t="shared" si="125"/>
        <v>7194876.2229018919</v>
      </c>
      <c r="AF27" s="21">
        <f t="shared" si="126"/>
        <v>7.5614169332787142</v>
      </c>
      <c r="AG27" s="21">
        <f t="shared" si="127"/>
        <v>251.17857657075683</v>
      </c>
      <c r="AH27" s="21">
        <f t="shared" si="128"/>
        <v>5.6911847378560383</v>
      </c>
      <c r="AI27" s="127"/>
      <c r="AJ27" s="20">
        <f t="shared" si="129"/>
        <v>12.349999999999966</v>
      </c>
      <c r="AK27" s="20">
        <f t="shared" si="130"/>
        <v>1.6755160819145562E-2</v>
      </c>
      <c r="AL27" s="20">
        <f t="shared" si="131"/>
        <v>1.3264502315156745E-2</v>
      </c>
      <c r="AM27" s="23">
        <f t="shared" si="132"/>
        <v>1.6822977288188712E-2</v>
      </c>
      <c r="AN27" s="44">
        <f t="shared" si="133"/>
        <v>1.00002358504789</v>
      </c>
      <c r="AO27" s="23">
        <f t="shared" si="134"/>
        <v>12.269246518226952</v>
      </c>
      <c r="AP27" s="23">
        <f t="shared" si="135"/>
        <v>-0.69501923109582087</v>
      </c>
      <c r="AQ27" s="23">
        <f t="shared" si="136"/>
        <v>-1.2253330276526246</v>
      </c>
      <c r="AR27" s="44">
        <f t="shared" si="137"/>
        <v>0.73567489726262525</v>
      </c>
      <c r="AS27" s="127"/>
      <c r="AT27" s="20">
        <f t="shared" si="138"/>
        <v>2.1177916563486039E-3</v>
      </c>
      <c r="AU27" s="20">
        <f t="shared" si="139"/>
        <v>-1.0140877293451922E-7</v>
      </c>
      <c r="AV27" s="20">
        <f t="shared" si="140"/>
        <v>2.1177916587765432E-3</v>
      </c>
      <c r="AX27" s="18" t="s">
        <v>143</v>
      </c>
      <c r="AY27" s="18"/>
      <c r="AZ27" s="18"/>
      <c r="BA27" s="119"/>
      <c r="BB27" s="119"/>
      <c r="BC27" s="120"/>
      <c r="BD27" s="116"/>
      <c r="BE27" s="30" t="s">
        <v>96</v>
      </c>
    </row>
    <row r="28" spans="1:57" x14ac:dyDescent="0.3">
      <c r="A28" s="128">
        <v>423.29</v>
      </c>
      <c r="B28" s="128">
        <v>8.25</v>
      </c>
      <c r="C28" s="129">
        <v>242.08</v>
      </c>
      <c r="D28" s="130">
        <f t="shared" si="103"/>
        <v>422.9330904180643</v>
      </c>
      <c r="E28" s="130">
        <f t="shared" si="104"/>
        <v>-339.35309041806431</v>
      </c>
      <c r="F28" s="130">
        <f t="shared" si="105"/>
        <v>-3.2203156329057974</v>
      </c>
      <c r="G28" s="130">
        <f t="shared" si="106"/>
        <v>-8.5996870153970164</v>
      </c>
      <c r="H28" s="129">
        <f t="shared" si="107"/>
        <v>528916.11468436674</v>
      </c>
      <c r="I28" s="129">
        <f t="shared" si="108"/>
        <v>7194874.7803129861</v>
      </c>
      <c r="J28" s="131">
        <f t="shared" si="109"/>
        <v>9.182867174163281</v>
      </c>
      <c r="K28" s="131">
        <f t="shared" si="110"/>
        <v>249.47063587923964</v>
      </c>
      <c r="L28" s="131">
        <f t="shared" si="111"/>
        <v>7.0887186539990941</v>
      </c>
      <c r="M28" s="25"/>
      <c r="N28" s="129">
        <f t="shared" si="112"/>
        <v>12.340000000000032</v>
      </c>
      <c r="O28" s="129">
        <f t="shared" si="113"/>
        <v>2.1293016874330817E-2</v>
      </c>
      <c r="P28" s="129">
        <f t="shared" si="114"/>
        <v>2.1991148575128891E-2</v>
      </c>
      <c r="Q28" s="132">
        <f t="shared" si="115"/>
        <v>2.149153333144338E-2</v>
      </c>
      <c r="R28" s="131">
        <f t="shared" si="116"/>
        <v>1.0000384922783168</v>
      </c>
      <c r="S28" s="129">
        <f t="shared" si="117"/>
        <v>12.230235012703464</v>
      </c>
      <c r="T28" s="129">
        <f t="shared" si="118"/>
        <v>-0.78275699927698672</v>
      </c>
      <c r="U28" s="129">
        <f t="shared" si="119"/>
        <v>-1.4416594397847384</v>
      </c>
      <c r="V28" s="25"/>
      <c r="W28" s="128">
        <v>423.29</v>
      </c>
      <c r="X28" s="128">
        <v>8.25</v>
      </c>
      <c r="Y28" s="129">
        <v>242.05</v>
      </c>
      <c r="Z28" s="129">
        <f t="shared" si="120"/>
        <v>422.93309051947307</v>
      </c>
      <c r="AA28" s="129">
        <f t="shared" si="121"/>
        <v>-339.35309051947308</v>
      </c>
      <c r="AB28" s="129">
        <f t="shared" si="122"/>
        <v>-3.2229733045555307</v>
      </c>
      <c r="AC28" s="129">
        <f t="shared" si="123"/>
        <v>-8.5983474996703642</v>
      </c>
      <c r="AD28" s="129">
        <f t="shared" si="124"/>
        <v>528916.11202669528</v>
      </c>
      <c r="AE28" s="129">
        <f t="shared" si="125"/>
        <v>7194874.7816524999</v>
      </c>
      <c r="AF28" s="131">
        <f t="shared" si="126"/>
        <v>9.1825452161677479</v>
      </c>
      <c r="AG28" s="131">
        <f t="shared" si="127"/>
        <v>249.45217502286317</v>
      </c>
      <c r="AH28" s="131">
        <f t="shared" si="128"/>
        <v>7.0903505072993536</v>
      </c>
      <c r="AI28" s="25"/>
      <c r="AJ28" s="129">
        <f t="shared" si="129"/>
        <v>12.340000000000032</v>
      </c>
      <c r="AK28" s="129">
        <f t="shared" si="130"/>
        <v>2.1293016874330817E-2</v>
      </c>
      <c r="AL28" s="129">
        <f t="shared" si="131"/>
        <v>2.1991148575128891E-2</v>
      </c>
      <c r="AM28" s="133">
        <f t="shared" si="132"/>
        <v>2.149153333144338E-2</v>
      </c>
      <c r="AN28" s="128">
        <f t="shared" si="133"/>
        <v>1.0000384922783168</v>
      </c>
      <c r="AO28" s="133">
        <f t="shared" si="134"/>
        <v>12.230235012703464</v>
      </c>
      <c r="AP28" s="133">
        <f t="shared" si="135"/>
        <v>-0.78351174306136129</v>
      </c>
      <c r="AQ28" s="133">
        <f t="shared" si="136"/>
        <v>-1.4412493915774973</v>
      </c>
      <c r="AR28" s="128">
        <f t="shared" si="137"/>
        <v>1.3874873588791266</v>
      </c>
      <c r="AS28" s="25"/>
      <c r="AT28" s="129">
        <f t="shared" si="138"/>
        <v>2.9761577288876092E-3</v>
      </c>
      <c r="AU28" s="129">
        <f t="shared" si="139"/>
        <v>-1.0140877293451922E-7</v>
      </c>
      <c r="AV28" s="129">
        <f t="shared" si="140"/>
        <v>2.9761577306152962E-3</v>
      </c>
      <c r="AX28" s="18" t="s">
        <v>143</v>
      </c>
      <c r="AY28" s="18"/>
      <c r="AZ28" s="18"/>
      <c r="BA28" s="119"/>
      <c r="BB28" s="119"/>
      <c r="BC28" s="120"/>
      <c r="BD28" s="116"/>
      <c r="BE28" s="30" t="s">
        <v>96</v>
      </c>
    </row>
    <row r="29" spans="1:57" x14ac:dyDescent="0.3">
      <c r="A29" s="44">
        <v>435.66</v>
      </c>
      <c r="B29" s="44">
        <v>9.36</v>
      </c>
      <c r="C29" s="20">
        <v>247.47</v>
      </c>
      <c r="D29" s="24">
        <f t="shared" ref="D29:D35" si="141">S29+D28</f>
        <v>435.15732939903216</v>
      </c>
      <c r="E29" s="24">
        <f t="shared" ref="E29:E35" si="142">$BJ$3-D29</f>
        <v>-351.57732939903218</v>
      </c>
      <c r="F29" s="24">
        <f t="shared" ref="F29:F35" si="143">T29+F28</f>
        <v>-4.0213487821408371</v>
      </c>
      <c r="G29" s="24">
        <f t="shared" ref="G29:G35" si="144">U29+G28</f>
        <v>-10.313107488889459</v>
      </c>
      <c r="H29" s="20">
        <f t="shared" ref="H29:H35" si="145">H28+T29</f>
        <v>528915.3136512175</v>
      </c>
      <c r="I29" s="20">
        <f t="shared" ref="I29:I35" si="146">I28+U29</f>
        <v>7194873.0668925131</v>
      </c>
      <c r="J29" s="21">
        <f t="shared" ref="J29:J35" si="147">SQRT(F29^2+G29^2)</f>
        <v>11.069391677278993</v>
      </c>
      <c r="K29" s="21">
        <f t="shared" ref="K29:K35" si="148">IF(J29=0,0,IF(F29&lt;0,ATAN(G29/F29)*180/PI()+180,ATAN(G29/F29)*180/PI()))</f>
        <v>248.69789646139864</v>
      </c>
      <c r="L29" s="21">
        <f t="shared" ref="L29:L35" si="149">COS((K29-$BL$3)*PI()/180)*J29</f>
        <v>8.6391439472563096</v>
      </c>
      <c r="M29" s="127"/>
      <c r="N29" s="20">
        <f t="shared" ref="N29:N35" si="150">A29-A28</f>
        <v>12.370000000000005</v>
      </c>
      <c r="O29" s="20">
        <f t="shared" ref="O29:O35" si="151">RADIANS(B29-B28)</f>
        <v>1.937315469713705E-2</v>
      </c>
      <c r="P29" s="20">
        <f t="shared" ref="P29:P35" si="152">RADIANS(C29-C28)</f>
        <v>9.407324668249413E-2</v>
      </c>
      <c r="Q29" s="22">
        <f t="shared" ref="Q29:Q35" si="153">ACOS(COS(O29)-SIN(RADIANS(B28))*SIN(RADIANS(B29))*(1-COS(P29)))</f>
        <v>2.411871881383032E-2</v>
      </c>
      <c r="R29" s="21">
        <f t="shared" ref="R29:R35" si="154">2/Q29*TAN(Q29/2)</f>
        <v>1.0000484788698472</v>
      </c>
      <c r="S29" s="20">
        <f t="shared" ref="S29:S35" si="155">(N29/2)*(COS(RADIANS(B28))+COS(RADIANS(B29)))*R29</f>
        <v>12.224238980967844</v>
      </c>
      <c r="T29" s="20">
        <f t="shared" ref="T29:T35" si="156">(N29/2)*(SIN(RADIANS(B28))*COS(RADIANS(C28))+SIN(RADIANS(B29))*COS(RADIANS(C29)))*R29</f>
        <v>-0.80103314923503932</v>
      </c>
      <c r="U29" s="20">
        <f t="shared" ref="U29:U35" si="157">(N29/2)*(SIN(RADIANS(B28))*SIN(RADIANS(C28))+SIN(RADIANS(B29))*SIN(RADIANS(C29)))*R29</f>
        <v>-1.7134204734924421</v>
      </c>
      <c r="V29" s="127"/>
      <c r="W29" s="44">
        <v>435.66</v>
      </c>
      <c r="X29" s="44">
        <v>9.36</v>
      </c>
      <c r="Y29" s="20">
        <v>247.35</v>
      </c>
      <c r="Z29" s="20">
        <f t="shared" ref="Z29:Z35" si="158">AO29+Z28</f>
        <v>435.15732254209848</v>
      </c>
      <c r="AA29" s="20">
        <f t="shared" ref="AA29:AA35" si="159">$BJ$3-Z29</f>
        <v>-351.5773225420985</v>
      </c>
      <c r="AB29" s="20">
        <f t="shared" ref="AB29:AB35" si="160">AP29+AB28</f>
        <v>-4.0263617960795317</v>
      </c>
      <c r="AC29" s="20">
        <f t="shared" ref="AC29:AC35" si="161">AQ29+AC28</f>
        <v>-10.310739969144297</v>
      </c>
      <c r="AD29" s="20">
        <f t="shared" ref="AD29:AD35" si="162">AD28+AP29</f>
        <v>528915.30863820377</v>
      </c>
      <c r="AE29" s="20">
        <f t="shared" ref="AE29:AE35" si="163">AE28+AQ29</f>
        <v>7194873.0692600301</v>
      </c>
      <c r="AF29" s="21">
        <f t="shared" ref="AF29:AF35" si="164">SQRT(AB29^2+AC29^2)</f>
        <v>11.069008448105844</v>
      </c>
      <c r="AG29" s="21">
        <f t="shared" ref="AG29:AG35" si="165">IF(AF29=0,0,IF(AB29&lt;0,ATAN(AC29/AB29)*180/PI()+180,ATAN(AC29/AB29)*180/PI()))</f>
        <v>248.66926878120628</v>
      </c>
      <c r="AH29" s="21">
        <f t="shared" ref="AH29:AH35" si="166">COS((AG29-$BL$3)*PI()/180)*AF29</f>
        <v>8.642301584804164</v>
      </c>
      <c r="AI29" s="127"/>
      <c r="AJ29" s="20">
        <f t="shared" ref="AJ29:AJ35" si="167">W29-W28</f>
        <v>12.370000000000005</v>
      </c>
      <c r="AK29" s="20">
        <f t="shared" ref="AK29:AK35" si="168">RADIANS(X29-X28)</f>
        <v>1.937315469713705E-2</v>
      </c>
      <c r="AL29" s="20">
        <f t="shared" ref="AL29:AL35" si="169">RADIANS(Y29-Y28)</f>
        <v>9.2502450355699165E-2</v>
      </c>
      <c r="AM29" s="23">
        <f t="shared" ref="AM29:AM35" si="170">ACOS(COS(AK29)-SIN(RADIANS(X28))*SIN(RADIANS(X29))*(1-COS(AL29)))</f>
        <v>2.3976704447266739E-2</v>
      </c>
      <c r="AN29" s="44">
        <f t="shared" ref="AN29:AN35" si="171">2/AM29*TAN(AM29/2)</f>
        <v>1.0000479096172539</v>
      </c>
      <c r="AO29" s="23">
        <f t="shared" ref="AO29:AO35" si="172">(AJ29/2)*(COS(RADIANS(X28))+COS(RADIANS(X29)))*AN29</f>
        <v>12.224232022625435</v>
      </c>
      <c r="AP29" s="23">
        <f t="shared" ref="AP29:AP35" si="173">(AJ29/2)*(SIN(RADIANS(X28))*COS(RADIANS(Y28))+SIN(RADIANS(X29))*COS(RADIANS(Y29)))*AN29</f>
        <v>-0.80338849152400138</v>
      </c>
      <c r="AQ29" s="23">
        <f t="shared" ref="AQ29:AQ35" si="174">(AJ29/2)*(SIN(RADIANS(X28))*SIN(RADIANS(Y28))+SIN(RADIANS(X29))*SIN(RADIANS(Y29)))*AN29</f>
        <v>-1.7123924694739334</v>
      </c>
      <c r="AR29" s="44">
        <f t="shared" ref="AR29:AR35" si="175">(10/AJ29)*2*(ASIN((SQRT((SIN((X28-X29)/2)^2+SIN(((Y28-Y29)/2)^2)*SIN(X28)*SIN(X29))))))</f>
        <v>0.96850649992189919</v>
      </c>
      <c r="AS29" s="127"/>
      <c r="AT29" s="20">
        <f t="shared" ref="AT29:AT35" si="176">SQRT((I29-AE29)^2+(H29-AD29)^2)</f>
        <v>5.5439555597039209E-3</v>
      </c>
      <c r="AU29" s="20">
        <f t="shared" ref="AU29:AU35" si="177">D29-Z29</f>
        <v>6.8569336804102932E-6</v>
      </c>
      <c r="AV29" s="20">
        <f t="shared" ref="AV29:AV35" si="178">SQRT((I29-AE29)^2+(H29-AD29)^2+(D29-Z29)^2)</f>
        <v>5.5439598001348744E-3</v>
      </c>
      <c r="AX29" s="18" t="s">
        <v>143</v>
      </c>
      <c r="AY29" s="18"/>
      <c r="AZ29" s="18"/>
      <c r="BA29" s="119"/>
      <c r="BB29" s="119"/>
      <c r="BC29" s="120"/>
      <c r="BD29" s="116"/>
      <c r="BE29" s="30" t="s">
        <v>96</v>
      </c>
    </row>
    <row r="30" spans="1:57" x14ac:dyDescent="0.3">
      <c r="A30" s="44">
        <v>448.01</v>
      </c>
      <c r="B30" s="44">
        <v>10.97</v>
      </c>
      <c r="C30" s="20">
        <v>246.86</v>
      </c>
      <c r="D30" s="24">
        <f t="shared" si="141"/>
        <v>447.31308247125207</v>
      </c>
      <c r="E30" s="24">
        <f t="shared" si="142"/>
        <v>-363.73308247125209</v>
      </c>
      <c r="F30" s="24">
        <f t="shared" si="143"/>
        <v>-4.8679921967076618</v>
      </c>
      <c r="G30" s="24">
        <f t="shared" si="144"/>
        <v>-12.321410723907498</v>
      </c>
      <c r="H30" s="20">
        <f t="shared" si="145"/>
        <v>528914.46700780292</v>
      </c>
      <c r="I30" s="20">
        <f t="shared" si="146"/>
        <v>7194871.0585892778</v>
      </c>
      <c r="J30" s="21">
        <f t="shared" si="147"/>
        <v>13.248188942433957</v>
      </c>
      <c r="K30" s="21">
        <f t="shared" si="148"/>
        <v>248.44181707969989</v>
      </c>
      <c r="L30" s="21">
        <f t="shared" si="149"/>
        <v>10.376510269727</v>
      </c>
      <c r="M30" s="127"/>
      <c r="N30" s="20">
        <f t="shared" si="150"/>
        <v>12.349999999999966</v>
      </c>
      <c r="O30" s="20">
        <f t="shared" si="151"/>
        <v>2.8099800957108727E-2</v>
      </c>
      <c r="P30" s="20">
        <f t="shared" si="152"/>
        <v>-1.0646508437165152E-2</v>
      </c>
      <c r="Q30" s="22">
        <f t="shared" si="153"/>
        <v>2.8162160061684149E-2</v>
      </c>
      <c r="R30" s="21">
        <f t="shared" si="154"/>
        <v>1.0000660975138584</v>
      </c>
      <c r="S30" s="20">
        <f t="shared" si="155"/>
        <v>12.155753072219918</v>
      </c>
      <c r="T30" s="20">
        <f t="shared" si="156"/>
        <v>-0.8466434145668249</v>
      </c>
      <c r="U30" s="20">
        <f t="shared" si="157"/>
        <v>-2.008303235018039</v>
      </c>
      <c r="V30" s="127"/>
      <c r="W30" s="44">
        <v>448.01</v>
      </c>
      <c r="X30" s="44">
        <v>10.97</v>
      </c>
      <c r="Y30" s="20">
        <v>246.81</v>
      </c>
      <c r="Z30" s="20">
        <f t="shared" si="158"/>
        <v>447.31307484538519</v>
      </c>
      <c r="AA30" s="20">
        <f t="shared" si="159"/>
        <v>-363.7330748453852</v>
      </c>
      <c r="AB30" s="20">
        <f t="shared" si="160"/>
        <v>-4.8758901074111805</v>
      </c>
      <c r="AC30" s="20">
        <f t="shared" si="161"/>
        <v>-12.317831632236821</v>
      </c>
      <c r="AD30" s="20">
        <f t="shared" si="162"/>
        <v>528914.45910989249</v>
      </c>
      <c r="AE30" s="20">
        <f t="shared" si="163"/>
        <v>7194871.0621683672</v>
      </c>
      <c r="AF30" s="21">
        <f t="shared" si="164"/>
        <v>13.24776511188526</v>
      </c>
      <c r="AG30" s="21">
        <f t="shared" si="165"/>
        <v>248.40436079308677</v>
      </c>
      <c r="AH30" s="21">
        <f t="shared" si="166"/>
        <v>10.381560515197728</v>
      </c>
      <c r="AI30" s="127"/>
      <c r="AJ30" s="20">
        <f t="shared" si="167"/>
        <v>12.349999999999966</v>
      </c>
      <c r="AK30" s="20">
        <f t="shared" si="168"/>
        <v>2.8099800957108727E-2</v>
      </c>
      <c r="AL30" s="20">
        <f t="shared" si="169"/>
        <v>-9.4247779607692407E-3</v>
      </c>
      <c r="AM30" s="23">
        <f t="shared" si="170"/>
        <v>2.8148681119324115E-2</v>
      </c>
      <c r="AN30" s="44">
        <f t="shared" si="171"/>
        <v>1.0000660342529473</v>
      </c>
      <c r="AO30" s="23">
        <f t="shared" si="172"/>
        <v>12.155752303286729</v>
      </c>
      <c r="AP30" s="23">
        <f t="shared" si="173"/>
        <v>-0.84952831133164874</v>
      </c>
      <c r="AQ30" s="23">
        <f t="shared" si="174"/>
        <v>-2.0070916630925231</v>
      </c>
      <c r="AR30" s="44">
        <f t="shared" si="175"/>
        <v>1.296006295043947</v>
      </c>
      <c r="AS30" s="127"/>
      <c r="AT30" s="20">
        <f t="shared" si="176"/>
        <v>8.6710362823328706E-3</v>
      </c>
      <c r="AU30" s="20">
        <f t="shared" si="177"/>
        <v>7.6258668855189171E-6</v>
      </c>
      <c r="AV30" s="20">
        <f t="shared" si="178"/>
        <v>8.6710396356710767E-3</v>
      </c>
      <c r="AX30" s="18" t="s">
        <v>143</v>
      </c>
      <c r="AY30" s="18"/>
      <c r="AZ30" s="18"/>
      <c r="BA30" s="119"/>
      <c r="BB30" s="119"/>
      <c r="BC30" s="120"/>
      <c r="BD30" s="116"/>
      <c r="BE30" s="30" t="s">
        <v>96</v>
      </c>
    </row>
    <row r="31" spans="1:57" x14ac:dyDescent="0.3">
      <c r="A31" s="44">
        <v>460.4</v>
      </c>
      <c r="B31" s="44">
        <v>12.53</v>
      </c>
      <c r="C31" s="20">
        <v>248.18</v>
      </c>
      <c r="D31" s="24">
        <f t="shared" si="141"/>
        <v>459.4431033469366</v>
      </c>
      <c r="E31" s="24">
        <f t="shared" si="142"/>
        <v>-375.86310334693661</v>
      </c>
      <c r="F31" s="24">
        <f t="shared" si="143"/>
        <v>-5.8308853996567205</v>
      </c>
      <c r="G31" s="24">
        <f t="shared" si="144"/>
        <v>-14.653312676173266</v>
      </c>
      <c r="H31" s="20">
        <f t="shared" si="145"/>
        <v>528913.50411460001</v>
      </c>
      <c r="I31" s="20">
        <f t="shared" si="146"/>
        <v>7194868.7266873252</v>
      </c>
      <c r="J31" s="21">
        <f t="shared" si="147"/>
        <v>15.770821060732064</v>
      </c>
      <c r="K31" s="21">
        <f t="shared" si="148"/>
        <v>248.3012690141226</v>
      </c>
      <c r="L31" s="21">
        <f t="shared" si="149"/>
        <v>12.376351220745132</v>
      </c>
      <c r="M31" s="127"/>
      <c r="N31" s="20">
        <f t="shared" si="150"/>
        <v>12.389999999999986</v>
      </c>
      <c r="O31" s="20">
        <f t="shared" si="151"/>
        <v>2.7227136331111519E-2</v>
      </c>
      <c r="P31" s="20">
        <f t="shared" si="152"/>
        <v>2.3038346126325032E-2</v>
      </c>
      <c r="Q31" s="22">
        <f t="shared" si="153"/>
        <v>2.7626639171289602E-2</v>
      </c>
      <c r="R31" s="21">
        <f t="shared" si="154"/>
        <v>1.0000636074540488</v>
      </c>
      <c r="S31" s="20">
        <f t="shared" si="155"/>
        <v>12.130020875684529</v>
      </c>
      <c r="T31" s="20">
        <f t="shared" si="156"/>
        <v>-0.96289320294905889</v>
      </c>
      <c r="U31" s="20">
        <f t="shared" si="157"/>
        <v>-2.3319019522657687</v>
      </c>
      <c r="V31" s="127"/>
      <c r="W31" s="44">
        <v>460.4</v>
      </c>
      <c r="X31" s="44">
        <v>12.53</v>
      </c>
      <c r="Y31" s="20">
        <v>248.16</v>
      </c>
      <c r="Z31" s="20">
        <f t="shared" si="158"/>
        <v>459.4430967394519</v>
      </c>
      <c r="AA31" s="20">
        <f t="shared" si="159"/>
        <v>-375.86309673945192</v>
      </c>
      <c r="AB31" s="20">
        <f t="shared" si="160"/>
        <v>-5.8401648064834708</v>
      </c>
      <c r="AC31" s="20">
        <f t="shared" si="161"/>
        <v>-14.649154593050326</v>
      </c>
      <c r="AD31" s="20">
        <f t="shared" si="162"/>
        <v>528913.49483519339</v>
      </c>
      <c r="AE31" s="20">
        <f t="shared" si="163"/>
        <v>7194868.7308454067</v>
      </c>
      <c r="AF31" s="21">
        <f t="shared" si="164"/>
        <v>15.770391728107949</v>
      </c>
      <c r="AG31" s="21">
        <f t="shared" si="165"/>
        <v>248.2643592849501</v>
      </c>
      <c r="AH31" s="21">
        <f t="shared" si="166"/>
        <v>12.382308381227682</v>
      </c>
      <c r="AI31" s="127"/>
      <c r="AJ31" s="20">
        <f t="shared" si="167"/>
        <v>12.389999999999986</v>
      </c>
      <c r="AK31" s="20">
        <f t="shared" si="168"/>
        <v>2.7227136331111519E-2</v>
      </c>
      <c r="AL31" s="20">
        <f t="shared" si="169"/>
        <v>2.356194490192335E-2</v>
      </c>
      <c r="AM31" s="23">
        <f t="shared" si="170"/>
        <v>2.7644865135021846E-2</v>
      </c>
      <c r="AN31" s="44">
        <f t="shared" si="171"/>
        <v>1.0000636914149093</v>
      </c>
      <c r="AO31" s="23">
        <f t="shared" si="172"/>
        <v>12.130021894066743</v>
      </c>
      <c r="AP31" s="23">
        <f t="shared" si="173"/>
        <v>-0.96427469907229002</v>
      </c>
      <c r="AQ31" s="23">
        <f t="shared" si="174"/>
        <v>-2.3313229608135062</v>
      </c>
      <c r="AR31" s="44">
        <f t="shared" si="175"/>
        <v>1.2849008364679952</v>
      </c>
      <c r="AS31" s="127"/>
      <c r="AT31" s="20">
        <f t="shared" si="176"/>
        <v>1.0168432969081568E-2</v>
      </c>
      <c r="AU31" s="20">
        <f t="shared" si="177"/>
        <v>6.6074846927222097E-6</v>
      </c>
      <c r="AV31" s="20">
        <f t="shared" si="178"/>
        <v>1.0168435115865125E-2</v>
      </c>
      <c r="AX31" s="18" t="s">
        <v>143</v>
      </c>
      <c r="AY31" s="18"/>
      <c r="AZ31" s="18"/>
      <c r="BA31" s="119"/>
      <c r="BB31" s="119"/>
      <c r="BC31" s="120"/>
      <c r="BD31" s="116"/>
      <c r="BE31" s="30" t="s">
        <v>96</v>
      </c>
    </row>
    <row r="32" spans="1:57" x14ac:dyDescent="0.3">
      <c r="A32" s="44">
        <v>472.79</v>
      </c>
      <c r="B32" s="44">
        <v>14.57</v>
      </c>
      <c r="C32" s="20">
        <v>246.33</v>
      </c>
      <c r="D32" s="24">
        <f t="shared" si="141"/>
        <v>471.48765889320447</v>
      </c>
      <c r="E32" s="24">
        <f t="shared" si="142"/>
        <v>-387.90765889320448</v>
      </c>
      <c r="F32" s="24">
        <f t="shared" si="143"/>
        <v>-6.9562277025477925</v>
      </c>
      <c r="G32" s="24">
        <f t="shared" si="144"/>
        <v>-17.328652268707888</v>
      </c>
      <c r="H32" s="20">
        <f t="shared" si="145"/>
        <v>528912.37877229718</v>
      </c>
      <c r="I32" s="20">
        <f t="shared" si="146"/>
        <v>7194866.0513477325</v>
      </c>
      <c r="J32" s="21">
        <f t="shared" si="147"/>
        <v>18.672741986636254</v>
      </c>
      <c r="K32" s="21">
        <f t="shared" si="148"/>
        <v>248.12803101898231</v>
      </c>
      <c r="L32" s="21">
        <f t="shared" si="149"/>
        <v>14.688596039269395</v>
      </c>
      <c r="M32" s="127"/>
      <c r="N32" s="20">
        <f t="shared" si="150"/>
        <v>12.390000000000043</v>
      </c>
      <c r="O32" s="20">
        <f t="shared" si="151"/>
        <v>3.5604716740684342E-2</v>
      </c>
      <c r="P32" s="20">
        <f t="shared" si="152"/>
        <v>-3.2288591161894996E-2</v>
      </c>
      <c r="Q32" s="22">
        <f t="shared" si="153"/>
        <v>3.6395086478059335E-2</v>
      </c>
      <c r="R32" s="21">
        <f t="shared" si="154"/>
        <v>1.000110398150033</v>
      </c>
      <c r="S32" s="20">
        <f t="shared" si="155"/>
        <v>12.044555546267857</v>
      </c>
      <c r="T32" s="20">
        <f t="shared" si="156"/>
        <v>-1.1253423028910716</v>
      </c>
      <c r="U32" s="20">
        <f t="shared" si="157"/>
        <v>-2.6753395925346206</v>
      </c>
      <c r="V32" s="127"/>
      <c r="W32" s="44">
        <v>472.79</v>
      </c>
      <c r="X32" s="44">
        <v>14.57</v>
      </c>
      <c r="Y32" s="20">
        <v>246.2</v>
      </c>
      <c r="Z32" s="20">
        <f t="shared" si="158"/>
        <v>471.48765928047834</v>
      </c>
      <c r="AA32" s="20">
        <f t="shared" si="159"/>
        <v>-387.90765928047836</v>
      </c>
      <c r="AB32" s="20">
        <f t="shared" si="160"/>
        <v>-6.969180559344462</v>
      </c>
      <c r="AC32" s="20">
        <f t="shared" si="161"/>
        <v>-17.32289785622223</v>
      </c>
      <c r="AD32" s="20">
        <f t="shared" si="162"/>
        <v>528912.36581944057</v>
      </c>
      <c r="AE32" s="20">
        <f t="shared" si="163"/>
        <v>7194866.0571021438</v>
      </c>
      <c r="AF32" s="21">
        <f t="shared" si="164"/>
        <v>18.672232534055844</v>
      </c>
      <c r="AG32" s="21">
        <f t="shared" si="165"/>
        <v>248.08456812444064</v>
      </c>
      <c r="AH32" s="21">
        <f t="shared" si="166"/>
        <v>14.696936336064066</v>
      </c>
      <c r="AI32" s="127"/>
      <c r="AJ32" s="20">
        <f t="shared" si="167"/>
        <v>12.390000000000043</v>
      </c>
      <c r="AK32" s="20">
        <f t="shared" si="168"/>
        <v>3.5604716740684342E-2</v>
      </c>
      <c r="AL32" s="20">
        <f t="shared" si="169"/>
        <v>-3.4208453339089E-2</v>
      </c>
      <c r="AM32" s="23">
        <f t="shared" si="170"/>
        <v>3.6490685404843237E-2</v>
      </c>
      <c r="AN32" s="44">
        <f t="shared" si="171"/>
        <v>1.0001109789544256</v>
      </c>
      <c r="AO32" s="23">
        <f t="shared" si="172"/>
        <v>12.044562541026416</v>
      </c>
      <c r="AP32" s="23">
        <f t="shared" si="173"/>
        <v>-1.1290157528609908</v>
      </c>
      <c r="AQ32" s="23">
        <f t="shared" si="174"/>
        <v>-2.6737432631719051</v>
      </c>
      <c r="AR32" s="44">
        <f t="shared" si="175"/>
        <v>1.5982391773910791</v>
      </c>
      <c r="AS32" s="127"/>
      <c r="AT32" s="20">
        <f t="shared" si="176"/>
        <v>1.4173557869325308E-2</v>
      </c>
      <c r="AU32" s="20">
        <f t="shared" si="177"/>
        <v>-3.8727387163817184E-7</v>
      </c>
      <c r="AV32" s="20">
        <f t="shared" si="178"/>
        <v>1.4173557874616183E-2</v>
      </c>
      <c r="AX32" s="18" t="s">
        <v>143</v>
      </c>
      <c r="AY32" s="18"/>
      <c r="AZ32" s="18"/>
      <c r="BA32" s="119"/>
      <c r="BB32" s="119"/>
      <c r="BC32" s="120"/>
      <c r="BD32" s="116"/>
      <c r="BE32" s="30" t="s">
        <v>96</v>
      </c>
    </row>
    <row r="33" spans="1:57" x14ac:dyDescent="0.3">
      <c r="A33" s="44">
        <v>485.16</v>
      </c>
      <c r="B33" s="44">
        <v>14.65</v>
      </c>
      <c r="C33" s="20">
        <v>244.7</v>
      </c>
      <c r="D33" s="24">
        <f t="shared" si="141"/>
        <v>483.45772732807592</v>
      </c>
      <c r="E33" s="24">
        <f t="shared" si="142"/>
        <v>-399.87772732807593</v>
      </c>
      <c r="F33" s="24">
        <f t="shared" si="143"/>
        <v>-8.2493876739641951</v>
      </c>
      <c r="G33" s="24">
        <f t="shared" si="144"/>
        <v>-20.16791582234508</v>
      </c>
      <c r="H33" s="20">
        <f t="shared" si="145"/>
        <v>528911.08561232581</v>
      </c>
      <c r="I33" s="20">
        <f t="shared" si="146"/>
        <v>7194863.2120841788</v>
      </c>
      <c r="J33" s="21">
        <f t="shared" si="147"/>
        <v>21.789842257633474</v>
      </c>
      <c r="K33" s="21">
        <f t="shared" si="148"/>
        <v>247.75371022548748</v>
      </c>
      <c r="L33" s="21">
        <f t="shared" si="149"/>
        <v>17.228137202491752</v>
      </c>
      <c r="M33" s="127"/>
      <c r="N33" s="20">
        <f t="shared" si="150"/>
        <v>12.370000000000005</v>
      </c>
      <c r="O33" s="20">
        <f t="shared" si="151"/>
        <v>1.3962634015954648E-3</v>
      </c>
      <c r="P33" s="20">
        <f t="shared" si="152"/>
        <v>-2.8448866807507987E-2</v>
      </c>
      <c r="Q33" s="22">
        <f t="shared" si="153"/>
        <v>7.3102225603682847E-3</v>
      </c>
      <c r="R33" s="21">
        <f t="shared" si="154"/>
        <v>1.0000044533032884</v>
      </c>
      <c r="S33" s="20">
        <f t="shared" si="155"/>
        <v>11.970068434871431</v>
      </c>
      <c r="T33" s="20">
        <f t="shared" si="156"/>
        <v>-1.2931599714164019</v>
      </c>
      <c r="U33" s="20">
        <f t="shared" si="157"/>
        <v>-2.839263553637192</v>
      </c>
      <c r="V33" s="127"/>
      <c r="W33" s="44">
        <v>485.16</v>
      </c>
      <c r="X33" s="44">
        <v>14.65</v>
      </c>
      <c r="Y33" s="20">
        <v>244.62</v>
      </c>
      <c r="Z33" s="20">
        <f t="shared" si="158"/>
        <v>483.4577246128394</v>
      </c>
      <c r="AA33" s="20">
        <f t="shared" si="159"/>
        <v>-399.87772461283942</v>
      </c>
      <c r="AB33" s="20">
        <f t="shared" si="160"/>
        <v>-8.2675458614585278</v>
      </c>
      <c r="AC33" s="20">
        <f t="shared" si="161"/>
        <v>-20.159804924737966</v>
      </c>
      <c r="AD33" s="20">
        <f t="shared" si="162"/>
        <v>528911.06745413842</v>
      </c>
      <c r="AE33" s="20">
        <f t="shared" si="163"/>
        <v>7194863.2201950755</v>
      </c>
      <c r="AF33" s="21">
        <f t="shared" si="164"/>
        <v>21.789218645348647</v>
      </c>
      <c r="AG33" s="21">
        <f t="shared" si="165"/>
        <v>247.70144197894382</v>
      </c>
      <c r="AH33" s="21">
        <f t="shared" si="166"/>
        <v>17.239807205344967</v>
      </c>
      <c r="AI33" s="127"/>
      <c r="AJ33" s="20">
        <f t="shared" si="167"/>
        <v>12.370000000000005</v>
      </c>
      <c r="AK33" s="20">
        <f t="shared" si="168"/>
        <v>1.3962634015954648E-3</v>
      </c>
      <c r="AL33" s="20">
        <f t="shared" si="169"/>
        <v>-2.7576202181510127E-2</v>
      </c>
      <c r="AM33" s="23">
        <f t="shared" si="170"/>
        <v>7.0943008117616557E-3</v>
      </c>
      <c r="AN33" s="44">
        <f t="shared" si="171"/>
        <v>1.0000041941131093</v>
      </c>
      <c r="AO33" s="23">
        <f t="shared" si="172"/>
        <v>11.970065332361067</v>
      </c>
      <c r="AP33" s="23">
        <f t="shared" si="173"/>
        <v>-1.2983653021140658</v>
      </c>
      <c r="AQ33" s="23">
        <f t="shared" si="174"/>
        <v>-2.8369070685157367</v>
      </c>
      <c r="AR33" s="44">
        <f t="shared" si="175"/>
        <v>1.2113200772833348</v>
      </c>
      <c r="AS33" s="127"/>
      <c r="AT33" s="20">
        <f t="shared" si="176"/>
        <v>1.9887343069336851E-2</v>
      </c>
      <c r="AU33" s="20">
        <f t="shared" si="177"/>
        <v>2.715236519179598E-6</v>
      </c>
      <c r="AV33" s="20">
        <f t="shared" si="178"/>
        <v>1.9887343254693671E-2</v>
      </c>
      <c r="AX33" s="18" t="s">
        <v>143</v>
      </c>
      <c r="AY33" s="18"/>
      <c r="AZ33" s="18"/>
      <c r="BA33" s="119"/>
      <c r="BB33" s="119"/>
      <c r="BC33" s="120"/>
      <c r="BD33" s="116"/>
      <c r="BE33" s="30" t="s">
        <v>96</v>
      </c>
    </row>
    <row r="34" spans="1:57" x14ac:dyDescent="0.3">
      <c r="A34" s="44">
        <v>497.51</v>
      </c>
      <c r="B34" s="44">
        <v>14.68</v>
      </c>
      <c r="C34" s="20">
        <v>244.64</v>
      </c>
      <c r="D34" s="24">
        <f t="shared" si="141"/>
        <v>495.40539617647602</v>
      </c>
      <c r="E34" s="24">
        <f t="shared" si="142"/>
        <v>-411.82539617647603</v>
      </c>
      <c r="F34" s="24">
        <f t="shared" si="143"/>
        <v>-9.5870514042278412</v>
      </c>
      <c r="G34" s="24">
        <f t="shared" si="144"/>
        <v>-22.993930764941037</v>
      </c>
      <c r="H34" s="20">
        <f t="shared" si="145"/>
        <v>528909.74794859556</v>
      </c>
      <c r="I34" s="20">
        <f t="shared" si="146"/>
        <v>7194860.3860692363</v>
      </c>
      <c r="J34" s="21">
        <f t="shared" si="147"/>
        <v>24.912494990470325</v>
      </c>
      <c r="K34" s="21">
        <f t="shared" si="148"/>
        <v>247.36687304751939</v>
      </c>
      <c r="L34" s="21">
        <f t="shared" si="149"/>
        <v>19.799595445919103</v>
      </c>
      <c r="M34" s="127"/>
      <c r="N34" s="20">
        <f t="shared" si="150"/>
        <v>12.349999999999966</v>
      </c>
      <c r="O34" s="20">
        <f t="shared" si="151"/>
        <v>5.2359877559828775E-4</v>
      </c>
      <c r="P34" s="20">
        <f t="shared" si="152"/>
        <v>-1.0471975511966373E-3</v>
      </c>
      <c r="Q34" s="22">
        <f t="shared" si="153"/>
        <v>5.8689184287463725E-4</v>
      </c>
      <c r="R34" s="21">
        <f t="shared" si="154"/>
        <v>1.0000000287035038</v>
      </c>
      <c r="S34" s="20">
        <f t="shared" si="155"/>
        <v>11.94766884840012</v>
      </c>
      <c r="T34" s="20">
        <f t="shared" si="156"/>
        <v>-1.3376637302636458</v>
      </c>
      <c r="U34" s="20">
        <f t="shared" si="157"/>
        <v>-2.8260149425959575</v>
      </c>
      <c r="V34" s="127"/>
      <c r="W34" s="44">
        <v>497.51</v>
      </c>
      <c r="X34" s="44">
        <v>14.68</v>
      </c>
      <c r="Y34" s="20">
        <v>244.79</v>
      </c>
      <c r="Z34" s="20">
        <f t="shared" si="158"/>
        <v>495.40539395304199</v>
      </c>
      <c r="AA34" s="20">
        <f t="shared" si="159"/>
        <v>-411.82539395304201</v>
      </c>
      <c r="AB34" s="20">
        <f t="shared" si="160"/>
        <v>-9.6034761198362055</v>
      </c>
      <c r="AC34" s="20">
        <f t="shared" si="161"/>
        <v>-22.986636547900527</v>
      </c>
      <c r="AD34" s="20">
        <f t="shared" si="162"/>
        <v>528909.73152388004</v>
      </c>
      <c r="AE34" s="20">
        <f t="shared" si="163"/>
        <v>7194860.3933634525</v>
      </c>
      <c r="AF34" s="21">
        <f t="shared" si="164"/>
        <v>24.912089702984382</v>
      </c>
      <c r="AG34" s="21">
        <f t="shared" si="165"/>
        <v>247.32555077407915</v>
      </c>
      <c r="AH34" s="21">
        <f t="shared" si="166"/>
        <v>19.810172558365625</v>
      </c>
      <c r="AI34" s="127"/>
      <c r="AJ34" s="20">
        <f t="shared" si="167"/>
        <v>12.349999999999966</v>
      </c>
      <c r="AK34" s="20">
        <f t="shared" si="168"/>
        <v>5.2359877559828775E-4</v>
      </c>
      <c r="AL34" s="20">
        <f t="shared" si="169"/>
        <v>2.9670597283901418E-3</v>
      </c>
      <c r="AM34" s="23">
        <f t="shared" si="170"/>
        <v>9.1564108582908865E-4</v>
      </c>
      <c r="AN34" s="44">
        <f t="shared" si="171"/>
        <v>1.0000000698665557</v>
      </c>
      <c r="AO34" s="23">
        <f t="shared" si="172"/>
        <v>11.947669340202618</v>
      </c>
      <c r="AP34" s="23">
        <f t="shared" si="173"/>
        <v>-1.335930258377678</v>
      </c>
      <c r="AQ34" s="23">
        <f t="shared" si="174"/>
        <v>-2.8268316231625605</v>
      </c>
      <c r="AR34" s="44">
        <f t="shared" si="175"/>
        <v>0.12146877251625786</v>
      </c>
      <c r="AS34" s="127"/>
      <c r="AT34" s="20">
        <f t="shared" si="176"/>
        <v>1.7971557243391063E-2</v>
      </c>
      <c r="AU34" s="20">
        <f t="shared" si="177"/>
        <v>2.2234340235627315E-6</v>
      </c>
      <c r="AV34" s="20">
        <f t="shared" si="178"/>
        <v>1.7971557380932257E-2</v>
      </c>
      <c r="AX34" s="18" t="s">
        <v>143</v>
      </c>
      <c r="AY34" s="18"/>
      <c r="AZ34" s="18"/>
      <c r="BA34" s="119"/>
      <c r="BB34" s="119"/>
      <c r="BC34" s="120"/>
      <c r="BD34" s="116"/>
      <c r="BE34" s="30" t="s">
        <v>96</v>
      </c>
    </row>
    <row r="35" spans="1:57" x14ac:dyDescent="0.3">
      <c r="A35" s="128">
        <v>509.9</v>
      </c>
      <c r="B35" s="128">
        <v>15.83</v>
      </c>
      <c r="C35" s="129">
        <v>245.05</v>
      </c>
      <c r="D35" s="130">
        <f t="shared" si="141"/>
        <v>507.35862955644075</v>
      </c>
      <c r="E35" s="130">
        <f t="shared" si="142"/>
        <v>-423.77862955644076</v>
      </c>
      <c r="F35" s="130">
        <f t="shared" si="143"/>
        <v>-10.972354473816758</v>
      </c>
      <c r="G35" s="130">
        <f t="shared" si="144"/>
        <v>-25.944871011770807</v>
      </c>
      <c r="H35" s="129">
        <f t="shared" si="145"/>
        <v>528908.36264552595</v>
      </c>
      <c r="I35" s="129">
        <f t="shared" si="146"/>
        <v>7194857.4351289896</v>
      </c>
      <c r="J35" s="131">
        <f t="shared" si="147"/>
        <v>28.169644912858093</v>
      </c>
      <c r="K35" s="131">
        <f t="shared" si="148"/>
        <v>247.07599503903759</v>
      </c>
      <c r="L35" s="131">
        <f t="shared" si="149"/>
        <v>22.474773219538559</v>
      </c>
      <c r="M35" s="25"/>
      <c r="N35" s="129">
        <f t="shared" si="150"/>
        <v>12.389999999999986</v>
      </c>
      <c r="O35" s="129">
        <f t="shared" si="151"/>
        <v>2.0071286397934797E-2</v>
      </c>
      <c r="P35" s="129">
        <f t="shared" si="152"/>
        <v>7.155849933177188E-3</v>
      </c>
      <c r="Q35" s="132">
        <f t="shared" si="153"/>
        <v>2.0159280597816354E-2</v>
      </c>
      <c r="R35" s="131">
        <f t="shared" si="154"/>
        <v>1.0000338677592269</v>
      </c>
      <c r="S35" s="129">
        <f t="shared" si="155"/>
        <v>11.953233379964734</v>
      </c>
      <c r="T35" s="129">
        <f t="shared" si="156"/>
        <v>-1.3853030695889161</v>
      </c>
      <c r="U35" s="129">
        <f t="shared" si="157"/>
        <v>-2.9509402468297719</v>
      </c>
      <c r="V35" s="25"/>
      <c r="W35" s="128">
        <v>509.9</v>
      </c>
      <c r="X35" s="128">
        <v>15.83</v>
      </c>
      <c r="Y35" s="129">
        <v>245.07</v>
      </c>
      <c r="Z35" s="129">
        <f t="shared" si="158"/>
        <v>507.35862545127031</v>
      </c>
      <c r="AA35" s="129">
        <f t="shared" si="159"/>
        <v>-423.77862545127033</v>
      </c>
      <c r="AB35" s="129">
        <f t="shared" si="160"/>
        <v>-10.984527630389643</v>
      </c>
      <c r="AC35" s="129">
        <f t="shared" si="161"/>
        <v>-25.939580639932426</v>
      </c>
      <c r="AD35" s="129">
        <f t="shared" si="162"/>
        <v>528908.35047236946</v>
      </c>
      <c r="AE35" s="129">
        <f t="shared" si="163"/>
        <v>7194857.4404193601</v>
      </c>
      <c r="AF35" s="131">
        <f t="shared" si="164"/>
        <v>28.169517053693887</v>
      </c>
      <c r="AG35" s="131">
        <f t="shared" si="165"/>
        <v>247.04899945493196</v>
      </c>
      <c r="AH35" s="131">
        <f t="shared" si="166"/>
        <v>22.482670296455723</v>
      </c>
      <c r="AI35" s="25"/>
      <c r="AJ35" s="129">
        <f t="shared" si="167"/>
        <v>12.389999999999986</v>
      </c>
      <c r="AK35" s="129">
        <f t="shared" si="168"/>
        <v>2.0071286397934797E-2</v>
      </c>
      <c r="AL35" s="129">
        <f t="shared" si="169"/>
        <v>4.8869219055841422E-3</v>
      </c>
      <c r="AM35" s="133">
        <f t="shared" si="170"/>
        <v>2.0112373922415827E-2</v>
      </c>
      <c r="AN35" s="128">
        <f t="shared" si="171"/>
        <v>1.0000337103290087</v>
      </c>
      <c r="AO35" s="133">
        <f t="shared" si="172"/>
        <v>11.953231498228327</v>
      </c>
      <c r="AP35" s="133">
        <f t="shared" si="173"/>
        <v>-1.3810515105534364</v>
      </c>
      <c r="AQ35" s="133">
        <f t="shared" si="174"/>
        <v>-2.9529440920318986</v>
      </c>
      <c r="AR35" s="128">
        <f t="shared" si="175"/>
        <v>0.92455146834323154</v>
      </c>
      <c r="AS35" s="25"/>
      <c r="AT35" s="129">
        <f t="shared" si="176"/>
        <v>1.3273046303964291E-2</v>
      </c>
      <c r="AU35" s="129">
        <f t="shared" si="177"/>
        <v>4.1051704329220229E-6</v>
      </c>
      <c r="AV35" s="129">
        <f t="shared" si="178"/>
        <v>1.3273046938800617E-2</v>
      </c>
      <c r="AX35" s="18" t="s">
        <v>143</v>
      </c>
      <c r="AY35" s="18"/>
      <c r="AZ35" s="18"/>
      <c r="BA35" s="119"/>
      <c r="BB35" s="119"/>
      <c r="BC35" s="120"/>
      <c r="BD35" s="116"/>
      <c r="BE35" s="30" t="s">
        <v>96</v>
      </c>
    </row>
    <row r="36" spans="1:57" x14ac:dyDescent="0.3">
      <c r="A36" s="44">
        <v>522.29</v>
      </c>
      <c r="B36" s="44">
        <v>16.97</v>
      </c>
      <c r="C36" s="20">
        <v>244.04</v>
      </c>
      <c r="D36" s="24">
        <f t="shared" ref="D36:D43" si="179">S36+D35</f>
        <v>519.24435815065704</v>
      </c>
      <c r="E36" s="24">
        <f t="shared" ref="E36:E43" si="180">$BJ$3-D36</f>
        <v>-435.66435815065705</v>
      </c>
      <c r="F36" s="24">
        <f t="shared" ref="F36:F43" si="181">T36+F35</f>
        <v>-12.476753606394713</v>
      </c>
      <c r="G36" s="24">
        <f t="shared" ref="G36:G43" si="182">U36+G35</f>
        <v>-29.102870097572652</v>
      </c>
      <c r="H36" s="20">
        <f t="shared" ref="H36:H43" si="183">H35+T36</f>
        <v>528906.85824639339</v>
      </c>
      <c r="I36" s="20">
        <f t="shared" ref="I36:I43" si="184">I35+U36</f>
        <v>7194854.2771299034</v>
      </c>
      <c r="J36" s="21">
        <f t="shared" ref="J36:J43" si="185">SQRT(F36^2+G36^2)</f>
        <v>31.664592662323511</v>
      </c>
      <c r="K36" s="21">
        <f t="shared" ref="K36:K43" si="186">IF(J36=0,0,IF(F36&lt;0,ATAN(G36/F36)*180/PI()+180,ATAN(G36/F36)*180/PI()))</f>
        <v>246.79459887730997</v>
      </c>
      <c r="L36" s="21">
        <f t="shared" ref="L36:L43" si="187">COS((K36-$BL$3)*PI()/180)*J36</f>
        <v>25.356620628683253</v>
      </c>
      <c r="M36" s="127"/>
      <c r="N36" s="20">
        <f t="shared" ref="N36:N43" si="188">A36-A35</f>
        <v>12.389999999999986</v>
      </c>
      <c r="O36" s="20">
        <f t="shared" ref="O36:O43" si="189">RADIANS(B36-B35)</f>
        <v>1.9896753472735337E-2</v>
      </c>
      <c r="P36" s="20">
        <f t="shared" ref="P36:P43" si="190">RADIANS(C36-C35)</f>
        <v>-1.7627825445143065E-2</v>
      </c>
      <c r="Q36" s="22">
        <f t="shared" ref="Q36:Q43" si="191">ACOS(COS(O36)-SIN(RADIANS(B35))*SIN(RADIANS(B36))*(1-COS(P36)))</f>
        <v>2.0509077835588085E-2</v>
      </c>
      <c r="R36" s="21">
        <f t="shared" ref="R36:R43" si="192">2/Q36*TAN(Q36/2)</f>
        <v>1.0000350533305609</v>
      </c>
      <c r="S36" s="20">
        <f t="shared" ref="S36:S43" si="193">(N36/2)*(COS(RADIANS(B35))+COS(RADIANS(B36)))*R36</f>
        <v>11.885728594216332</v>
      </c>
      <c r="T36" s="20">
        <f t="shared" ref="T36:T43" si="194">(N36/2)*(SIN(RADIANS(B35))*COS(RADIANS(C35))+SIN(RADIANS(B36))*COS(RADIANS(C36)))*R36</f>
        <v>-1.5043991325779544</v>
      </c>
      <c r="U36" s="20">
        <f t="shared" ref="U36:U43" si="195">(N36/2)*(SIN(RADIANS(B35))*SIN(RADIANS(C35))+SIN(RADIANS(B36))*SIN(RADIANS(C36)))*R36</f>
        <v>-3.157999085801845</v>
      </c>
      <c r="V36" s="127"/>
      <c r="W36" s="44">
        <v>522.29</v>
      </c>
      <c r="X36" s="44">
        <v>16.97</v>
      </c>
      <c r="Y36" s="20">
        <v>244.04</v>
      </c>
      <c r="Z36" s="20">
        <f t="shared" ref="Z36:Z43" si="196">AO36+Z35</f>
        <v>519.24435502564927</v>
      </c>
      <c r="AA36" s="20">
        <f t="shared" ref="AA36:AA43" si="197">$BJ$3-Z36</f>
        <v>-435.66435502564929</v>
      </c>
      <c r="AB36" s="20">
        <f t="shared" ref="AB36:AB43" si="198">AP36+AB35</f>
        <v>-12.488391989784835</v>
      </c>
      <c r="AC36" s="20">
        <f t="shared" ref="AC36:AC43" si="199">AQ36+AC35</f>
        <v>-29.097828731231793</v>
      </c>
      <c r="AD36" s="20">
        <f t="shared" ref="AD36:AD43" si="200">AD35+AP36</f>
        <v>528906.84660801012</v>
      </c>
      <c r="AE36" s="20">
        <f t="shared" ref="AE36:AE43" si="201">AE35+AQ36</f>
        <v>7194854.2821712689</v>
      </c>
      <c r="AF36" s="21">
        <f t="shared" ref="AF36:AF43" si="202">SQRT(AB36^2+AC36^2)</f>
        <v>31.664547547101009</v>
      </c>
      <c r="AG36" s="21">
        <f t="shared" ref="AG36:AG43" si="203">IF(AF36=0,0,IF(AB36&lt;0,ATAN(AC36/AB36)*180/PI()+180,ATAN(AC36/AB36)*180/PI()))</f>
        <v>246.77164900701621</v>
      </c>
      <c r="AH36" s="21">
        <f t="shared" ref="AH36:AH43" si="204">COS((AG36-$BL$3)*PI()/180)*AF36</f>
        <v>25.364179081187665</v>
      </c>
      <c r="AI36" s="127"/>
      <c r="AJ36" s="20">
        <f t="shared" ref="AJ36:AJ43" si="205">W36-W35</f>
        <v>12.389999999999986</v>
      </c>
      <c r="AK36" s="20">
        <f t="shared" ref="AK36:AK43" si="206">RADIANS(X36-X35)</f>
        <v>1.9896753472735337E-2</v>
      </c>
      <c r="AL36" s="20">
        <f t="shared" ref="AL36:AL43" si="207">RADIANS(Y36-Y35)</f>
        <v>-1.7976891295541614E-2</v>
      </c>
      <c r="AM36" s="23">
        <f t="shared" ref="AM36:AM43" si="208">ACOS(COS(AK36)-SIN(RADIANS(X35))*SIN(RADIANS(X36))*(1-COS(AL36)))</f>
        <v>2.0533188040803951E-2</v>
      </c>
      <c r="AN36" s="44">
        <f t="shared" ref="AN36:AN43" si="209">2/AM36*TAN(AM36/2)</f>
        <v>1.0000351357989608</v>
      </c>
      <c r="AO36" s="23">
        <f t="shared" ref="AO36:AO43" si="210">(AJ36/2)*(COS(RADIANS(X35))+COS(RADIANS(X36)))*AN36</f>
        <v>11.885729574378994</v>
      </c>
      <c r="AP36" s="23">
        <f t="shared" ref="AP36:AP43" si="211">(AJ36/2)*(SIN(RADIANS(X35))*COS(RADIANS(Y35))+SIN(RADIANS(X36))*COS(RADIANS(Y36)))*AN36</f>
        <v>-1.503864359395193</v>
      </c>
      <c r="AQ36" s="23">
        <f t="shared" ref="AQ36:AQ43" si="212">(AJ36/2)*(SIN(RADIANS(X35))*SIN(RADIANS(Y35))+SIN(RADIANS(X36))*SIN(RADIANS(Y36)))*AN36</f>
        <v>-3.158248091299368</v>
      </c>
      <c r="AR36" s="44">
        <f t="shared" ref="AR36:AR43" si="213">(10/AJ36)*2*(ASIN((SQRT((SIN((X35-X36)/2)^2+SIN(((Y35-Y36)/2)^2)*SIN(X35)*SIN(X36))))))</f>
        <v>0.97333624306116207</v>
      </c>
      <c r="AS36" s="127"/>
      <c r="AT36" s="20">
        <f t="shared" ref="AT36:AT43" si="214">SQRT((I36-AE36)^2+(H36-AD36)^2)</f>
        <v>1.268334858141483E-2</v>
      </c>
      <c r="AU36" s="20">
        <f t="shared" ref="AU36:AU43" si="215">D36-Z36</f>
        <v>3.1250077654476627E-6</v>
      </c>
      <c r="AV36" s="20">
        <f t="shared" ref="AV36:AV43" si="216">SQRT((I36-AE36)^2+(H36-AD36)^2+(D36-Z36)^2)</f>
        <v>1.2683348966394921E-2</v>
      </c>
      <c r="AX36" s="18" t="s">
        <v>143</v>
      </c>
      <c r="AY36" s="18"/>
      <c r="AZ36" s="18"/>
      <c r="BA36" s="119"/>
      <c r="BB36" s="119"/>
      <c r="BC36" s="120"/>
      <c r="BD36" s="116"/>
      <c r="BE36" s="30" t="s">
        <v>96</v>
      </c>
    </row>
    <row r="37" spans="1:57" x14ac:dyDescent="0.3">
      <c r="A37" s="44">
        <v>534.65</v>
      </c>
      <c r="B37" s="44">
        <v>18.100000000000001</v>
      </c>
      <c r="C37" s="20">
        <v>243.82</v>
      </c>
      <c r="D37" s="24">
        <f t="shared" si="179"/>
        <v>531.0298373501048</v>
      </c>
      <c r="E37" s="24">
        <f t="shared" si="180"/>
        <v>-447.44983735010481</v>
      </c>
      <c r="F37" s="24">
        <f t="shared" si="181"/>
        <v>-14.113473400005031</v>
      </c>
      <c r="G37" s="24">
        <f t="shared" si="182"/>
        <v>-32.447755678902688</v>
      </c>
      <c r="H37" s="20">
        <f t="shared" si="183"/>
        <v>528905.22152659972</v>
      </c>
      <c r="I37" s="20">
        <f t="shared" si="184"/>
        <v>7194850.9322443223</v>
      </c>
      <c r="J37" s="21">
        <f t="shared" si="185"/>
        <v>35.384275886478321</v>
      </c>
      <c r="K37" s="21">
        <f t="shared" si="186"/>
        <v>246.49289054630134</v>
      </c>
      <c r="L37" s="21">
        <f t="shared" si="187"/>
        <v>28.446504339491636</v>
      </c>
      <c r="M37" s="127"/>
      <c r="N37" s="20">
        <f t="shared" si="188"/>
        <v>12.360000000000014</v>
      </c>
      <c r="O37" s="20">
        <f t="shared" si="189"/>
        <v>1.972222054753597E-2</v>
      </c>
      <c r="P37" s="20">
        <f t="shared" si="190"/>
        <v>-3.8397243543875051E-3</v>
      </c>
      <c r="Q37" s="22">
        <f t="shared" si="191"/>
        <v>1.9756086898964131E-2</v>
      </c>
      <c r="R37" s="21">
        <f t="shared" si="192"/>
        <v>1.0000325265169834</v>
      </c>
      <c r="S37" s="20">
        <f t="shared" si="193"/>
        <v>11.78547919944773</v>
      </c>
      <c r="T37" s="20">
        <f t="shared" si="194"/>
        <v>-1.6367197936103175</v>
      </c>
      <c r="U37" s="20">
        <f t="shared" si="195"/>
        <v>-3.3448855813300344</v>
      </c>
      <c r="V37" s="127"/>
      <c r="W37" s="44">
        <v>534.65</v>
      </c>
      <c r="X37" s="44">
        <v>18.100000000000001</v>
      </c>
      <c r="Y37" s="20">
        <v>244.03</v>
      </c>
      <c r="Z37" s="20">
        <f t="shared" si="196"/>
        <v>531.02983291466523</v>
      </c>
      <c r="AA37" s="20">
        <f t="shared" si="197"/>
        <v>-447.44983291466525</v>
      </c>
      <c r="AB37" s="20">
        <f t="shared" si="198"/>
        <v>-14.118790544032294</v>
      </c>
      <c r="AC37" s="20">
        <f t="shared" si="199"/>
        <v>-32.445807175415787</v>
      </c>
      <c r="AD37" s="20">
        <f t="shared" si="200"/>
        <v>528905.21620945586</v>
      </c>
      <c r="AE37" s="20">
        <f t="shared" si="201"/>
        <v>7194850.9341928251</v>
      </c>
      <c r="AF37" s="21">
        <f t="shared" si="202"/>
        <v>35.384610350977702</v>
      </c>
      <c r="AG37" s="21">
        <f t="shared" si="203"/>
        <v>246.48373694387232</v>
      </c>
      <c r="AH37" s="21">
        <f t="shared" si="204"/>
        <v>28.450134869551373</v>
      </c>
      <c r="AI37" s="127"/>
      <c r="AJ37" s="20">
        <f t="shared" si="205"/>
        <v>12.360000000000014</v>
      </c>
      <c r="AK37" s="20">
        <f t="shared" si="206"/>
        <v>1.972222054753597E-2</v>
      </c>
      <c r="AL37" s="20">
        <f t="shared" si="207"/>
        <v>-1.7453292519927421E-4</v>
      </c>
      <c r="AM37" s="23">
        <f t="shared" si="208"/>
        <v>1.9722290579368584E-2</v>
      </c>
      <c r="AN37" s="44">
        <f t="shared" si="209"/>
        <v>1.0000324153229967</v>
      </c>
      <c r="AO37" s="23">
        <f t="shared" si="210"/>
        <v>11.785477889015937</v>
      </c>
      <c r="AP37" s="23">
        <f t="shared" si="211"/>
        <v>-1.6303985542474577</v>
      </c>
      <c r="AQ37" s="23">
        <f t="shared" si="212"/>
        <v>-3.3479784441839939</v>
      </c>
      <c r="AR37" s="44">
        <f t="shared" si="213"/>
        <v>0.91426851506602946</v>
      </c>
      <c r="AS37" s="127"/>
      <c r="AT37" s="20">
        <f t="shared" si="214"/>
        <v>5.6629217018835621E-3</v>
      </c>
      <c r="AU37" s="20">
        <f t="shared" si="215"/>
        <v>4.4354395640766597E-6</v>
      </c>
      <c r="AV37" s="20">
        <f t="shared" si="216"/>
        <v>5.6629234388951384E-3</v>
      </c>
      <c r="AX37" s="18" t="s">
        <v>143</v>
      </c>
      <c r="AY37" s="18"/>
      <c r="AZ37" s="18"/>
      <c r="BA37" s="119"/>
      <c r="BB37" s="119"/>
      <c r="BC37" s="120"/>
      <c r="BD37" s="116"/>
      <c r="BE37" s="30" t="s">
        <v>96</v>
      </c>
    </row>
    <row r="38" spans="1:57" x14ac:dyDescent="0.3">
      <c r="A38" s="44">
        <v>547.05999999999995</v>
      </c>
      <c r="B38" s="44">
        <v>19.39</v>
      </c>
      <c r="C38" s="20">
        <v>245.36</v>
      </c>
      <c r="D38" s="24">
        <f t="shared" si="179"/>
        <v>542.78141308995509</v>
      </c>
      <c r="E38" s="24">
        <f t="shared" si="180"/>
        <v>-459.20141308995511</v>
      </c>
      <c r="F38" s="24">
        <f t="shared" si="181"/>
        <v>-15.822925904669852</v>
      </c>
      <c r="G38" s="24">
        <f t="shared" si="182"/>
        <v>-36.050376645672834</v>
      </c>
      <c r="H38" s="20">
        <f t="shared" si="183"/>
        <v>528903.51207409508</v>
      </c>
      <c r="I38" s="20">
        <f t="shared" si="184"/>
        <v>7194847.3296233555</v>
      </c>
      <c r="J38" s="21">
        <f t="shared" si="185"/>
        <v>39.369971304022378</v>
      </c>
      <c r="K38" s="21">
        <f t="shared" si="186"/>
        <v>246.30277583082278</v>
      </c>
      <c r="L38" s="21">
        <f t="shared" si="187"/>
        <v>31.728244118479385</v>
      </c>
      <c r="M38" s="127"/>
      <c r="N38" s="20">
        <f t="shared" si="188"/>
        <v>12.409999999999968</v>
      </c>
      <c r="O38" s="20">
        <f t="shared" si="189"/>
        <v>2.2514747350726835E-2</v>
      </c>
      <c r="P38" s="20">
        <f t="shared" si="190"/>
        <v>2.6878070480713032E-2</v>
      </c>
      <c r="Q38" s="22">
        <f t="shared" si="191"/>
        <v>2.4112862546842528E-2</v>
      </c>
      <c r="R38" s="21">
        <f t="shared" si="192"/>
        <v>1.0000484553290245</v>
      </c>
      <c r="S38" s="20">
        <f t="shared" si="193"/>
        <v>11.751575739850338</v>
      </c>
      <c r="T38" s="20">
        <f t="shared" si="194"/>
        <v>-1.7094525046648201</v>
      </c>
      <c r="U38" s="20">
        <f t="shared" si="195"/>
        <v>-3.6026209667701479</v>
      </c>
      <c r="V38" s="127"/>
      <c r="W38" s="44">
        <v>547.05999999999995</v>
      </c>
      <c r="X38" s="44">
        <v>19.39</v>
      </c>
      <c r="Y38" s="20">
        <v>245.65</v>
      </c>
      <c r="Z38" s="20">
        <f t="shared" si="196"/>
        <v>542.78141643318963</v>
      </c>
      <c r="AA38" s="20">
        <f t="shared" si="197"/>
        <v>-459.20141643318965</v>
      </c>
      <c r="AB38" s="20">
        <f t="shared" si="198"/>
        <v>-15.812408637194924</v>
      </c>
      <c r="AC38" s="20">
        <f t="shared" si="199"/>
        <v>-36.055859626006082</v>
      </c>
      <c r="AD38" s="20">
        <f t="shared" si="200"/>
        <v>528903.52259136271</v>
      </c>
      <c r="AE38" s="20">
        <f t="shared" si="201"/>
        <v>7194847.3241403745</v>
      </c>
      <c r="AF38" s="21">
        <f t="shared" si="202"/>
        <v>39.370766823620443</v>
      </c>
      <c r="AG38" s="21">
        <f t="shared" si="203"/>
        <v>246.31999784979928</v>
      </c>
      <c r="AH38" s="21">
        <f t="shared" si="204"/>
        <v>31.721877387834319</v>
      </c>
      <c r="AI38" s="127"/>
      <c r="AJ38" s="20">
        <f t="shared" si="205"/>
        <v>12.409999999999968</v>
      </c>
      <c r="AK38" s="20">
        <f t="shared" si="206"/>
        <v>2.2514747350726835E-2</v>
      </c>
      <c r="AL38" s="20">
        <f t="shared" si="207"/>
        <v>2.8274333882308218E-2</v>
      </c>
      <c r="AM38" s="23">
        <f t="shared" si="208"/>
        <v>2.4276999561220869E-2</v>
      </c>
      <c r="AN38" s="44">
        <f t="shared" si="209"/>
        <v>1.0000491172871488</v>
      </c>
      <c r="AO38" s="23">
        <f t="shared" si="210"/>
        <v>11.751583518524454</v>
      </c>
      <c r="AP38" s="23">
        <f t="shared" si="211"/>
        <v>-1.6936180931626299</v>
      </c>
      <c r="AQ38" s="23">
        <f t="shared" si="212"/>
        <v>-3.6100524505902967</v>
      </c>
      <c r="AR38" s="44">
        <f t="shared" si="213"/>
        <v>0.63548767945958973</v>
      </c>
      <c r="AS38" s="127"/>
      <c r="AT38" s="20">
        <f t="shared" si="214"/>
        <v>1.1860691327869535E-2</v>
      </c>
      <c r="AU38" s="20">
        <f t="shared" si="215"/>
        <v>-3.3432345389883267E-6</v>
      </c>
      <c r="AV38" s="20">
        <f t="shared" si="216"/>
        <v>1.186069179905695E-2</v>
      </c>
      <c r="AX38" s="18" t="s">
        <v>143</v>
      </c>
      <c r="AY38" s="18"/>
      <c r="AZ38" s="18"/>
      <c r="BA38" s="119"/>
      <c r="BB38" s="119"/>
      <c r="BC38" s="120"/>
      <c r="BD38" s="116"/>
      <c r="BE38" s="30" t="s">
        <v>96</v>
      </c>
    </row>
    <row r="39" spans="1:57" x14ac:dyDescent="0.3">
      <c r="A39" s="44">
        <v>559.42999999999995</v>
      </c>
      <c r="B39" s="44">
        <v>20.68</v>
      </c>
      <c r="C39" s="20">
        <v>240.72</v>
      </c>
      <c r="D39" s="24">
        <f t="shared" si="179"/>
        <v>554.40332319013305</v>
      </c>
      <c r="E39" s="24">
        <f t="shared" si="180"/>
        <v>-470.82332319013307</v>
      </c>
      <c r="F39" s="24">
        <f t="shared" si="181"/>
        <v>-17.74747904074885</v>
      </c>
      <c r="G39" s="24">
        <f t="shared" si="182"/>
        <v>-39.822370383879381</v>
      </c>
      <c r="H39" s="20">
        <f t="shared" si="183"/>
        <v>528901.58752095897</v>
      </c>
      <c r="I39" s="20">
        <f t="shared" si="184"/>
        <v>7194843.5576296169</v>
      </c>
      <c r="J39" s="21">
        <f t="shared" si="185"/>
        <v>43.5980985284071</v>
      </c>
      <c r="K39" s="21">
        <f t="shared" si="186"/>
        <v>245.97908926484229</v>
      </c>
      <c r="L39" s="21">
        <f t="shared" si="187"/>
        <v>35.28095289436007</v>
      </c>
      <c r="M39" s="127"/>
      <c r="N39" s="20">
        <f t="shared" si="188"/>
        <v>12.370000000000005</v>
      </c>
      <c r="O39" s="20">
        <f t="shared" si="189"/>
        <v>2.2514747350726835E-2</v>
      </c>
      <c r="P39" s="20">
        <f t="shared" si="190"/>
        <v>-8.0983277292537154E-2</v>
      </c>
      <c r="Q39" s="22">
        <f t="shared" si="191"/>
        <v>3.5714536915921968E-2</v>
      </c>
      <c r="R39" s="21">
        <f t="shared" si="192"/>
        <v>1.0001063075721106</v>
      </c>
      <c r="S39" s="20">
        <f t="shared" si="193"/>
        <v>11.621910100177956</v>
      </c>
      <c r="T39" s="20">
        <f t="shared" si="194"/>
        <v>-1.9245531360789998</v>
      </c>
      <c r="U39" s="20">
        <f t="shared" si="195"/>
        <v>-3.771993738206548</v>
      </c>
      <c r="V39" s="127"/>
      <c r="W39" s="44">
        <v>559.42999999999995</v>
      </c>
      <c r="X39" s="44">
        <v>20.68</v>
      </c>
      <c r="Y39" s="20">
        <v>240.85</v>
      </c>
      <c r="Z39" s="20">
        <f t="shared" si="196"/>
        <v>554.4033787373196</v>
      </c>
      <c r="AA39" s="20">
        <f t="shared" si="197"/>
        <v>-470.82337873731962</v>
      </c>
      <c r="AB39" s="20">
        <f t="shared" si="198"/>
        <v>-17.723185700158986</v>
      </c>
      <c r="AC39" s="20">
        <f t="shared" si="199"/>
        <v>-39.834599093608539</v>
      </c>
      <c r="AD39" s="20">
        <f t="shared" si="200"/>
        <v>528901.61181429971</v>
      </c>
      <c r="AE39" s="20">
        <f t="shared" si="201"/>
        <v>7194843.5454009073</v>
      </c>
      <c r="AF39" s="21">
        <f t="shared" si="202"/>
        <v>43.599387568070703</v>
      </c>
      <c r="AG39" s="21">
        <f t="shared" si="203"/>
        <v>246.0147910901083</v>
      </c>
      <c r="AH39" s="21">
        <f t="shared" si="204"/>
        <v>35.266028599131033</v>
      </c>
      <c r="AI39" s="127"/>
      <c r="AJ39" s="20">
        <f t="shared" si="205"/>
        <v>12.370000000000005</v>
      </c>
      <c r="AK39" s="20">
        <f t="shared" si="206"/>
        <v>2.2514747350726835E-2</v>
      </c>
      <c r="AL39" s="20">
        <f t="shared" si="207"/>
        <v>-8.3775804095728018E-2</v>
      </c>
      <c r="AM39" s="23">
        <f t="shared" si="208"/>
        <v>3.6461241243632259E-2</v>
      </c>
      <c r="AN39" s="44">
        <f t="shared" si="209"/>
        <v>1.0001107999060932</v>
      </c>
      <c r="AO39" s="23">
        <f t="shared" si="210"/>
        <v>11.621962304129966</v>
      </c>
      <c r="AP39" s="23">
        <f t="shared" si="211"/>
        <v>-1.9107770629640606</v>
      </c>
      <c r="AQ39" s="23">
        <f t="shared" si="212"/>
        <v>-3.7787394676024553</v>
      </c>
      <c r="AR39" s="44">
        <f t="shared" si="213"/>
        <v>0.55424939950249619</v>
      </c>
      <c r="AS39" s="127"/>
      <c r="AT39" s="20">
        <f t="shared" si="214"/>
        <v>2.7197568715440879E-2</v>
      </c>
      <c r="AU39" s="20">
        <f t="shared" si="215"/>
        <v>-5.5547186548210448E-5</v>
      </c>
      <c r="AV39" s="20">
        <f t="shared" si="216"/>
        <v>2.7197625439016947E-2</v>
      </c>
      <c r="AX39" s="18" t="s">
        <v>143</v>
      </c>
      <c r="AY39" s="18"/>
      <c r="AZ39" s="18"/>
      <c r="BA39" s="119"/>
      <c r="BB39" s="119"/>
      <c r="BC39" s="120"/>
      <c r="BD39" s="116"/>
      <c r="BE39" s="30" t="s">
        <v>96</v>
      </c>
    </row>
    <row r="40" spans="1:57" x14ac:dyDescent="0.3">
      <c r="A40" s="44">
        <v>571.77</v>
      </c>
      <c r="B40" s="44">
        <v>22.54</v>
      </c>
      <c r="C40" s="20">
        <v>238.31</v>
      </c>
      <c r="D40" s="24">
        <f t="shared" si="179"/>
        <v>565.87569725930632</v>
      </c>
      <c r="E40" s="24">
        <f t="shared" si="180"/>
        <v>-482.29569725930634</v>
      </c>
      <c r="F40" s="24">
        <f t="shared" si="181"/>
        <v>-20.05585270896454</v>
      </c>
      <c r="G40" s="24">
        <f t="shared" si="182"/>
        <v>-43.735838476672853</v>
      </c>
      <c r="H40" s="20">
        <f t="shared" si="183"/>
        <v>528899.27914729074</v>
      </c>
      <c r="I40" s="20">
        <f t="shared" si="184"/>
        <v>7194839.6441615243</v>
      </c>
      <c r="J40" s="21">
        <f t="shared" si="185"/>
        <v>48.115078667100796</v>
      </c>
      <c r="K40" s="21">
        <f t="shared" si="186"/>
        <v>245.36532846954745</v>
      </c>
      <c r="L40" s="21">
        <f t="shared" si="187"/>
        <v>39.236797178858673</v>
      </c>
      <c r="M40" s="127"/>
      <c r="N40" s="20">
        <f t="shared" si="188"/>
        <v>12.340000000000032</v>
      </c>
      <c r="O40" s="20">
        <f t="shared" si="189"/>
        <v>3.2463124087094522E-2</v>
      </c>
      <c r="P40" s="20">
        <f t="shared" si="190"/>
        <v>-4.2062434973063285E-2</v>
      </c>
      <c r="Q40" s="22">
        <f t="shared" si="191"/>
        <v>3.5963484386880129E-2</v>
      </c>
      <c r="R40" s="21">
        <f t="shared" si="192"/>
        <v>1.0001077949593591</v>
      </c>
      <c r="S40" s="20">
        <f t="shared" si="193"/>
        <v>11.472374069173322</v>
      </c>
      <c r="T40" s="20">
        <f t="shared" si="194"/>
        <v>-2.3083736682156895</v>
      </c>
      <c r="U40" s="20">
        <f t="shared" si="195"/>
        <v>-3.9134680927934693</v>
      </c>
      <c r="V40" s="127"/>
      <c r="W40" s="44">
        <v>571.77</v>
      </c>
      <c r="X40" s="44">
        <v>22.54</v>
      </c>
      <c r="Y40" s="20">
        <v>238.24</v>
      </c>
      <c r="Z40" s="20">
        <f t="shared" si="196"/>
        <v>565.87579238977844</v>
      </c>
      <c r="AA40" s="20">
        <f t="shared" si="197"/>
        <v>-482.29579238977846</v>
      </c>
      <c r="AB40" s="20">
        <f t="shared" si="198"/>
        <v>-20.029709991412791</v>
      </c>
      <c r="AC40" s="20">
        <f t="shared" si="199"/>
        <v>-43.748974356422515</v>
      </c>
      <c r="AD40" s="20">
        <f t="shared" si="200"/>
        <v>528899.30529000843</v>
      </c>
      <c r="AE40" s="20">
        <f t="shared" si="201"/>
        <v>7194839.631025644</v>
      </c>
      <c r="AF40" s="21">
        <f t="shared" si="202"/>
        <v>48.116130762759965</v>
      </c>
      <c r="AG40" s="21">
        <f t="shared" si="203"/>
        <v>245.4001454274034</v>
      </c>
      <c r="AH40" s="21">
        <f t="shared" si="204"/>
        <v>39.220724861209732</v>
      </c>
      <c r="AI40" s="127"/>
      <c r="AJ40" s="20">
        <f t="shared" si="205"/>
        <v>12.340000000000032</v>
      </c>
      <c r="AK40" s="20">
        <f t="shared" si="206"/>
        <v>3.2463124087094522E-2</v>
      </c>
      <c r="AL40" s="20">
        <f t="shared" si="207"/>
        <v>-4.5553093477051741E-2</v>
      </c>
      <c r="AM40" s="23">
        <f t="shared" si="208"/>
        <v>3.653449809067677E-2</v>
      </c>
      <c r="AN40" s="44">
        <f t="shared" si="209"/>
        <v>1.0001112456446482</v>
      </c>
      <c r="AO40" s="23">
        <f t="shared" si="210"/>
        <v>11.472413652458874</v>
      </c>
      <c r="AP40" s="23">
        <f t="shared" si="211"/>
        <v>-2.3065242912538038</v>
      </c>
      <c r="AQ40" s="23">
        <f t="shared" si="212"/>
        <v>-3.914375262813977</v>
      </c>
      <c r="AR40" s="44">
        <f t="shared" si="213"/>
        <v>0.62800722574586854</v>
      </c>
      <c r="AS40" s="127"/>
      <c r="AT40" s="20">
        <f t="shared" si="214"/>
        <v>2.9257358691416002E-2</v>
      </c>
      <c r="AU40" s="20">
        <f t="shared" si="215"/>
        <v>-9.5130472118398757E-5</v>
      </c>
      <c r="AV40" s="20">
        <f t="shared" si="216"/>
        <v>2.9257513349649197E-2</v>
      </c>
      <c r="AX40" s="18" t="s">
        <v>143</v>
      </c>
      <c r="AY40" s="18"/>
      <c r="AZ40" s="18"/>
      <c r="BA40" s="119"/>
      <c r="BB40" s="119"/>
      <c r="BC40" s="120"/>
      <c r="BD40" s="116"/>
      <c r="BE40" s="30" t="s">
        <v>96</v>
      </c>
    </row>
    <row r="41" spans="1:57" x14ac:dyDescent="0.3">
      <c r="A41" s="44">
        <v>584.1</v>
      </c>
      <c r="B41" s="44">
        <v>23.83</v>
      </c>
      <c r="C41" s="20">
        <v>238.89</v>
      </c>
      <c r="D41" s="24">
        <f t="shared" si="179"/>
        <v>577.20968284176524</v>
      </c>
      <c r="E41" s="24">
        <f t="shared" si="180"/>
        <v>-493.62968284176526</v>
      </c>
      <c r="F41" s="24">
        <f t="shared" si="181"/>
        <v>-22.584375135754001</v>
      </c>
      <c r="G41" s="24">
        <f t="shared" si="182"/>
        <v>-47.879462742974169</v>
      </c>
      <c r="H41" s="20">
        <f t="shared" si="183"/>
        <v>528896.7506248639</v>
      </c>
      <c r="I41" s="20">
        <f t="shared" si="184"/>
        <v>7194835.5005372576</v>
      </c>
      <c r="J41" s="21">
        <f t="shared" si="185"/>
        <v>52.938614950037326</v>
      </c>
      <c r="K41" s="21">
        <f t="shared" si="186"/>
        <v>244.74710785224624</v>
      </c>
      <c r="L41" s="21">
        <f t="shared" si="187"/>
        <v>43.498373967647687</v>
      </c>
      <c r="M41" s="127"/>
      <c r="N41" s="20">
        <f t="shared" si="188"/>
        <v>12.330000000000041</v>
      </c>
      <c r="O41" s="20">
        <f t="shared" si="189"/>
        <v>2.2514747350726835E-2</v>
      </c>
      <c r="P41" s="20">
        <f t="shared" si="190"/>
        <v>1.0122909661566834E-2</v>
      </c>
      <c r="Q41" s="22">
        <f t="shared" si="191"/>
        <v>2.2864503512268985E-2</v>
      </c>
      <c r="R41" s="21">
        <f t="shared" si="192"/>
        <v>1.0000435677377315</v>
      </c>
      <c r="S41" s="20">
        <f t="shared" si="193"/>
        <v>11.333985582458896</v>
      </c>
      <c r="T41" s="20">
        <f t="shared" si="194"/>
        <v>-2.5285224267894595</v>
      </c>
      <c r="U41" s="20">
        <f t="shared" si="195"/>
        <v>-4.1436242663013125</v>
      </c>
      <c r="V41" s="127"/>
      <c r="W41" s="44">
        <v>584.1</v>
      </c>
      <c r="X41" s="44">
        <v>23.83</v>
      </c>
      <c r="Y41" s="20">
        <v>238.88</v>
      </c>
      <c r="Z41" s="20">
        <f t="shared" si="196"/>
        <v>577.20978123437305</v>
      </c>
      <c r="AA41" s="20">
        <f t="shared" si="197"/>
        <v>-493.62978123437307</v>
      </c>
      <c r="AB41" s="20">
        <f t="shared" si="198"/>
        <v>-22.561061268552063</v>
      </c>
      <c r="AC41" s="20">
        <f t="shared" si="199"/>
        <v>-47.890856867575195</v>
      </c>
      <c r="AD41" s="20">
        <f t="shared" si="200"/>
        <v>528896.77393873129</v>
      </c>
      <c r="AE41" s="20">
        <f t="shared" si="201"/>
        <v>7194835.4891431332</v>
      </c>
      <c r="AF41" s="21">
        <f t="shared" si="202"/>
        <v>52.93898050655995</v>
      </c>
      <c r="AG41" s="21">
        <f t="shared" si="203"/>
        <v>244.7751899742193</v>
      </c>
      <c r="AH41" s="21">
        <f t="shared" si="204"/>
        <v>43.483880628690862</v>
      </c>
      <c r="AI41" s="127"/>
      <c r="AJ41" s="20">
        <f t="shared" si="205"/>
        <v>12.330000000000041</v>
      </c>
      <c r="AK41" s="20">
        <f t="shared" si="206"/>
        <v>2.2514747350726835E-2</v>
      </c>
      <c r="AL41" s="20">
        <f t="shared" si="207"/>
        <v>1.117010721276347E-2</v>
      </c>
      <c r="AM41" s="23">
        <f t="shared" si="208"/>
        <v>2.2939902708507098E-2</v>
      </c>
      <c r="AN41" s="44">
        <f t="shared" si="209"/>
        <v>1.0000438555692095</v>
      </c>
      <c r="AO41" s="23">
        <f t="shared" si="210"/>
        <v>11.333988844594593</v>
      </c>
      <c r="AP41" s="23">
        <f t="shared" si="211"/>
        <v>-2.5313512771392732</v>
      </c>
      <c r="AQ41" s="23">
        <f t="shared" si="212"/>
        <v>-4.1418825111526791</v>
      </c>
      <c r="AR41" s="44">
        <f t="shared" si="213"/>
        <v>1.1318987383985895</v>
      </c>
      <c r="AS41" s="127"/>
      <c r="AT41" s="20">
        <f t="shared" si="214"/>
        <v>2.5949228995905613E-2</v>
      </c>
      <c r="AU41" s="20">
        <f t="shared" si="215"/>
        <v>-9.8392607810637855E-5</v>
      </c>
      <c r="AV41" s="20">
        <f t="shared" si="216"/>
        <v>2.5949415534597699E-2</v>
      </c>
      <c r="AX41" s="18" t="s">
        <v>143</v>
      </c>
      <c r="AY41" s="18"/>
      <c r="AZ41" s="18"/>
      <c r="BA41" s="119"/>
      <c r="BB41" s="119"/>
      <c r="BC41" s="120"/>
      <c r="BD41" s="116"/>
      <c r="BE41" s="30" t="s">
        <v>96</v>
      </c>
    </row>
    <row r="42" spans="1:57" x14ac:dyDescent="0.3">
      <c r="A42" s="44">
        <v>596.45000000000005</v>
      </c>
      <c r="B42" s="44">
        <v>25.89</v>
      </c>
      <c r="C42" s="20">
        <v>239.37</v>
      </c>
      <c r="D42" s="24">
        <f t="shared" si="179"/>
        <v>588.41471185228716</v>
      </c>
      <c r="E42" s="24">
        <f t="shared" si="180"/>
        <v>-504.83471185228717</v>
      </c>
      <c r="F42" s="24">
        <f t="shared" si="181"/>
        <v>-25.247444774428097</v>
      </c>
      <c r="G42" s="24">
        <f t="shared" si="182"/>
        <v>-52.336064377407368</v>
      </c>
      <c r="H42" s="20">
        <f t="shared" si="183"/>
        <v>528894.08755522524</v>
      </c>
      <c r="I42" s="20">
        <f t="shared" si="184"/>
        <v>7194831.043935623</v>
      </c>
      <c r="J42" s="21">
        <f t="shared" si="185"/>
        <v>58.107633768326217</v>
      </c>
      <c r="K42" s="21">
        <f t="shared" si="186"/>
        <v>244.24687025132084</v>
      </c>
      <c r="L42" s="21">
        <f t="shared" si="187"/>
        <v>48.032960744003091</v>
      </c>
      <c r="M42" s="127"/>
      <c r="N42" s="20">
        <f t="shared" si="188"/>
        <v>12.350000000000023</v>
      </c>
      <c r="O42" s="20">
        <f t="shared" si="189"/>
        <v>3.5953782591083228E-2</v>
      </c>
      <c r="P42" s="20">
        <f t="shared" si="190"/>
        <v>8.3775804095730984E-3</v>
      </c>
      <c r="Q42" s="22">
        <f t="shared" si="191"/>
        <v>3.6125594568384045E-2</v>
      </c>
      <c r="R42" s="21">
        <f t="shared" si="192"/>
        <v>1.0001087690769337</v>
      </c>
      <c r="S42" s="20">
        <f t="shared" si="193"/>
        <v>11.205029010521962</v>
      </c>
      <c r="T42" s="20">
        <f t="shared" si="194"/>
        <v>-2.6630696386740942</v>
      </c>
      <c r="U42" s="20">
        <f t="shared" si="195"/>
        <v>-4.4566016344331958</v>
      </c>
      <c r="V42" s="127"/>
      <c r="W42" s="44">
        <v>596.45000000000005</v>
      </c>
      <c r="X42" s="44">
        <v>25.89</v>
      </c>
      <c r="Y42" s="20">
        <v>239.28</v>
      </c>
      <c r="Z42" s="20">
        <f t="shared" si="196"/>
        <v>588.41480671102238</v>
      </c>
      <c r="AA42" s="20">
        <f t="shared" si="197"/>
        <v>-504.8348067110224</v>
      </c>
      <c r="AB42" s="20">
        <f t="shared" si="198"/>
        <v>-25.228145974212129</v>
      </c>
      <c r="AC42" s="20">
        <f t="shared" si="199"/>
        <v>-52.345071106591121</v>
      </c>
      <c r="AD42" s="20">
        <f t="shared" si="200"/>
        <v>528894.10685402562</v>
      </c>
      <c r="AE42" s="20">
        <f t="shared" si="201"/>
        <v>7194831.0349288946</v>
      </c>
      <c r="AF42" s="21">
        <f t="shared" si="202"/>
        <v>58.10736458014798</v>
      </c>
      <c r="AG42" s="21">
        <f t="shared" si="203"/>
        <v>244.26786813162798</v>
      </c>
      <c r="AH42" s="21">
        <f t="shared" si="204"/>
        <v>48.020750857345369</v>
      </c>
      <c r="AI42" s="127"/>
      <c r="AJ42" s="20">
        <f t="shared" si="205"/>
        <v>12.350000000000023</v>
      </c>
      <c r="AK42" s="20">
        <f t="shared" si="206"/>
        <v>3.5953782591083228E-2</v>
      </c>
      <c r="AL42" s="20">
        <f t="shared" si="207"/>
        <v>6.9813170079774172E-3</v>
      </c>
      <c r="AM42" s="23">
        <f t="shared" si="208"/>
        <v>3.6073183459809588E-2</v>
      </c>
      <c r="AN42" s="44">
        <f t="shared" si="209"/>
        <v>1.0001084536598979</v>
      </c>
      <c r="AO42" s="23">
        <f t="shared" si="210"/>
        <v>11.2050254766493</v>
      </c>
      <c r="AP42" s="23">
        <f t="shared" si="211"/>
        <v>-2.6670847056600659</v>
      </c>
      <c r="AQ42" s="23">
        <f t="shared" si="212"/>
        <v>-4.4542142390159229</v>
      </c>
      <c r="AR42" s="44">
        <f t="shared" si="213"/>
        <v>1.620144305051878</v>
      </c>
      <c r="AS42" s="127"/>
      <c r="AT42" s="20">
        <f t="shared" si="214"/>
        <v>2.1297062075516009E-2</v>
      </c>
      <c r="AU42" s="20">
        <f t="shared" si="215"/>
        <v>-9.4858735224079282E-5</v>
      </c>
      <c r="AV42" s="20">
        <f t="shared" si="216"/>
        <v>2.1297273328481057E-2</v>
      </c>
      <c r="AX42" s="18" t="s">
        <v>143</v>
      </c>
      <c r="AY42" s="18"/>
      <c r="AZ42" s="18"/>
      <c r="BA42" s="119"/>
      <c r="BB42" s="119"/>
      <c r="BC42" s="120"/>
      <c r="BD42" s="116"/>
      <c r="BE42" s="30" t="s">
        <v>96</v>
      </c>
    </row>
    <row r="43" spans="1:57" x14ac:dyDescent="0.3">
      <c r="A43" s="44">
        <v>608.84</v>
      </c>
      <c r="B43" s="44">
        <v>27.01</v>
      </c>
      <c r="C43" s="20">
        <v>239.88</v>
      </c>
      <c r="D43" s="24">
        <f t="shared" si="179"/>
        <v>599.5076067109361</v>
      </c>
      <c r="E43" s="24">
        <f t="shared" si="180"/>
        <v>-515.92760671093606</v>
      </c>
      <c r="F43" s="24">
        <f t="shared" si="181"/>
        <v>-28.037537712799409</v>
      </c>
      <c r="G43" s="24">
        <f t="shared" si="182"/>
        <v>-57.097374688392136</v>
      </c>
      <c r="H43" s="20">
        <f t="shared" si="183"/>
        <v>528891.29746228689</v>
      </c>
      <c r="I43" s="20">
        <f t="shared" si="184"/>
        <v>7194826.282625312</v>
      </c>
      <c r="J43" s="21">
        <f t="shared" si="185"/>
        <v>63.609855504499393</v>
      </c>
      <c r="K43" s="21">
        <f t="shared" si="186"/>
        <v>243.8467570398912</v>
      </c>
      <c r="L43" s="21">
        <f t="shared" si="187"/>
        <v>52.82990726304461</v>
      </c>
      <c r="M43" s="127"/>
      <c r="N43" s="20">
        <f t="shared" si="188"/>
        <v>12.389999999999986</v>
      </c>
      <c r="O43" s="20">
        <f t="shared" si="189"/>
        <v>1.954768762233651E-2</v>
      </c>
      <c r="P43" s="20">
        <f t="shared" si="190"/>
        <v>8.9011791851709224E-3</v>
      </c>
      <c r="Q43" s="22">
        <f t="shared" si="191"/>
        <v>1.9945539663429601E-2</v>
      </c>
      <c r="R43" s="21">
        <f t="shared" si="192"/>
        <v>1.0000331533649616</v>
      </c>
      <c r="S43" s="20">
        <f t="shared" si="193"/>
        <v>11.092894858648963</v>
      </c>
      <c r="T43" s="20">
        <f t="shared" si="194"/>
        <v>-2.790092938371314</v>
      </c>
      <c r="U43" s="20">
        <f t="shared" si="195"/>
        <v>-4.761310310984765</v>
      </c>
      <c r="V43" s="127"/>
      <c r="W43" s="44">
        <v>608.84</v>
      </c>
      <c r="X43" s="44">
        <v>27.01</v>
      </c>
      <c r="Y43" s="20">
        <v>239.8</v>
      </c>
      <c r="Z43" s="20">
        <f t="shared" si="196"/>
        <v>599.50770214487613</v>
      </c>
      <c r="AA43" s="20">
        <f t="shared" si="197"/>
        <v>-515.92770214487609</v>
      </c>
      <c r="AB43" s="20">
        <f t="shared" si="198"/>
        <v>-28.025290277782418</v>
      </c>
      <c r="AC43" s="20">
        <f t="shared" si="199"/>
        <v>-57.102240170889679</v>
      </c>
      <c r="AD43" s="20">
        <f t="shared" si="200"/>
        <v>528891.30970972206</v>
      </c>
      <c r="AE43" s="20">
        <f t="shared" si="201"/>
        <v>7194826.2777598305</v>
      </c>
      <c r="AF43" s="21">
        <f t="shared" si="202"/>
        <v>63.608825863145221</v>
      </c>
      <c r="AG43" s="21">
        <f t="shared" si="203"/>
        <v>243.85859120880053</v>
      </c>
      <c r="AH43" s="21">
        <f t="shared" si="204"/>
        <v>52.82173341443746</v>
      </c>
      <c r="AI43" s="127"/>
      <c r="AJ43" s="20">
        <f t="shared" si="205"/>
        <v>12.389999999999986</v>
      </c>
      <c r="AK43" s="20">
        <f t="shared" si="206"/>
        <v>1.954768762233651E-2</v>
      </c>
      <c r="AL43" s="20">
        <f t="shared" si="207"/>
        <v>9.0757121103706914E-3</v>
      </c>
      <c r="AM43" s="23">
        <f t="shared" si="208"/>
        <v>1.9961131353631423E-2</v>
      </c>
      <c r="AN43" s="44">
        <f t="shared" si="209"/>
        <v>1.0000332052201282</v>
      </c>
      <c r="AO43" s="23">
        <f t="shared" si="210"/>
        <v>11.092895433853803</v>
      </c>
      <c r="AP43" s="23">
        <f t="shared" si="211"/>
        <v>-2.7971443035702883</v>
      </c>
      <c r="AQ43" s="23">
        <f t="shared" si="212"/>
        <v>-4.7571690642985587</v>
      </c>
      <c r="AR43" s="44">
        <f t="shared" si="213"/>
        <v>0.98160485994653257</v>
      </c>
      <c r="AS43" s="127"/>
      <c r="AT43" s="20">
        <f t="shared" si="214"/>
        <v>1.3178489236694261E-2</v>
      </c>
      <c r="AU43" s="20">
        <f t="shared" si="215"/>
        <v>-9.5433940032307873E-5</v>
      </c>
      <c r="AV43" s="20">
        <f t="shared" si="216"/>
        <v>1.3178834781519062E-2</v>
      </c>
      <c r="AX43" s="18" t="s">
        <v>143</v>
      </c>
      <c r="AY43" s="18"/>
      <c r="AZ43" s="18"/>
      <c r="BA43" s="119"/>
      <c r="BB43" s="119"/>
      <c r="BC43" s="120"/>
      <c r="BD43" s="116"/>
      <c r="BE43" s="30" t="s">
        <v>96</v>
      </c>
    </row>
    <row r="44" spans="1:57" x14ac:dyDescent="0.3">
      <c r="A44" s="44">
        <v>621.23</v>
      </c>
      <c r="B44" s="44">
        <v>28.31</v>
      </c>
      <c r="C44" s="20">
        <v>238.74</v>
      </c>
      <c r="D44" s="24">
        <f t="shared" ref="D44:D51" si="217">S44+D43</f>
        <v>610.48149446338721</v>
      </c>
      <c r="E44" s="24">
        <f t="shared" ref="E44:E51" si="218">$BJ$3-D44</f>
        <v>-526.90149446338717</v>
      </c>
      <c r="F44" s="24">
        <f t="shared" ref="F44:F51" si="219">T44+F43</f>
        <v>-30.974058757582309</v>
      </c>
      <c r="G44" s="24">
        <f t="shared" ref="G44:G51" si="220">U44+G43</f>
        <v>-62.042579980930974</v>
      </c>
      <c r="H44" s="20">
        <f t="shared" ref="H44:H51" si="221">H43+T44</f>
        <v>528888.36094124208</v>
      </c>
      <c r="I44" s="20">
        <f t="shared" ref="I44:I51" si="222">I43+U44</f>
        <v>7194821.3374200193</v>
      </c>
      <c r="J44" s="21">
        <f t="shared" ref="J44:J51" si="223">SQRT(F44^2+G44^2)</f>
        <v>69.344603586785169</v>
      </c>
      <c r="K44" s="21">
        <f t="shared" ref="K44:K51" si="224">IF(J44=0,0,IF(F44&lt;0,ATAN(G44/F44)*180/PI()+180,ATAN(G44/F44)*180/PI()))</f>
        <v>243.46985355148931</v>
      </c>
      <c r="L44" s="21">
        <f t="shared" ref="L44:L51" si="225">COS((K44-$BL$3)*PI()/180)*J44</f>
        <v>57.845611732843636</v>
      </c>
      <c r="M44" s="127"/>
      <c r="N44" s="20">
        <f t="shared" ref="N44:N51" si="226">A44-A43</f>
        <v>12.389999999999986</v>
      </c>
      <c r="O44" s="20">
        <f t="shared" ref="O44:O51" si="227">RADIANS(B44-B43)</f>
        <v>2.2689280275926236E-2</v>
      </c>
      <c r="P44" s="20">
        <f t="shared" ref="P44:P51" si="228">RADIANS(C44-C43)</f>
        <v>-1.9896753472735118E-2</v>
      </c>
      <c r="Q44" s="22">
        <f t="shared" ref="Q44:Q51" si="229">ACOS(COS(O44)-SIN(RADIANS(B43))*SIN(RADIANS(B44))*(1-COS(P44)))</f>
        <v>2.4496354744500959E-2</v>
      </c>
      <c r="R44" s="21">
        <f t="shared" ref="R44:R51" si="230">2/Q44*TAN(Q44/2)</f>
        <v>1.0000500089505435</v>
      </c>
      <c r="S44" s="20">
        <f t="shared" ref="S44:S51" si="231">(N44/2)*(COS(RADIANS(B43))+COS(RADIANS(B44)))*R44</f>
        <v>10.973887752451125</v>
      </c>
      <c r="T44" s="20">
        <f t="shared" ref="T44:T51" si="232">(N44/2)*(SIN(RADIANS(B43))*COS(RADIANS(C43))+SIN(RADIANS(B44))*COS(RADIANS(C44)))*R44</f>
        <v>-2.9365210447828987</v>
      </c>
      <c r="U44" s="20">
        <f t="shared" ref="U44:U51" si="233">(N44/2)*(SIN(RADIANS(B43))*SIN(RADIANS(C43))+SIN(RADIANS(B44))*SIN(RADIANS(C44)))*R44</f>
        <v>-4.9452052925388381</v>
      </c>
      <c r="V44" s="127"/>
      <c r="W44" s="44">
        <v>621.23</v>
      </c>
      <c r="X44" s="44">
        <v>28.31</v>
      </c>
      <c r="Y44" s="20">
        <v>238.58</v>
      </c>
      <c r="Z44" s="20">
        <f t="shared" ref="Z44:Z51" si="234">AO44+Z43</f>
        <v>610.4816012259073</v>
      </c>
      <c r="AA44" s="20">
        <f t="shared" ref="AA44:AA51" si="235">$BJ$3-Z44</f>
        <v>-526.90160122590726</v>
      </c>
      <c r="AB44" s="20">
        <f t="shared" ref="AB44:AB51" si="236">AP44+AB43</f>
        <v>-30.97221859932046</v>
      </c>
      <c r="AC44" s="20">
        <f t="shared" ref="AC44:AC51" si="237">AQ44+AC43</f>
        <v>-62.041209456694297</v>
      </c>
      <c r="AD44" s="20">
        <f t="shared" ref="AD44:AD51" si="238">AD43+AP44</f>
        <v>528888.36278140056</v>
      </c>
      <c r="AE44" s="20">
        <f t="shared" ref="AE44:AE51" si="239">AE43+AQ44</f>
        <v>7194821.3387905443</v>
      </c>
      <c r="AF44" s="21">
        <f t="shared" ref="AF44:AF51" si="240">SQRT(AB44^2+AC44^2)</f>
        <v>69.342555446230179</v>
      </c>
      <c r="AG44" s="21">
        <f t="shared" ref="AG44:AG51" si="241">IF(AF44=0,0,IF(AB44&lt;0,ATAN(AC44/AB44)*180/PI()+180,ATAN(AC44/AB44)*180/PI()))</f>
        <v>243.47070809674597</v>
      </c>
      <c r="AH44" s="21">
        <f t="shared" ref="AH44:AH51" si="242">COS((AG44-$BL$3)*PI()/180)*AF44</f>
        <v>57.843332846923552</v>
      </c>
      <c r="AI44" s="127"/>
      <c r="AJ44" s="20">
        <f t="shared" ref="AJ44:AJ51" si="243">W44-W43</f>
        <v>12.389999999999986</v>
      </c>
      <c r="AK44" s="20">
        <f t="shared" ref="AK44:AK51" si="244">RADIANS(X44-X43)</f>
        <v>2.2689280275926236E-2</v>
      </c>
      <c r="AL44" s="20">
        <f t="shared" ref="AL44:AL51" si="245">RADIANS(Y44-Y43)</f>
        <v>-2.12930168743308E-2</v>
      </c>
      <c r="AM44" s="23">
        <f t="shared" ref="AM44:AM51" si="246">ACOS(COS(AK44)-SIN(RADIANS(X43))*SIN(RADIANS(X44))*(1-COS(AL44)))</f>
        <v>2.4747896292913962E-2</v>
      </c>
      <c r="AN44" s="44">
        <f t="shared" ref="AN44:AN51" si="247">2/AM44*TAN(AM44/2)</f>
        <v>1.0000510413236479</v>
      </c>
      <c r="AO44" s="23">
        <f t="shared" ref="AO44:AO51" si="248">(AJ44/2)*(COS(RADIANS(X43))+COS(RADIANS(X44)))*AN44</f>
        <v>10.97389908103116</v>
      </c>
      <c r="AP44" s="23">
        <f t="shared" ref="AP44:AP51" si="249">(AJ44/2)*(SIN(RADIANS(X43))*COS(RADIANS(Y43))+SIN(RADIANS(X44))*COS(RADIANS(Y44)))*AN44</f>
        <v>-2.9469283215380413</v>
      </c>
      <c r="AQ44" s="23">
        <f t="shared" ref="AQ44:AQ51" si="250">(AJ44/2)*(SIN(RADIANS(X43))*SIN(RADIANS(Y43))+SIN(RADIANS(X44))*SIN(RADIANS(Y44)))*AN44</f>
        <v>-4.9389692858046192</v>
      </c>
      <c r="AR44" s="44">
        <f t="shared" ref="AR44:AR51" si="251">(10/AJ44)*2*(ASIN((SQRT((SIN((X43-X44)/2)^2+SIN(((Y43-Y44)/2)^2)*SIN(X43)*SIN(X44))))))</f>
        <v>1.0284498338056114</v>
      </c>
      <c r="AS44" s="127"/>
      <c r="AT44" s="20">
        <f t="shared" ref="AT44:AT51" si="252">SQRT((I44-AE44)^2+(H44-AD44)^2)</f>
        <v>2.2944546151004545E-3</v>
      </c>
      <c r="AU44" s="20">
        <f t="shared" ref="AU44:AU51" si="253">D44-Z44</f>
        <v>-1.0676252009034215E-4</v>
      </c>
      <c r="AV44" s="20">
        <f t="shared" ref="AV44:AV51" si="254">SQRT((I44-AE44)^2+(H44-AD44)^2+(D44-Z44)^2)</f>
        <v>2.2969371381149758E-3</v>
      </c>
      <c r="AX44" s="18" t="s">
        <v>143</v>
      </c>
      <c r="AY44" s="18"/>
      <c r="AZ44" s="18"/>
      <c r="BA44" s="119"/>
      <c r="BB44" s="119"/>
      <c r="BC44" s="120"/>
      <c r="BD44" s="116"/>
      <c r="BE44" s="30" t="s">
        <v>96</v>
      </c>
    </row>
    <row r="45" spans="1:57" x14ac:dyDescent="0.3">
      <c r="A45" s="44">
        <v>633.59</v>
      </c>
      <c r="B45" s="44">
        <v>29.43</v>
      </c>
      <c r="C45" s="20">
        <v>239.98</v>
      </c>
      <c r="D45" s="24">
        <f t="shared" si="217"/>
        <v>621.3052883068159</v>
      </c>
      <c r="E45" s="24">
        <f t="shared" si="218"/>
        <v>-537.72528830681586</v>
      </c>
      <c r="F45" s="24">
        <f t="shared" si="219"/>
        <v>-34.014268655197057</v>
      </c>
      <c r="G45" s="24">
        <f t="shared" si="220"/>
        <v>-67.177359099148845</v>
      </c>
      <c r="H45" s="20">
        <f t="shared" si="221"/>
        <v>528885.32073134452</v>
      </c>
      <c r="I45" s="20">
        <f t="shared" si="222"/>
        <v>7194816.2026409013</v>
      </c>
      <c r="J45" s="21">
        <f t="shared" si="223"/>
        <v>75.297862172069117</v>
      </c>
      <c r="K45" s="21">
        <f t="shared" si="224"/>
        <v>243.14529628912368</v>
      </c>
      <c r="L45" s="21">
        <f t="shared" si="225"/>
        <v>63.045900296123833</v>
      </c>
      <c r="M45" s="127"/>
      <c r="N45" s="20">
        <f t="shared" si="226"/>
        <v>12.360000000000014</v>
      </c>
      <c r="O45" s="20">
        <f t="shared" si="227"/>
        <v>1.954768762233651E-2</v>
      </c>
      <c r="P45" s="20">
        <f t="shared" si="228"/>
        <v>2.1642082724729349E-2</v>
      </c>
      <c r="Q45" s="22">
        <f t="shared" si="229"/>
        <v>2.2164368337969531E-2</v>
      </c>
      <c r="R45" s="21">
        <f t="shared" si="230"/>
        <v>1.000040940279882</v>
      </c>
      <c r="S45" s="20">
        <f t="shared" si="231"/>
        <v>10.8237938434287</v>
      </c>
      <c r="T45" s="20">
        <f t="shared" si="232"/>
        <v>-3.0402098976147482</v>
      </c>
      <c r="U45" s="20">
        <f t="shared" si="233"/>
        <v>-5.1347791182178746</v>
      </c>
      <c r="V45" s="127"/>
      <c r="W45" s="44">
        <v>633.59</v>
      </c>
      <c r="X45" s="44">
        <v>29.43</v>
      </c>
      <c r="Y45" s="20">
        <v>239.8</v>
      </c>
      <c r="Z45" s="20">
        <f t="shared" si="234"/>
        <v>621.30539191908986</v>
      </c>
      <c r="AA45" s="20">
        <f t="shared" si="235"/>
        <v>-537.72539191908982</v>
      </c>
      <c r="AB45" s="20">
        <f t="shared" si="236"/>
        <v>-34.027670983237336</v>
      </c>
      <c r="AC45" s="20">
        <f t="shared" si="237"/>
        <v>-67.166944155117079</v>
      </c>
      <c r="AD45" s="20">
        <f t="shared" si="238"/>
        <v>528885.30732901662</v>
      </c>
      <c r="AE45" s="20">
        <f t="shared" si="239"/>
        <v>7194816.2130558463</v>
      </c>
      <c r="AF45" s="21">
        <f t="shared" si="240"/>
        <v>75.294626499372896</v>
      </c>
      <c r="AG45" s="21">
        <f t="shared" si="241"/>
        <v>243.13261750150616</v>
      </c>
      <c r="AH45" s="21">
        <f t="shared" si="242"/>
        <v>63.052299580660666</v>
      </c>
      <c r="AI45" s="127"/>
      <c r="AJ45" s="20">
        <f t="shared" si="243"/>
        <v>12.360000000000014</v>
      </c>
      <c r="AK45" s="20">
        <f t="shared" si="244"/>
        <v>1.954768762233651E-2</v>
      </c>
      <c r="AL45" s="20">
        <f t="shared" si="245"/>
        <v>2.12930168743308E-2</v>
      </c>
      <c r="AM45" s="23">
        <f t="shared" si="246"/>
        <v>2.208544416449798E-2</v>
      </c>
      <c r="AN45" s="44">
        <f t="shared" si="247"/>
        <v>1.0000406492197305</v>
      </c>
      <c r="AO45" s="23">
        <f t="shared" si="248"/>
        <v>10.823790693182595</v>
      </c>
      <c r="AP45" s="23">
        <f t="shared" si="249"/>
        <v>-3.0554523839168728</v>
      </c>
      <c r="AQ45" s="23">
        <f t="shared" si="250"/>
        <v>-5.1257346984227876</v>
      </c>
      <c r="AR45" s="44">
        <f t="shared" si="251"/>
        <v>0.92734377178179506</v>
      </c>
      <c r="AS45" s="127"/>
      <c r="AT45" s="20">
        <f t="shared" si="252"/>
        <v>1.6973316457429829E-2</v>
      </c>
      <c r="AU45" s="20">
        <f t="shared" si="253"/>
        <v>-1.0361227396060713E-4</v>
      </c>
      <c r="AV45" s="20">
        <f t="shared" si="254"/>
        <v>1.6973632700968098E-2</v>
      </c>
      <c r="AX45" s="18" t="s">
        <v>143</v>
      </c>
      <c r="AY45" s="18"/>
      <c r="AZ45" s="18"/>
      <c r="BA45" s="119"/>
      <c r="BB45" s="119"/>
      <c r="BC45" s="120"/>
      <c r="BD45" s="116"/>
      <c r="BE45" s="30" t="s">
        <v>96</v>
      </c>
    </row>
    <row r="46" spans="1:57" x14ac:dyDescent="0.3">
      <c r="A46" s="44">
        <v>645.95000000000005</v>
      </c>
      <c r="B46" s="44">
        <v>30.72</v>
      </c>
      <c r="C46" s="20">
        <v>241.18</v>
      </c>
      <c r="D46" s="24">
        <f t="shared" si="217"/>
        <v>632.00113576544186</v>
      </c>
      <c r="E46" s="24">
        <f t="shared" si="218"/>
        <v>-548.42113576544182</v>
      </c>
      <c r="F46" s="24">
        <f t="shared" si="219"/>
        <v>-37.055511588600226</v>
      </c>
      <c r="G46" s="24">
        <f t="shared" si="220"/>
        <v>-72.57286032780263</v>
      </c>
      <c r="H46" s="20">
        <f t="shared" si="221"/>
        <v>528882.27948841115</v>
      </c>
      <c r="I46" s="20">
        <f t="shared" si="222"/>
        <v>7194810.8071396723</v>
      </c>
      <c r="J46" s="21">
        <f t="shared" si="223"/>
        <v>81.485771735019085</v>
      </c>
      <c r="K46" s="21">
        <f t="shared" si="224"/>
        <v>242.95126303869057</v>
      </c>
      <c r="L46" s="21">
        <f t="shared" si="225"/>
        <v>68.377444549857756</v>
      </c>
      <c r="M46" s="127"/>
      <c r="N46" s="20">
        <f t="shared" si="226"/>
        <v>12.360000000000014</v>
      </c>
      <c r="O46" s="20">
        <f t="shared" si="227"/>
        <v>2.2514747350726835E-2</v>
      </c>
      <c r="P46" s="20">
        <f t="shared" si="228"/>
        <v>2.0943951023932251E-2</v>
      </c>
      <c r="Q46" s="22">
        <f t="shared" si="229"/>
        <v>2.4839977036620997E-2</v>
      </c>
      <c r="R46" s="21">
        <f t="shared" si="230"/>
        <v>1.0000514218777898</v>
      </c>
      <c r="S46" s="20">
        <f t="shared" si="231"/>
        <v>10.695847458626009</v>
      </c>
      <c r="T46" s="20">
        <f t="shared" si="232"/>
        <v>-3.041242933403165</v>
      </c>
      <c r="U46" s="20">
        <f t="shared" si="233"/>
        <v>-5.3955012286537851</v>
      </c>
      <c r="V46" s="127"/>
      <c r="W46" s="44">
        <v>645.95000000000005</v>
      </c>
      <c r="X46" s="44">
        <v>30.72</v>
      </c>
      <c r="Y46" s="20">
        <v>241.18</v>
      </c>
      <c r="Z46" s="20">
        <f t="shared" si="234"/>
        <v>632.00127103035504</v>
      </c>
      <c r="AA46" s="20">
        <f t="shared" si="235"/>
        <v>-548.421271030355</v>
      </c>
      <c r="AB46" s="20">
        <f t="shared" si="236"/>
        <v>-37.077175874662522</v>
      </c>
      <c r="AC46" s="20">
        <f t="shared" si="237"/>
        <v>-72.557675353868021</v>
      </c>
      <c r="AD46" s="20">
        <f t="shared" si="238"/>
        <v>528882.25782412523</v>
      </c>
      <c r="AE46" s="20">
        <f t="shared" si="239"/>
        <v>7194810.8223246476</v>
      </c>
      <c r="AF46" s="21">
        <f t="shared" si="240"/>
        <v>81.4821037013525</v>
      </c>
      <c r="AG46" s="21">
        <f t="shared" si="241"/>
        <v>242.93283999052505</v>
      </c>
      <c r="AH46" s="21">
        <f t="shared" si="242"/>
        <v>68.388613884975271</v>
      </c>
      <c r="AI46" s="127"/>
      <c r="AJ46" s="20">
        <f t="shared" si="243"/>
        <v>12.360000000000014</v>
      </c>
      <c r="AK46" s="20">
        <f t="shared" si="244"/>
        <v>2.2514747350726835E-2</v>
      </c>
      <c r="AL46" s="20">
        <f t="shared" si="245"/>
        <v>2.4085543677521668E-2</v>
      </c>
      <c r="AM46" s="23">
        <f t="shared" si="246"/>
        <v>2.5544742031015755E-2</v>
      </c>
      <c r="AN46" s="44">
        <f t="shared" si="247"/>
        <v>1.0000543813690237</v>
      </c>
      <c r="AO46" s="23">
        <f t="shared" si="248"/>
        <v>10.695879111265164</v>
      </c>
      <c r="AP46" s="23">
        <f t="shared" si="249"/>
        <v>-3.0495048914251845</v>
      </c>
      <c r="AQ46" s="23">
        <f t="shared" si="250"/>
        <v>-5.3907311987509479</v>
      </c>
      <c r="AR46" s="44">
        <f t="shared" si="251"/>
        <v>1.4841887009151669</v>
      </c>
      <c r="AS46" s="127"/>
      <c r="AT46" s="20">
        <f t="shared" si="252"/>
        <v>2.6456091112587957E-2</v>
      </c>
      <c r="AU46" s="20">
        <f t="shared" si="253"/>
        <v>-1.3526491318316403E-4</v>
      </c>
      <c r="AV46" s="20">
        <f t="shared" si="254"/>
        <v>2.6456436902090461E-2</v>
      </c>
      <c r="AX46" s="18" t="s">
        <v>143</v>
      </c>
      <c r="AY46" s="18"/>
      <c r="AZ46" s="18"/>
      <c r="BA46" s="119"/>
      <c r="BB46" s="119"/>
      <c r="BC46" s="120"/>
      <c r="BD46" s="116"/>
      <c r="BE46" s="30" t="s">
        <v>96</v>
      </c>
    </row>
    <row r="47" spans="1:57" x14ac:dyDescent="0.3">
      <c r="A47" s="44">
        <v>658.31</v>
      </c>
      <c r="B47" s="44">
        <v>32.11</v>
      </c>
      <c r="C47" s="20">
        <v>239.88</v>
      </c>
      <c r="D47" s="24">
        <f t="shared" si="217"/>
        <v>642.54920157428751</v>
      </c>
      <c r="E47" s="24">
        <f t="shared" si="218"/>
        <v>-558.96920157428747</v>
      </c>
      <c r="F47" s="24">
        <f t="shared" si="219"/>
        <v>-40.226003853928958</v>
      </c>
      <c r="G47" s="24">
        <f t="shared" si="220"/>
        <v>-78.180588410620572</v>
      </c>
      <c r="H47" s="20">
        <f t="shared" si="221"/>
        <v>528879.10899614578</v>
      </c>
      <c r="I47" s="20">
        <f t="shared" si="222"/>
        <v>7194805.1994115897</v>
      </c>
      <c r="J47" s="21">
        <f t="shared" si="223"/>
        <v>87.922328166894943</v>
      </c>
      <c r="K47" s="21">
        <f t="shared" si="224"/>
        <v>242.77296797624777</v>
      </c>
      <c r="L47" s="21">
        <f t="shared" si="225"/>
        <v>73.927035435543502</v>
      </c>
      <c r="M47" s="127"/>
      <c r="N47" s="20">
        <f t="shared" si="226"/>
        <v>12.3599999999999</v>
      </c>
      <c r="O47" s="20">
        <f t="shared" si="227"/>
        <v>2.4260076602721191E-2</v>
      </c>
      <c r="P47" s="20">
        <f t="shared" si="228"/>
        <v>-2.2689280275926482E-2</v>
      </c>
      <c r="Q47" s="22">
        <f t="shared" si="229"/>
        <v>2.6987936792265188E-2</v>
      </c>
      <c r="R47" s="21">
        <f t="shared" si="230"/>
        <v>1.0000607001487833</v>
      </c>
      <c r="S47" s="20">
        <f t="shared" si="231"/>
        <v>10.548065808845649</v>
      </c>
      <c r="T47" s="20">
        <f t="shared" si="232"/>
        <v>-3.17049226532873</v>
      </c>
      <c r="U47" s="20">
        <f t="shared" si="233"/>
        <v>-5.6077280828179408</v>
      </c>
      <c r="V47" s="127"/>
      <c r="W47" s="44">
        <v>658.31</v>
      </c>
      <c r="X47" s="44">
        <v>32.11</v>
      </c>
      <c r="Y47" s="20">
        <v>239.81</v>
      </c>
      <c r="Z47" s="20">
        <f t="shared" si="234"/>
        <v>642.54935042971294</v>
      </c>
      <c r="AA47" s="20">
        <f t="shared" si="235"/>
        <v>-558.9693504297129</v>
      </c>
      <c r="AB47" s="20">
        <f t="shared" si="236"/>
        <v>-40.251142646018842</v>
      </c>
      <c r="AC47" s="20">
        <f t="shared" si="237"/>
        <v>-78.163394475890584</v>
      </c>
      <c r="AD47" s="20">
        <f t="shared" si="238"/>
        <v>528879.08385735389</v>
      </c>
      <c r="AE47" s="20">
        <f t="shared" si="239"/>
        <v>7194805.2166055255</v>
      </c>
      <c r="AF47" s="21">
        <f t="shared" si="240"/>
        <v>87.918545940568421</v>
      </c>
      <c r="AG47" s="21">
        <f t="shared" si="241"/>
        <v>242.75327388416275</v>
      </c>
      <c r="AH47" s="21">
        <f t="shared" si="242"/>
        <v>73.940209300748805</v>
      </c>
      <c r="AI47" s="127"/>
      <c r="AJ47" s="20">
        <f t="shared" si="243"/>
        <v>12.3599999999999</v>
      </c>
      <c r="AK47" s="20">
        <f t="shared" si="244"/>
        <v>2.4260076602721191E-2</v>
      </c>
      <c r="AL47" s="20">
        <f t="shared" si="245"/>
        <v>-2.3911010752322395E-2</v>
      </c>
      <c r="AM47" s="23">
        <f t="shared" si="246"/>
        <v>2.7272855218945624E-2</v>
      </c>
      <c r="AN47" s="44">
        <f t="shared" si="247"/>
        <v>1.0000619886634239</v>
      </c>
      <c r="AO47" s="23">
        <f t="shared" si="248"/>
        <v>10.548079399357928</v>
      </c>
      <c r="AP47" s="23">
        <f t="shared" si="249"/>
        <v>-3.1739667713563176</v>
      </c>
      <c r="AQ47" s="23">
        <f t="shared" si="250"/>
        <v>-5.605719122022558</v>
      </c>
      <c r="AR47" s="44">
        <f t="shared" si="251"/>
        <v>0.79902710818412037</v>
      </c>
      <c r="AS47" s="127"/>
      <c r="AT47" s="20">
        <f t="shared" si="252"/>
        <v>3.0456366921314839E-2</v>
      </c>
      <c r="AU47" s="20">
        <f t="shared" si="253"/>
        <v>-1.4885542543652264E-4</v>
      </c>
      <c r="AV47" s="20">
        <f t="shared" si="254"/>
        <v>3.0456730684422492E-2</v>
      </c>
      <c r="AX47" s="18" t="s">
        <v>143</v>
      </c>
      <c r="AY47" s="18"/>
      <c r="AZ47" s="18"/>
      <c r="BA47" s="119"/>
      <c r="BB47" s="119"/>
      <c r="BC47" s="120"/>
      <c r="BD47" s="116"/>
      <c r="BE47" s="30" t="s">
        <v>96</v>
      </c>
    </row>
    <row r="48" spans="1:57" x14ac:dyDescent="0.3">
      <c r="A48" s="44">
        <v>670.68</v>
      </c>
      <c r="B48" s="44">
        <v>33.479999999999997</v>
      </c>
      <c r="C48" s="20">
        <v>240.12</v>
      </c>
      <c r="D48" s="24">
        <f t="shared" si="217"/>
        <v>652.94735193288307</v>
      </c>
      <c r="E48" s="24">
        <f t="shared" si="218"/>
        <v>-569.36735193288303</v>
      </c>
      <c r="F48" s="24">
        <f t="shared" si="219"/>
        <v>-43.575704223152798</v>
      </c>
      <c r="G48" s="24">
        <f t="shared" si="220"/>
        <v>-83.982960394730497</v>
      </c>
      <c r="H48" s="20">
        <f t="shared" si="221"/>
        <v>528875.7592957766</v>
      </c>
      <c r="I48" s="20">
        <f t="shared" si="222"/>
        <v>7194799.3970396053</v>
      </c>
      <c r="J48" s="21">
        <f t="shared" si="223"/>
        <v>94.614901760803875</v>
      </c>
      <c r="K48" s="21">
        <f t="shared" si="224"/>
        <v>242.57684287107202</v>
      </c>
      <c r="L48" s="21">
        <f t="shared" si="225"/>
        <v>79.729147042412407</v>
      </c>
      <c r="M48" s="127"/>
      <c r="N48" s="20">
        <f t="shared" si="226"/>
        <v>12.370000000000005</v>
      </c>
      <c r="O48" s="20">
        <f t="shared" si="227"/>
        <v>2.391101075232227E-2</v>
      </c>
      <c r="P48" s="20">
        <f t="shared" si="228"/>
        <v>4.1887902047865492E-3</v>
      </c>
      <c r="Q48" s="22">
        <f t="shared" si="229"/>
        <v>2.4018364684210702E-2</v>
      </c>
      <c r="R48" s="21">
        <f t="shared" si="230"/>
        <v>1.0000480762602761</v>
      </c>
      <c r="S48" s="20">
        <f t="shared" si="231"/>
        <v>10.398150358595528</v>
      </c>
      <c r="T48" s="20">
        <f t="shared" si="232"/>
        <v>-3.349700369223843</v>
      </c>
      <c r="U48" s="20">
        <f t="shared" si="233"/>
        <v>-5.8023719841099259</v>
      </c>
      <c r="V48" s="127"/>
      <c r="W48" s="44">
        <v>670.68</v>
      </c>
      <c r="X48" s="44">
        <v>33.479999999999997</v>
      </c>
      <c r="Y48" s="20">
        <v>239.94</v>
      </c>
      <c r="Z48" s="20">
        <f t="shared" si="234"/>
        <v>652.94749763769278</v>
      </c>
      <c r="AA48" s="20">
        <f t="shared" si="235"/>
        <v>-569.36749763769274</v>
      </c>
      <c r="AB48" s="20">
        <f t="shared" si="236"/>
        <v>-43.613601258375937</v>
      </c>
      <c r="AC48" s="20">
        <f t="shared" si="237"/>
        <v>-83.958392074317999</v>
      </c>
      <c r="AD48" s="20">
        <f t="shared" si="238"/>
        <v>528875.72139874159</v>
      </c>
      <c r="AE48" s="20">
        <f t="shared" si="239"/>
        <v>7194799.4216079274</v>
      </c>
      <c r="AF48" s="21">
        <f t="shared" si="240"/>
        <v>94.610558683634849</v>
      </c>
      <c r="AG48" s="21">
        <f t="shared" si="241"/>
        <v>242.54961910558598</v>
      </c>
      <c r="AH48" s="21">
        <f t="shared" si="242"/>
        <v>79.749682677437505</v>
      </c>
      <c r="AI48" s="127"/>
      <c r="AJ48" s="20">
        <f t="shared" si="243"/>
        <v>12.370000000000005</v>
      </c>
      <c r="AK48" s="20">
        <f t="shared" si="244"/>
        <v>2.391101075232227E-2</v>
      </c>
      <c r="AL48" s="20">
        <f t="shared" si="245"/>
        <v>2.2689280275925493E-3</v>
      </c>
      <c r="AM48" s="23">
        <f t="shared" si="246"/>
        <v>2.3942558613876175E-2</v>
      </c>
      <c r="AN48" s="44">
        <f t="shared" si="247"/>
        <v>1.0000477732479995</v>
      </c>
      <c r="AO48" s="23">
        <f t="shared" si="248"/>
        <v>10.398147207979786</v>
      </c>
      <c r="AP48" s="23">
        <f t="shared" si="249"/>
        <v>-3.3624586123570981</v>
      </c>
      <c r="AQ48" s="23">
        <f t="shared" si="250"/>
        <v>-5.7949975984274102</v>
      </c>
      <c r="AR48" s="44">
        <f t="shared" si="251"/>
        <v>1.1114438810850391</v>
      </c>
      <c r="AS48" s="127"/>
      <c r="AT48" s="20">
        <f t="shared" si="252"/>
        <v>4.5164009060009253E-2</v>
      </c>
      <c r="AU48" s="20">
        <f t="shared" si="253"/>
        <v>-1.4570480971087818E-4</v>
      </c>
      <c r="AV48" s="20">
        <f t="shared" si="254"/>
        <v>4.5164244090476827E-2</v>
      </c>
      <c r="AX48" s="18" t="s">
        <v>143</v>
      </c>
      <c r="AY48" s="18"/>
      <c r="AZ48" s="18"/>
      <c r="BA48" s="119"/>
      <c r="BB48" s="119"/>
      <c r="BC48" s="120"/>
      <c r="BD48" s="116"/>
      <c r="BE48" s="30" t="s">
        <v>96</v>
      </c>
    </row>
    <row r="49" spans="1:57" x14ac:dyDescent="0.3">
      <c r="A49" s="44">
        <v>683.01</v>
      </c>
      <c r="B49" s="44">
        <v>34.76</v>
      </c>
      <c r="C49" s="20">
        <v>240.11</v>
      </c>
      <c r="D49" s="24">
        <f t="shared" si="217"/>
        <v>663.15470999754143</v>
      </c>
      <c r="E49" s="24">
        <f t="shared" si="218"/>
        <v>-579.57470999754139</v>
      </c>
      <c r="F49" s="24">
        <f t="shared" si="219"/>
        <v>-47.021733408728778</v>
      </c>
      <c r="G49" s="24">
        <f t="shared" si="220"/>
        <v>-89.979401108039895</v>
      </c>
      <c r="H49" s="20">
        <f t="shared" si="221"/>
        <v>528872.31326659105</v>
      </c>
      <c r="I49" s="20">
        <f t="shared" si="222"/>
        <v>7194793.400598892</v>
      </c>
      <c r="J49" s="21">
        <f t="shared" si="223"/>
        <v>101.52505127564866</v>
      </c>
      <c r="K49" s="21">
        <f t="shared" si="224"/>
        <v>242.40918274234897</v>
      </c>
      <c r="L49" s="21">
        <f t="shared" si="225"/>
        <v>85.711716215958504</v>
      </c>
      <c r="M49" s="127"/>
      <c r="N49" s="20">
        <f t="shared" si="226"/>
        <v>12.330000000000041</v>
      </c>
      <c r="O49" s="20">
        <f t="shared" si="227"/>
        <v>2.2340214425527437E-2</v>
      </c>
      <c r="P49" s="20">
        <f t="shared" si="228"/>
        <v>-1.7453292519927421E-4</v>
      </c>
      <c r="Q49" s="22">
        <f t="shared" si="229"/>
        <v>2.2340428869302986E-2</v>
      </c>
      <c r="R49" s="21">
        <f t="shared" si="230"/>
        <v>1.0000415933060733</v>
      </c>
      <c r="S49" s="20">
        <f t="shared" si="231"/>
        <v>10.207358064658312</v>
      </c>
      <c r="T49" s="20">
        <f t="shared" si="232"/>
        <v>-3.4460291855759833</v>
      </c>
      <c r="U49" s="20">
        <f t="shared" si="233"/>
        <v>-5.9964407133093944</v>
      </c>
      <c r="V49" s="127"/>
      <c r="W49" s="44">
        <v>683.01</v>
      </c>
      <c r="X49" s="44">
        <v>34.76</v>
      </c>
      <c r="Y49" s="20">
        <v>239.82</v>
      </c>
      <c r="Z49" s="20">
        <f t="shared" si="234"/>
        <v>663.15485686788861</v>
      </c>
      <c r="AA49" s="20">
        <f t="shared" si="235"/>
        <v>-579.57485686788857</v>
      </c>
      <c r="AB49" s="20">
        <f t="shared" si="236"/>
        <v>-47.084289114621292</v>
      </c>
      <c r="AC49" s="20">
        <f t="shared" si="237"/>
        <v>-89.940590919933797</v>
      </c>
      <c r="AD49" s="20">
        <f t="shared" si="238"/>
        <v>528872.25071088539</v>
      </c>
      <c r="AE49" s="20">
        <f t="shared" si="239"/>
        <v>7194793.4394090818</v>
      </c>
      <c r="AF49" s="21">
        <f t="shared" si="240"/>
        <v>101.51965413877316</v>
      </c>
      <c r="AG49" s="21">
        <f t="shared" si="241"/>
        <v>242.36774766441684</v>
      </c>
      <c r="AH49" s="21">
        <f t="shared" si="242"/>
        <v>85.746485952360047</v>
      </c>
      <c r="AI49" s="127"/>
      <c r="AJ49" s="20">
        <f t="shared" si="243"/>
        <v>12.330000000000041</v>
      </c>
      <c r="AK49" s="20">
        <f t="shared" si="244"/>
        <v>2.2340214425527437E-2</v>
      </c>
      <c r="AL49" s="20">
        <f t="shared" si="245"/>
        <v>-2.0943951023932746E-3</v>
      </c>
      <c r="AM49" s="23">
        <f t="shared" si="246"/>
        <v>2.2371073157114729E-2</v>
      </c>
      <c r="AN49" s="44">
        <f t="shared" si="247"/>
        <v>1.0000417074968317</v>
      </c>
      <c r="AO49" s="23">
        <f t="shared" si="248"/>
        <v>10.207359230195792</v>
      </c>
      <c r="AP49" s="23">
        <f t="shared" si="249"/>
        <v>-3.4706878562453545</v>
      </c>
      <c r="AQ49" s="23">
        <f t="shared" si="250"/>
        <v>-5.9821988456157982</v>
      </c>
      <c r="AR49" s="44">
        <f t="shared" si="251"/>
        <v>1.0370385564910358</v>
      </c>
      <c r="AS49" s="127"/>
      <c r="AT49" s="20">
        <f t="shared" si="252"/>
        <v>7.3616894421886597E-2</v>
      </c>
      <c r="AU49" s="20">
        <f t="shared" si="253"/>
        <v>-1.4687034718008363E-4</v>
      </c>
      <c r="AV49" s="20">
        <f t="shared" si="254"/>
        <v>7.3617040929543479E-2</v>
      </c>
      <c r="AX49" s="18" t="s">
        <v>143</v>
      </c>
      <c r="AY49" s="18"/>
      <c r="AZ49" s="18"/>
      <c r="BA49" s="119"/>
      <c r="BB49" s="119"/>
      <c r="BC49" s="120"/>
      <c r="BD49" s="116"/>
      <c r="BE49" s="30" t="s">
        <v>96</v>
      </c>
    </row>
    <row r="50" spans="1:57" x14ac:dyDescent="0.3">
      <c r="A50" s="44">
        <v>695.43</v>
      </c>
      <c r="B50" s="44">
        <v>36.409999999999997</v>
      </c>
      <c r="C50" s="20">
        <v>239.96</v>
      </c>
      <c r="D50" s="24">
        <f t="shared" si="217"/>
        <v>673.25496683422</v>
      </c>
      <c r="E50" s="24">
        <f t="shared" si="218"/>
        <v>-589.67496683421996</v>
      </c>
      <c r="F50" s="24">
        <f t="shared" si="219"/>
        <v>-50.631608708693946</v>
      </c>
      <c r="G50" s="24">
        <f t="shared" si="220"/>
        <v>-96.240337296555992</v>
      </c>
      <c r="H50" s="20">
        <f t="shared" si="221"/>
        <v>528868.70339129108</v>
      </c>
      <c r="I50" s="20">
        <f t="shared" si="222"/>
        <v>7194787.1396627035</v>
      </c>
      <c r="J50" s="21">
        <f t="shared" si="223"/>
        <v>108.74632096482694</v>
      </c>
      <c r="K50" s="21">
        <f t="shared" si="224"/>
        <v>242.25134390899177</v>
      </c>
      <c r="L50" s="21">
        <f t="shared" si="225"/>
        <v>91.968428024480374</v>
      </c>
      <c r="M50" s="127"/>
      <c r="N50" s="20">
        <f t="shared" si="226"/>
        <v>12.419999999999959</v>
      </c>
      <c r="O50" s="20">
        <f t="shared" si="227"/>
        <v>2.8797932657906412E-2</v>
      </c>
      <c r="P50" s="20">
        <f t="shared" si="228"/>
        <v>-2.6179938779915934E-3</v>
      </c>
      <c r="Q50" s="22">
        <f t="shared" si="229"/>
        <v>2.8838181020634179E-2</v>
      </c>
      <c r="R50" s="21">
        <f t="shared" si="230"/>
        <v>1.0000693091544184</v>
      </c>
      <c r="S50" s="20">
        <f t="shared" si="231"/>
        <v>10.100256836678575</v>
      </c>
      <c r="T50" s="20">
        <f t="shared" si="232"/>
        <v>-3.6098752999651675</v>
      </c>
      <c r="U50" s="20">
        <f t="shared" si="233"/>
        <v>-6.2609361885161023</v>
      </c>
      <c r="V50" s="127"/>
      <c r="W50" s="44">
        <v>695.43</v>
      </c>
      <c r="X50" s="44">
        <v>36.409999999999997</v>
      </c>
      <c r="Y50" s="20">
        <v>239.86</v>
      </c>
      <c r="Z50" s="20">
        <f t="shared" si="234"/>
        <v>673.25511189072336</v>
      </c>
      <c r="AA50" s="20">
        <f t="shared" si="235"/>
        <v>-589.67511189072331</v>
      </c>
      <c r="AB50" s="20">
        <f t="shared" si="236"/>
        <v>-50.715245616634704</v>
      </c>
      <c r="AC50" s="20">
        <f t="shared" si="237"/>
        <v>-96.18933006129528</v>
      </c>
      <c r="AD50" s="20">
        <f t="shared" si="238"/>
        <v>528868.61975438334</v>
      </c>
      <c r="AE50" s="20">
        <f t="shared" si="239"/>
        <v>7194787.1906699408</v>
      </c>
      <c r="AF50" s="21">
        <f t="shared" si="240"/>
        <v>108.74016440854037</v>
      </c>
      <c r="AG50" s="21">
        <f t="shared" si="241"/>
        <v>242.19982984011574</v>
      </c>
      <c r="AH50" s="21">
        <f t="shared" si="242"/>
        <v>92.015356093820699</v>
      </c>
      <c r="AI50" s="127"/>
      <c r="AJ50" s="20">
        <f t="shared" si="243"/>
        <v>12.419999999999959</v>
      </c>
      <c r="AK50" s="20">
        <f t="shared" si="244"/>
        <v>2.8797932657906412E-2</v>
      </c>
      <c r="AL50" s="20">
        <f t="shared" si="245"/>
        <v>6.9813170079808899E-4</v>
      </c>
      <c r="AM50" s="23">
        <f t="shared" si="246"/>
        <v>2.8800796622355351E-2</v>
      </c>
      <c r="AN50" s="44">
        <f t="shared" si="247"/>
        <v>1.0000691295580453</v>
      </c>
      <c r="AO50" s="23">
        <f t="shared" si="248"/>
        <v>10.100255022834794</v>
      </c>
      <c r="AP50" s="23">
        <f t="shared" si="249"/>
        <v>-3.6309565020134089</v>
      </c>
      <c r="AQ50" s="23">
        <f t="shared" si="250"/>
        <v>-6.2487391413614866</v>
      </c>
      <c r="AR50" s="44">
        <f t="shared" si="251"/>
        <v>1.3286272355047795</v>
      </c>
      <c r="AS50" s="127"/>
      <c r="AT50" s="20">
        <f t="shared" si="252"/>
        <v>9.796361871889997E-2</v>
      </c>
      <c r="AU50" s="20">
        <f t="shared" si="253"/>
        <v>-1.4505650335649989E-4</v>
      </c>
      <c r="AV50" s="20">
        <f t="shared" si="254"/>
        <v>9.7963726112736113E-2</v>
      </c>
      <c r="AX50" s="18" t="s">
        <v>143</v>
      </c>
      <c r="AY50" s="18"/>
      <c r="AZ50" s="18"/>
      <c r="BA50" s="119"/>
      <c r="BB50" s="119"/>
      <c r="BC50" s="120"/>
      <c r="BD50" s="116"/>
      <c r="BE50" s="30" t="s">
        <v>96</v>
      </c>
    </row>
    <row r="51" spans="1:57" x14ac:dyDescent="0.3">
      <c r="A51" s="44">
        <v>707.79</v>
      </c>
      <c r="B51" s="44">
        <v>37.53</v>
      </c>
      <c r="C51" s="20">
        <v>238.96</v>
      </c>
      <c r="D51" s="24">
        <f t="shared" si="217"/>
        <v>683.12992856475694</v>
      </c>
      <c r="E51" s="24">
        <f t="shared" si="218"/>
        <v>-599.5499285647569</v>
      </c>
      <c r="F51" s="24">
        <f t="shared" si="219"/>
        <v>-54.409301993502481</v>
      </c>
      <c r="G51" s="24">
        <f t="shared" si="220"/>
        <v>-102.64170414156229</v>
      </c>
      <c r="H51" s="20">
        <f t="shared" si="221"/>
        <v>528864.92569800629</v>
      </c>
      <c r="I51" s="20">
        <f t="shared" si="222"/>
        <v>7194780.7382958587</v>
      </c>
      <c r="J51" s="21">
        <f t="shared" si="223"/>
        <v>116.1709583867851</v>
      </c>
      <c r="K51" s="21">
        <f t="shared" si="224"/>
        <v>242.07240163104851</v>
      </c>
      <c r="L51" s="21">
        <f t="shared" si="225"/>
        <v>98.440689799333612</v>
      </c>
      <c r="M51" s="127"/>
      <c r="N51" s="20">
        <f t="shared" si="226"/>
        <v>12.360000000000014</v>
      </c>
      <c r="O51" s="20">
        <f t="shared" si="227"/>
        <v>1.9547687622336569E-2</v>
      </c>
      <c r="P51" s="20">
        <f t="shared" si="228"/>
        <v>-1.7453292519943295E-2</v>
      </c>
      <c r="Q51" s="22">
        <f t="shared" si="229"/>
        <v>2.218697065587949E-2</v>
      </c>
      <c r="R51" s="21">
        <f t="shared" si="230"/>
        <v>1.0000410238250206</v>
      </c>
      <c r="S51" s="20">
        <f t="shared" si="231"/>
        <v>9.8749617305369277</v>
      </c>
      <c r="T51" s="20">
        <f t="shared" si="232"/>
        <v>-3.7776932848085378</v>
      </c>
      <c r="U51" s="20">
        <f t="shared" si="233"/>
        <v>-6.4013668450062928</v>
      </c>
      <c r="V51" s="127"/>
      <c r="W51" s="44">
        <v>707.79</v>
      </c>
      <c r="X51" s="44">
        <v>37.53</v>
      </c>
      <c r="Y51" s="20">
        <v>239</v>
      </c>
      <c r="Z51" s="20">
        <f t="shared" si="234"/>
        <v>683.13005001666954</v>
      </c>
      <c r="AA51" s="20">
        <f t="shared" si="235"/>
        <v>-599.5500500166695</v>
      </c>
      <c r="AB51" s="20">
        <f t="shared" si="236"/>
        <v>-54.496217050069767</v>
      </c>
      <c r="AC51" s="20">
        <f t="shared" si="237"/>
        <v>-102.58882616545583</v>
      </c>
      <c r="AD51" s="20">
        <f t="shared" si="238"/>
        <v>528864.83878294996</v>
      </c>
      <c r="AE51" s="20">
        <f t="shared" si="239"/>
        <v>7194780.7911738362</v>
      </c>
      <c r="AF51" s="21">
        <f t="shared" si="240"/>
        <v>116.1649901079255</v>
      </c>
      <c r="AG51" s="21">
        <f t="shared" si="241"/>
        <v>242.02231010549502</v>
      </c>
      <c r="AH51" s="21">
        <f t="shared" si="242"/>
        <v>98.489521458238983</v>
      </c>
      <c r="AI51" s="127"/>
      <c r="AJ51" s="20">
        <f t="shared" si="243"/>
        <v>12.360000000000014</v>
      </c>
      <c r="AK51" s="20">
        <f t="shared" si="244"/>
        <v>1.9547687622336569E-2</v>
      </c>
      <c r="AL51" s="20">
        <f t="shared" si="245"/>
        <v>-1.5009831567151473E-2</v>
      </c>
      <c r="AM51" s="23">
        <f t="shared" si="246"/>
        <v>2.1530886215131773E-2</v>
      </c>
      <c r="AN51" s="44">
        <f t="shared" si="247"/>
        <v>1.0000386333793976</v>
      </c>
      <c r="AO51" s="23">
        <f t="shared" si="248"/>
        <v>9.8749381259462314</v>
      </c>
      <c r="AP51" s="23">
        <f t="shared" si="249"/>
        <v>-3.7809714334350635</v>
      </c>
      <c r="AQ51" s="23">
        <f t="shared" si="250"/>
        <v>-6.3994961041605407</v>
      </c>
      <c r="AR51" s="44">
        <f t="shared" si="251"/>
        <v>0.95879153254856875</v>
      </c>
      <c r="AS51" s="127"/>
      <c r="AT51" s="20">
        <f t="shared" si="252"/>
        <v>0.10173646112208991</v>
      </c>
      <c r="AU51" s="20">
        <f t="shared" si="253"/>
        <v>-1.2145191260515276E-4</v>
      </c>
      <c r="AV51" s="20">
        <f t="shared" si="254"/>
        <v>0.10173653361606923</v>
      </c>
      <c r="AX51" s="18" t="s">
        <v>143</v>
      </c>
      <c r="AY51" s="18"/>
      <c r="AZ51" s="18"/>
      <c r="BA51" s="119"/>
      <c r="BB51" s="119"/>
      <c r="BC51" s="120"/>
      <c r="BD51" s="116"/>
      <c r="BE51" s="30" t="s">
        <v>96</v>
      </c>
    </row>
    <row r="52" spans="1:57" x14ac:dyDescent="0.3">
      <c r="A52" s="44">
        <v>720.15</v>
      </c>
      <c r="B52" s="44">
        <v>39.020000000000003</v>
      </c>
      <c r="C52" s="20">
        <v>239.45</v>
      </c>
      <c r="D52" s="24">
        <f t="shared" ref="D52:D59" si="255">S52+D51</f>
        <v>692.83285535936477</v>
      </c>
      <c r="E52" s="24">
        <f t="shared" ref="E52:E59" si="256">$BJ$3-D52</f>
        <v>-609.25285535936473</v>
      </c>
      <c r="F52" s="24">
        <f t="shared" ref="F52:F59" si="257">T52+F51</f>
        <v>-58.328448401176523</v>
      </c>
      <c r="G52" s="24">
        <f t="shared" ref="G52:G59" si="258">U52+G51</f>
        <v>-109.21849184629409</v>
      </c>
      <c r="H52" s="20">
        <f t="shared" ref="H52:H59" si="259">H51+T52</f>
        <v>528861.00655159866</v>
      </c>
      <c r="I52" s="20">
        <f t="shared" ref="I52:I59" si="260">I51+U52</f>
        <v>7194774.1615081541</v>
      </c>
      <c r="J52" s="21">
        <f t="shared" ref="J52:J59" si="261">SQRT(F52^2+G52^2)</f>
        <v>123.81795852810578</v>
      </c>
      <c r="K52" s="21">
        <f t="shared" ref="K52:K59" si="262">IF(J52=0,0,IF(F52&lt;0,ATAN(G52/F52)*180/PI()+180,ATAN(G52/F52)*180/PI()))</f>
        <v>241.89542622057812</v>
      </c>
      <c r="L52" s="21">
        <f t="shared" ref="L52:L59" si="263">COS((K52-$BL$3)*PI()/180)*J52</f>
        <v>105.12316400189576</v>
      </c>
      <c r="M52" s="127"/>
      <c r="N52" s="20">
        <f t="shared" ref="N52:N59" si="264">A52-A51</f>
        <v>12.360000000000014</v>
      </c>
      <c r="O52" s="20">
        <f t="shared" ref="O52:O59" si="265">RADIANS(B52-B51)</f>
        <v>2.6005405854715544E-2</v>
      </c>
      <c r="P52" s="20">
        <f t="shared" ref="P52:P59" si="266">RADIANS(C52-C51)</f>
        <v>8.552113334771877E-3</v>
      </c>
      <c r="Q52" s="22">
        <f t="shared" ref="Q52:Q59" si="267">ACOS(COS(O52)-SIN(RADIANS(B51))*SIN(RADIANS(B52))*(1-COS(P52)))</f>
        <v>2.6539315032003241E-2</v>
      </c>
      <c r="R52" s="21">
        <f t="shared" ref="R52:R59" si="268">2/Q52*TAN(Q52/2)</f>
        <v>1.0000586987378932</v>
      </c>
      <c r="S52" s="20">
        <f t="shared" ref="S52:S59" si="269">(N52/2)*(COS(RADIANS(B51))+COS(RADIANS(B52)))*R52</f>
        <v>9.7029267946078281</v>
      </c>
      <c r="T52" s="20">
        <f t="shared" ref="T52:T59" si="270">(N52/2)*(SIN(RADIANS(B51))*COS(RADIANS(C51))+SIN(RADIANS(B52))*COS(RADIANS(C52)))*R52</f>
        <v>-3.919146407674039</v>
      </c>
      <c r="U52" s="20">
        <f t="shared" ref="U52:U59" si="271">(N52/2)*(SIN(RADIANS(B51))*SIN(RADIANS(C51))+SIN(RADIANS(B52))*SIN(RADIANS(C52)))*R52</f>
        <v>-6.5767877047317924</v>
      </c>
      <c r="V52" s="127"/>
      <c r="W52" s="44">
        <v>720.15</v>
      </c>
      <c r="X52" s="44">
        <v>39.020000000000003</v>
      </c>
      <c r="Y52" s="20">
        <v>239.39</v>
      </c>
      <c r="Z52" s="20">
        <f t="shared" ref="Z52:Z59" si="272">AO52+Z51</f>
        <v>692.83296849665169</v>
      </c>
      <c r="AA52" s="20">
        <f t="shared" ref="AA52:AA59" si="273">$BJ$3-Z52</f>
        <v>-609.25296849665165</v>
      </c>
      <c r="AB52" s="20">
        <f t="shared" ref="AB52:AB59" si="274">AP52+AB51</f>
        <v>-58.416615612724151</v>
      </c>
      <c r="AC52" s="20">
        <f t="shared" ref="AC52:AC59" si="275">AQ52+AC51</f>
        <v>-109.16488976267532</v>
      </c>
      <c r="AD52" s="20">
        <f t="shared" ref="AD52:AD59" si="276">AD51+AP52</f>
        <v>528860.91838438727</v>
      </c>
      <c r="AE52" s="20">
        <f t="shared" ref="AE52:AE59" si="277">AE51+AQ52</f>
        <v>7194774.2151102386</v>
      </c>
      <c r="AF52" s="21">
        <f t="shared" ref="AF52:AF59" si="278">SQRT(AB52^2+AC52^2)</f>
        <v>123.81225357993377</v>
      </c>
      <c r="AG52" s="21">
        <f t="shared" ref="AG52:AG59" si="279">IF(AF52=0,0,IF(AB52&lt;0,ATAN(AC52/AB52)*180/PI()+180,ATAN(AC52/AB52)*180/PI()))</f>
        <v>241.84775124509278</v>
      </c>
      <c r="AH52" s="21">
        <f t="shared" ref="AH52:AH59" si="280">COS((AG52-$BL$3)*PI()/180)*AF52</f>
        <v>105.17271800506744</v>
      </c>
      <c r="AI52" s="127"/>
      <c r="AJ52" s="20">
        <f t="shared" ref="AJ52:AJ59" si="281">W52-W51</f>
        <v>12.360000000000014</v>
      </c>
      <c r="AK52" s="20">
        <f t="shared" ref="AK52:AK59" si="282">RADIANS(X52-X51)</f>
        <v>2.6005405854715544E-2</v>
      </c>
      <c r="AL52" s="20">
        <f t="shared" ref="AL52:AL59" si="283">RADIANS(Y52-Y51)</f>
        <v>6.8067840827776473E-3</v>
      </c>
      <c r="AM52" s="23">
        <f t="shared" ref="AM52:AM59" si="284">ACOS(COS(AK52)-SIN(RADIANS(X51))*SIN(RADIANS(X52))*(1-COS(AL52)))</f>
        <v>2.6344886497675857E-2</v>
      </c>
      <c r="AN52" s="44">
        <f t="shared" ref="AN52:AN59" si="285">2/AM52*TAN(AM52/2)</f>
        <v>1.0000578417682435</v>
      </c>
      <c r="AO52" s="23">
        <f t="shared" ref="AO52:AO59" si="286">(AJ52/2)*(COS(RADIANS(X51))+COS(RADIANS(X52)))*AN52</f>
        <v>9.7029184799821095</v>
      </c>
      <c r="AP52" s="23">
        <f t="shared" ref="AP52:AP59" si="287">(AJ52/2)*(SIN(RADIANS(X51))*COS(RADIANS(Y51))+SIN(RADIANS(X52))*COS(RADIANS(Y52)))*AN52</f>
        <v>-3.9203985626543818</v>
      </c>
      <c r="AQ52" s="23">
        <f t="shared" ref="AQ52:AQ59" si="288">(AJ52/2)*(SIN(RADIANS(X51))*SIN(RADIANS(Y51))+SIN(RADIANS(X52))*SIN(RADIANS(Y52)))*AN52</f>
        <v>-6.5760635972194912</v>
      </c>
      <c r="AR52" s="44">
        <f t="shared" ref="AR52:AR59" si="289">(10/AJ52)*2*(ASIN((SQRT((SIN((X51-X52)/2)^2+SIN(((Y51-Y52)/2)^2)*SIN(X51)*SIN(X52))))))</f>
        <v>1.1954317915580543</v>
      </c>
      <c r="AS52" s="127"/>
      <c r="AT52" s="20">
        <f t="shared" ref="AT52:AT59" si="290">SQRT((I52-AE52)^2+(H52-AD52)^2)</f>
        <v>0.10318255971299417</v>
      </c>
      <c r="AU52" s="20">
        <f t="shared" ref="AU52:AU59" si="291">D52-Z52</f>
        <v>-1.1313728691675351E-4</v>
      </c>
      <c r="AV52" s="20">
        <f t="shared" ref="AV52:AV59" si="292">SQRT((I52-AE52)^2+(H52-AD52)^2+(D52-Z52)^2)</f>
        <v>0.1031826217391829</v>
      </c>
      <c r="AX52" s="18" t="s">
        <v>143</v>
      </c>
      <c r="AY52" s="18"/>
      <c r="AZ52" s="18"/>
      <c r="BA52" s="119"/>
      <c r="BB52" s="119"/>
      <c r="BC52" s="120"/>
      <c r="BD52" s="116"/>
      <c r="BE52" s="30" t="s">
        <v>96</v>
      </c>
    </row>
    <row r="53" spans="1:57" x14ac:dyDescent="0.3">
      <c r="A53" s="44">
        <v>732.5</v>
      </c>
      <c r="B53" s="44">
        <v>40.15</v>
      </c>
      <c r="C53" s="20">
        <v>238.36</v>
      </c>
      <c r="D53" s="24">
        <f t="shared" si="255"/>
        <v>702.35071680266594</v>
      </c>
      <c r="E53" s="24">
        <f t="shared" si="256"/>
        <v>-618.7707168026659</v>
      </c>
      <c r="F53" s="24">
        <f t="shared" si="257"/>
        <v>-62.393384498452598</v>
      </c>
      <c r="G53" s="24">
        <f t="shared" si="258"/>
        <v>-115.95661449750246</v>
      </c>
      <c r="H53" s="20">
        <f t="shared" si="259"/>
        <v>528856.94161550142</v>
      </c>
      <c r="I53" s="20">
        <f t="shared" si="260"/>
        <v>7194767.4233855028</v>
      </c>
      <c r="J53" s="21">
        <f t="shared" si="261"/>
        <v>131.67714636524497</v>
      </c>
      <c r="K53" s="21">
        <f t="shared" si="262"/>
        <v>241.71640485561147</v>
      </c>
      <c r="L53" s="21">
        <f t="shared" si="263"/>
        <v>112.01256325250138</v>
      </c>
      <c r="M53" s="127"/>
      <c r="N53" s="20">
        <f t="shared" si="264"/>
        <v>12.350000000000023</v>
      </c>
      <c r="O53" s="20">
        <f t="shared" si="265"/>
        <v>1.9722220547535845E-2</v>
      </c>
      <c r="P53" s="20">
        <f t="shared" si="266"/>
        <v>-1.9024088846737754E-2</v>
      </c>
      <c r="Q53" s="22">
        <f t="shared" si="267"/>
        <v>2.3149394200654649E-2</v>
      </c>
      <c r="R53" s="21">
        <f t="shared" si="268"/>
        <v>1.0000446602643083</v>
      </c>
      <c r="S53" s="20">
        <f t="shared" si="269"/>
        <v>9.5178614433011184</v>
      </c>
      <c r="T53" s="20">
        <f t="shared" si="270"/>
        <v>-4.0649360972760729</v>
      </c>
      <c r="U53" s="20">
        <f t="shared" si="271"/>
        <v>-6.7381226512083678</v>
      </c>
      <c r="V53" s="127"/>
      <c r="W53" s="44">
        <v>732.5</v>
      </c>
      <c r="X53" s="44">
        <v>40.15</v>
      </c>
      <c r="Y53" s="20">
        <v>238.53</v>
      </c>
      <c r="Z53" s="20">
        <f t="shared" si="272"/>
        <v>702.35078594595427</v>
      </c>
      <c r="AA53" s="20">
        <f t="shared" si="273"/>
        <v>-618.77078594595423</v>
      </c>
      <c r="AB53" s="20">
        <f t="shared" si="274"/>
        <v>-62.47497083717483</v>
      </c>
      <c r="AC53" s="20">
        <f t="shared" si="275"/>
        <v>-115.90709248875557</v>
      </c>
      <c r="AD53" s="20">
        <f t="shared" si="276"/>
        <v>528856.86002916284</v>
      </c>
      <c r="AE53" s="20">
        <f t="shared" si="277"/>
        <v>7194767.4729075124</v>
      </c>
      <c r="AF53" s="21">
        <f t="shared" si="278"/>
        <v>131.67222968531667</v>
      </c>
      <c r="AG53" s="21">
        <f t="shared" si="279"/>
        <v>241.67493114234929</v>
      </c>
      <c r="AH53" s="21">
        <f t="shared" si="280"/>
        <v>112.05845809006317</v>
      </c>
      <c r="AI53" s="127"/>
      <c r="AJ53" s="20">
        <f t="shared" si="281"/>
        <v>12.350000000000023</v>
      </c>
      <c r="AK53" s="20">
        <f t="shared" si="282"/>
        <v>1.9722220547535845E-2</v>
      </c>
      <c r="AL53" s="20">
        <f t="shared" si="283"/>
        <v>-1.5009831567150977E-2</v>
      </c>
      <c r="AM53" s="23">
        <f t="shared" si="284"/>
        <v>2.1918725601123956E-2</v>
      </c>
      <c r="AN53" s="44">
        <f t="shared" si="285"/>
        <v>1.0000400378012042</v>
      </c>
      <c r="AO53" s="23">
        <f t="shared" si="286"/>
        <v>9.5178174493025498</v>
      </c>
      <c r="AP53" s="23">
        <f t="shared" si="287"/>
        <v>-4.0583552244506764</v>
      </c>
      <c r="AQ53" s="23">
        <f t="shared" si="288"/>
        <v>-6.7422027260802526</v>
      </c>
      <c r="AR53" s="44">
        <f t="shared" si="289"/>
        <v>1.1091176392148079</v>
      </c>
      <c r="AS53" s="127"/>
      <c r="AT53" s="20">
        <f t="shared" si="290"/>
        <v>9.5439824420418429E-2</v>
      </c>
      <c r="AU53" s="20">
        <f t="shared" si="291"/>
        <v>-6.914328832863248E-5</v>
      </c>
      <c r="AV53" s="20">
        <f t="shared" si="292"/>
        <v>9.5439849466533735E-2</v>
      </c>
      <c r="AX53" s="18" t="s">
        <v>143</v>
      </c>
      <c r="AY53" s="18"/>
      <c r="AZ53" s="18"/>
      <c r="BA53" s="119"/>
      <c r="BB53" s="119"/>
      <c r="BC53" s="120"/>
      <c r="BD53" s="116"/>
      <c r="BE53" s="30" t="s">
        <v>96</v>
      </c>
    </row>
    <row r="54" spans="1:57" x14ac:dyDescent="0.3">
      <c r="A54" s="44">
        <v>744.86</v>
      </c>
      <c r="B54" s="44">
        <v>41.43</v>
      </c>
      <c r="C54" s="20">
        <v>238.32</v>
      </c>
      <c r="D54" s="24">
        <f t="shared" si="255"/>
        <v>711.70839068905309</v>
      </c>
      <c r="E54" s="24">
        <f t="shared" si="256"/>
        <v>-628.12839068905305</v>
      </c>
      <c r="F54" s="24">
        <f t="shared" si="257"/>
        <v>-66.631527360325137</v>
      </c>
      <c r="G54" s="24">
        <f t="shared" si="258"/>
        <v>-122.82941074233439</v>
      </c>
      <c r="H54" s="20">
        <f t="shared" si="259"/>
        <v>528852.70347263955</v>
      </c>
      <c r="I54" s="20">
        <f t="shared" si="260"/>
        <v>7194760.5505892579</v>
      </c>
      <c r="J54" s="21">
        <f t="shared" si="261"/>
        <v>139.73841483886542</v>
      </c>
      <c r="K54" s="21">
        <f t="shared" si="262"/>
        <v>241.5214043073496</v>
      </c>
      <c r="L54" s="21">
        <f t="shared" si="263"/>
        <v>119.11930075816666</v>
      </c>
      <c r="M54" s="127"/>
      <c r="N54" s="20">
        <f t="shared" si="264"/>
        <v>12.360000000000014</v>
      </c>
      <c r="O54" s="20">
        <f t="shared" si="265"/>
        <v>2.2340214425527437E-2</v>
      </c>
      <c r="P54" s="20">
        <f t="shared" si="266"/>
        <v>-6.9813170079808899E-4</v>
      </c>
      <c r="Q54" s="22">
        <f t="shared" si="267"/>
        <v>2.2344868478014313E-2</v>
      </c>
      <c r="R54" s="21">
        <f t="shared" si="268"/>
        <v>1.000041609839827</v>
      </c>
      <c r="S54" s="20">
        <f t="shared" si="269"/>
        <v>9.3576738863871984</v>
      </c>
      <c r="T54" s="20">
        <f t="shared" si="270"/>
        <v>-4.2381428618725367</v>
      </c>
      <c r="U54" s="20">
        <f t="shared" si="271"/>
        <v>-6.872796244831938</v>
      </c>
      <c r="V54" s="127"/>
      <c r="W54" s="44">
        <v>744.86</v>
      </c>
      <c r="X54" s="44">
        <v>41.43</v>
      </c>
      <c r="Y54" s="20">
        <v>238.87</v>
      </c>
      <c r="Z54" s="20">
        <f t="shared" si="272"/>
        <v>711.70847138789054</v>
      </c>
      <c r="AA54" s="20">
        <f t="shared" si="273"/>
        <v>-628.1284713878905</v>
      </c>
      <c r="AB54" s="20">
        <f t="shared" si="274"/>
        <v>-66.669538058054258</v>
      </c>
      <c r="AC54" s="20">
        <f t="shared" si="275"/>
        <v>-122.80654058772031</v>
      </c>
      <c r="AD54" s="20">
        <f t="shared" si="276"/>
        <v>528852.66546194197</v>
      </c>
      <c r="AE54" s="20">
        <f t="shared" si="277"/>
        <v>7194760.5734594138</v>
      </c>
      <c r="AF54" s="21">
        <f t="shared" si="278"/>
        <v>139.73644376467342</v>
      </c>
      <c r="AG54" s="21">
        <f t="shared" si="279"/>
        <v>241.50323336173443</v>
      </c>
      <c r="AH54" s="21">
        <f t="shared" si="280"/>
        <v>119.14078391070858</v>
      </c>
      <c r="AI54" s="127"/>
      <c r="AJ54" s="20">
        <f t="shared" si="281"/>
        <v>12.360000000000014</v>
      </c>
      <c r="AK54" s="20">
        <f t="shared" si="282"/>
        <v>2.2340214425527437E-2</v>
      </c>
      <c r="AL54" s="20">
        <f t="shared" si="283"/>
        <v>5.9341194567807797E-3</v>
      </c>
      <c r="AM54" s="23">
        <f t="shared" si="284"/>
        <v>2.2674010480265405E-2</v>
      </c>
      <c r="AN54" s="44">
        <f t="shared" si="285"/>
        <v>1.0000428447653018</v>
      </c>
      <c r="AO54" s="23">
        <f t="shared" si="286"/>
        <v>9.3576854419362423</v>
      </c>
      <c r="AP54" s="23">
        <f t="shared" si="287"/>
        <v>-4.1945672208794296</v>
      </c>
      <c r="AQ54" s="23">
        <f t="shared" si="288"/>
        <v>-6.8994480989647338</v>
      </c>
      <c r="AR54" s="44">
        <f t="shared" si="289"/>
        <v>1.0182607443061389</v>
      </c>
      <c r="AS54" s="127"/>
      <c r="AT54" s="20">
        <f t="shared" si="290"/>
        <v>4.4360536122942183E-2</v>
      </c>
      <c r="AU54" s="20">
        <f t="shared" si="291"/>
        <v>-8.0698837450654537E-5</v>
      </c>
      <c r="AV54" s="20">
        <f t="shared" si="292"/>
        <v>4.43606095248614E-2</v>
      </c>
      <c r="AX54" s="18" t="s">
        <v>143</v>
      </c>
      <c r="AY54" s="18"/>
      <c r="AZ54" s="18"/>
      <c r="BA54" s="119"/>
      <c r="BB54" s="119"/>
      <c r="BC54" s="120"/>
      <c r="BD54" s="116"/>
      <c r="BE54" s="30" t="s">
        <v>96</v>
      </c>
    </row>
    <row r="55" spans="1:57" x14ac:dyDescent="0.3">
      <c r="A55" s="44">
        <v>757.25</v>
      </c>
      <c r="B55" s="44">
        <v>43.08</v>
      </c>
      <c r="C55" s="20">
        <v>238.59</v>
      </c>
      <c r="D55" s="24">
        <f t="shared" si="255"/>
        <v>720.87865705475429</v>
      </c>
      <c r="E55" s="24">
        <f t="shared" si="256"/>
        <v>-637.29865705475424</v>
      </c>
      <c r="F55" s="24">
        <f t="shared" si="257"/>
        <v>-70.989838662968751</v>
      </c>
      <c r="G55" s="24">
        <f t="shared" si="258"/>
        <v>-129.92960088262927</v>
      </c>
      <c r="H55" s="20">
        <f t="shared" si="259"/>
        <v>528848.34516133694</v>
      </c>
      <c r="I55" s="20">
        <f t="shared" si="260"/>
        <v>7194753.4503991175</v>
      </c>
      <c r="J55" s="21">
        <f t="shared" si="261"/>
        <v>148.05829385385226</v>
      </c>
      <c r="K55" s="21">
        <f t="shared" si="262"/>
        <v>241.34906253482154</v>
      </c>
      <c r="L55" s="21">
        <f t="shared" si="263"/>
        <v>126.4438041340043</v>
      </c>
      <c r="M55" s="127"/>
      <c r="N55" s="20">
        <f t="shared" si="264"/>
        <v>12.389999999999986</v>
      </c>
      <c r="O55" s="20">
        <f t="shared" si="265"/>
        <v>2.8797932657906412E-2</v>
      </c>
      <c r="P55" s="20">
        <f t="shared" si="266"/>
        <v>4.7123889803848684E-3</v>
      </c>
      <c r="Q55" s="22">
        <f t="shared" si="267"/>
        <v>2.8971688388796935E-2</v>
      </c>
      <c r="R55" s="21">
        <f t="shared" si="268"/>
        <v>1.0000699524321992</v>
      </c>
      <c r="S55" s="20">
        <f t="shared" si="269"/>
        <v>9.170266365701206</v>
      </c>
      <c r="T55" s="20">
        <f t="shared" si="270"/>
        <v>-4.3583113026436164</v>
      </c>
      <c r="U55" s="20">
        <f t="shared" si="271"/>
        <v>-7.1001901402948935</v>
      </c>
      <c r="V55" s="127"/>
      <c r="W55" s="44">
        <v>757.25</v>
      </c>
      <c r="X55" s="44">
        <v>43.08</v>
      </c>
      <c r="Y55" s="20">
        <v>238.64</v>
      </c>
      <c r="Z55" s="20">
        <f t="shared" si="272"/>
        <v>720.8787356489222</v>
      </c>
      <c r="AA55" s="20">
        <f t="shared" si="273"/>
        <v>-637.29873564892216</v>
      </c>
      <c r="AB55" s="20">
        <f t="shared" si="274"/>
        <v>-70.991108189943915</v>
      </c>
      <c r="AC55" s="20">
        <f t="shared" si="275"/>
        <v>-129.9291582850413</v>
      </c>
      <c r="AD55" s="20">
        <f t="shared" si="276"/>
        <v>528848.34389181004</v>
      </c>
      <c r="AE55" s="20">
        <f t="shared" si="277"/>
        <v>7194753.4508417165</v>
      </c>
      <c r="AF55" s="21">
        <f t="shared" si="278"/>
        <v>148.05851415807075</v>
      </c>
      <c r="AG55" s="21">
        <f t="shared" si="279"/>
        <v>241.34854928409067</v>
      </c>
      <c r="AH55" s="21">
        <f t="shared" si="280"/>
        <v>126.44468227782157</v>
      </c>
      <c r="AI55" s="127"/>
      <c r="AJ55" s="20">
        <f t="shared" si="281"/>
        <v>12.389999999999986</v>
      </c>
      <c r="AK55" s="20">
        <f t="shared" si="282"/>
        <v>2.8797932657906412E-2</v>
      </c>
      <c r="AL55" s="20">
        <f t="shared" si="283"/>
        <v>-4.0142572795872754E-3</v>
      </c>
      <c r="AM55" s="23">
        <f t="shared" si="284"/>
        <v>2.8924122714097056E-2</v>
      </c>
      <c r="AN55" s="44">
        <f t="shared" si="285"/>
        <v>1.0000697229059565</v>
      </c>
      <c r="AO55" s="23">
        <f t="shared" si="286"/>
        <v>9.1702642610316492</v>
      </c>
      <c r="AP55" s="23">
        <f t="shared" si="287"/>
        <v>-4.3215701318896516</v>
      </c>
      <c r="AQ55" s="23">
        <f t="shared" si="288"/>
        <v>-7.1226176973209823</v>
      </c>
      <c r="AR55" s="44">
        <f t="shared" si="289"/>
        <v>1.3410634308017708</v>
      </c>
      <c r="AS55" s="127"/>
      <c r="AT55" s="20">
        <f t="shared" si="290"/>
        <v>1.3444673172618225E-3</v>
      </c>
      <c r="AU55" s="20">
        <f t="shared" si="291"/>
        <v>-7.8594167916890001E-5</v>
      </c>
      <c r="AV55" s="20">
        <f t="shared" si="292"/>
        <v>1.3467625664591923E-3</v>
      </c>
      <c r="AX55" s="18" t="s">
        <v>143</v>
      </c>
      <c r="AY55" s="18"/>
      <c r="AZ55" s="18"/>
      <c r="BA55" s="119"/>
      <c r="BB55" s="119"/>
      <c r="BC55" s="120"/>
      <c r="BD55" s="116"/>
      <c r="BE55" s="30" t="s">
        <v>96</v>
      </c>
    </row>
    <row r="56" spans="1:57" x14ac:dyDescent="0.3">
      <c r="A56" s="44">
        <v>769.59</v>
      </c>
      <c r="B56" s="44">
        <v>44.75</v>
      </c>
      <c r="C56" s="20">
        <v>239.38</v>
      </c>
      <c r="D56" s="24">
        <f t="shared" si="255"/>
        <v>729.767770433892</v>
      </c>
      <c r="E56" s="24">
        <f t="shared" si="256"/>
        <v>-646.18777043389196</v>
      </c>
      <c r="F56" s="24">
        <f t="shared" si="257"/>
        <v>-75.398928934899672</v>
      </c>
      <c r="G56" s="24">
        <f t="shared" si="258"/>
        <v>-137.26494314059337</v>
      </c>
      <c r="H56" s="20">
        <f t="shared" si="259"/>
        <v>528843.93607106502</v>
      </c>
      <c r="I56" s="20">
        <f t="shared" si="260"/>
        <v>7194746.1150568593</v>
      </c>
      <c r="J56" s="21">
        <f t="shared" si="261"/>
        <v>156.60990741303817</v>
      </c>
      <c r="K56" s="21">
        <f t="shared" si="262"/>
        <v>241.22023356620446</v>
      </c>
      <c r="L56" s="21">
        <f t="shared" si="263"/>
        <v>133.92985944605741</v>
      </c>
      <c r="M56" s="127"/>
      <c r="N56" s="20">
        <f t="shared" si="264"/>
        <v>12.340000000000032</v>
      </c>
      <c r="O56" s="20">
        <f t="shared" si="265"/>
        <v>2.9146998508305332E-2</v>
      </c>
      <c r="P56" s="20">
        <f t="shared" si="266"/>
        <v>1.3788101090755064E-2</v>
      </c>
      <c r="Q56" s="22">
        <f t="shared" si="267"/>
        <v>3.0675331378992921E-2</v>
      </c>
      <c r="R56" s="21">
        <f t="shared" si="268"/>
        <v>1.000078422042268</v>
      </c>
      <c r="S56" s="20">
        <f t="shared" si="269"/>
        <v>8.8891133791377648</v>
      </c>
      <c r="T56" s="20">
        <f t="shared" si="270"/>
        <v>-4.4090902719309231</v>
      </c>
      <c r="U56" s="20">
        <f t="shared" si="271"/>
        <v>-7.3353422579641059</v>
      </c>
      <c r="V56" s="127"/>
      <c r="W56" s="44">
        <v>769.59</v>
      </c>
      <c r="X56" s="44">
        <v>44.75</v>
      </c>
      <c r="Y56" s="20">
        <v>239.39</v>
      </c>
      <c r="Z56" s="20">
        <f t="shared" si="272"/>
        <v>729.76784234263414</v>
      </c>
      <c r="AA56" s="20">
        <f t="shared" si="273"/>
        <v>-646.1878423426341</v>
      </c>
      <c r="AB56" s="20">
        <f t="shared" si="274"/>
        <v>-75.396402871953384</v>
      </c>
      <c r="AC56" s="20">
        <f t="shared" si="275"/>
        <v>-137.26679654218461</v>
      </c>
      <c r="AD56" s="20">
        <f t="shared" si="276"/>
        <v>528843.93859712803</v>
      </c>
      <c r="AE56" s="20">
        <f t="shared" si="277"/>
        <v>7194746.1132034594</v>
      </c>
      <c r="AF56" s="21">
        <f t="shared" si="278"/>
        <v>156.6103157489423</v>
      </c>
      <c r="AG56" s="21">
        <f t="shared" si="279"/>
        <v>241.22137002040026</v>
      </c>
      <c r="AH56" s="21">
        <f t="shared" si="280"/>
        <v>133.92859851216991</v>
      </c>
      <c r="AI56" s="127"/>
      <c r="AJ56" s="20">
        <f t="shared" si="281"/>
        <v>12.340000000000032</v>
      </c>
      <c r="AK56" s="20">
        <f t="shared" si="282"/>
        <v>2.9146998508305332E-2</v>
      </c>
      <c r="AL56" s="20">
        <f t="shared" si="283"/>
        <v>1.3089969389957472E-2</v>
      </c>
      <c r="AM56" s="23">
        <f t="shared" si="284"/>
        <v>3.0527886282889494E-2</v>
      </c>
      <c r="AN56" s="44">
        <f t="shared" si="285"/>
        <v>1.0000776698918761</v>
      </c>
      <c r="AO56" s="23">
        <f t="shared" si="286"/>
        <v>8.8891066937119376</v>
      </c>
      <c r="AP56" s="23">
        <f t="shared" si="287"/>
        <v>-4.4052946820094725</v>
      </c>
      <c r="AQ56" s="23">
        <f t="shared" si="288"/>
        <v>-7.3376382571433236</v>
      </c>
      <c r="AR56" s="44">
        <f t="shared" si="289"/>
        <v>1.2293641460449114</v>
      </c>
      <c r="AS56" s="127"/>
      <c r="AT56" s="20">
        <f t="shared" si="290"/>
        <v>3.1330632835400579E-3</v>
      </c>
      <c r="AU56" s="20">
        <f t="shared" si="291"/>
        <v>-7.1908742143023119E-5</v>
      </c>
      <c r="AV56" s="20">
        <f t="shared" si="292"/>
        <v>3.1338883843977918E-3</v>
      </c>
      <c r="AX56" s="18" t="s">
        <v>143</v>
      </c>
      <c r="AY56" s="18"/>
      <c r="AZ56" s="18"/>
      <c r="BA56" s="119"/>
      <c r="BB56" s="119"/>
      <c r="BC56" s="120"/>
      <c r="BD56" s="116"/>
      <c r="BE56" s="30" t="s">
        <v>96</v>
      </c>
    </row>
    <row r="57" spans="1:57" x14ac:dyDescent="0.3">
      <c r="A57" s="44">
        <v>781.93</v>
      </c>
      <c r="B57" s="44">
        <v>46.14</v>
      </c>
      <c r="C57" s="20">
        <v>239.99</v>
      </c>
      <c r="D57" s="24">
        <f t="shared" si="255"/>
        <v>738.42526482034486</v>
      </c>
      <c r="E57" s="24">
        <f t="shared" si="256"/>
        <v>-654.84526482034482</v>
      </c>
      <c r="F57" s="24">
        <f t="shared" si="257"/>
        <v>-79.836697553418489</v>
      </c>
      <c r="G57" s="24">
        <f t="shared" si="258"/>
        <v>-144.85581938201801</v>
      </c>
      <c r="H57" s="20">
        <f t="shared" si="259"/>
        <v>528839.49830244645</v>
      </c>
      <c r="I57" s="20">
        <f t="shared" si="260"/>
        <v>7194738.5241806181</v>
      </c>
      <c r="J57" s="21">
        <f t="shared" si="261"/>
        <v>165.39983883024749</v>
      </c>
      <c r="K57" s="21">
        <f t="shared" si="262"/>
        <v>241.13882155430372</v>
      </c>
      <c r="L57" s="21">
        <f t="shared" si="263"/>
        <v>141.56851792652432</v>
      </c>
      <c r="M57" s="127"/>
      <c r="N57" s="20">
        <f t="shared" si="264"/>
        <v>12.339999999999918</v>
      </c>
      <c r="O57" s="20">
        <f t="shared" si="265"/>
        <v>2.4260076602721191E-2</v>
      </c>
      <c r="P57" s="20">
        <f t="shared" si="266"/>
        <v>1.0646508437165648E-2</v>
      </c>
      <c r="Q57" s="22">
        <f t="shared" si="267"/>
        <v>2.5418386944303206E-2</v>
      </c>
      <c r="R57" s="21">
        <f t="shared" si="268"/>
        <v>1.0000538446784479</v>
      </c>
      <c r="S57" s="20">
        <f t="shared" si="269"/>
        <v>8.6574943864528269</v>
      </c>
      <c r="T57" s="20">
        <f t="shared" si="270"/>
        <v>-4.4377686185188105</v>
      </c>
      <c r="U57" s="20">
        <f t="shared" si="271"/>
        <v>-7.5908762414246445</v>
      </c>
      <c r="V57" s="127"/>
      <c r="W57" s="44">
        <v>781.93</v>
      </c>
      <c r="X57" s="44">
        <v>46.14</v>
      </c>
      <c r="Y57" s="20">
        <v>239.84</v>
      </c>
      <c r="Z57" s="20">
        <f t="shared" si="272"/>
        <v>738.42531780561865</v>
      </c>
      <c r="AA57" s="20">
        <f t="shared" si="273"/>
        <v>-654.84531780561861</v>
      </c>
      <c r="AB57" s="20">
        <f t="shared" si="274"/>
        <v>-79.843587676642272</v>
      </c>
      <c r="AC57" s="20">
        <f t="shared" si="275"/>
        <v>-144.85220359788394</v>
      </c>
      <c r="AD57" s="20">
        <f t="shared" si="276"/>
        <v>528839.49141232332</v>
      </c>
      <c r="AE57" s="20">
        <f t="shared" si="277"/>
        <v>7194738.5277964035</v>
      </c>
      <c r="AF57" s="21">
        <f t="shared" si="278"/>
        <v>165.39999812648273</v>
      </c>
      <c r="AG57" s="21">
        <f t="shared" si="279"/>
        <v>241.13612663902515</v>
      </c>
      <c r="AH57" s="21">
        <f t="shared" si="280"/>
        <v>141.57267705620436</v>
      </c>
      <c r="AI57" s="127"/>
      <c r="AJ57" s="20">
        <f t="shared" si="281"/>
        <v>12.339999999999918</v>
      </c>
      <c r="AK57" s="20">
        <f t="shared" si="282"/>
        <v>2.4260076602721191E-2</v>
      </c>
      <c r="AL57" s="20">
        <f t="shared" si="283"/>
        <v>7.8539816339747801E-3</v>
      </c>
      <c r="AM57" s="23">
        <f t="shared" si="284"/>
        <v>2.4897124693510131E-2</v>
      </c>
      <c r="AN57" s="44">
        <f t="shared" si="285"/>
        <v>1.0000516587703252</v>
      </c>
      <c r="AO57" s="23">
        <f t="shared" si="286"/>
        <v>8.6574754629844541</v>
      </c>
      <c r="AP57" s="23">
        <f t="shared" si="287"/>
        <v>-4.4471848046888907</v>
      </c>
      <c r="AQ57" s="23">
        <f t="shared" si="288"/>
        <v>-7.585407055699334</v>
      </c>
      <c r="AR57" s="44">
        <f t="shared" si="289"/>
        <v>1.1743991797741322</v>
      </c>
      <c r="AS57" s="127"/>
      <c r="AT57" s="20">
        <f t="shared" si="290"/>
        <v>7.7812403064026151E-3</v>
      </c>
      <c r="AU57" s="20">
        <f t="shared" si="291"/>
        <v>-5.2985273782724107E-5</v>
      </c>
      <c r="AV57" s="20">
        <f t="shared" si="292"/>
        <v>7.7814207022382804E-3</v>
      </c>
      <c r="AX57" s="18" t="s">
        <v>143</v>
      </c>
      <c r="AY57" s="18"/>
      <c r="AZ57" s="18"/>
      <c r="BA57" s="119"/>
      <c r="BB57" s="119"/>
      <c r="BC57" s="120"/>
      <c r="BD57" s="116"/>
      <c r="BE57" s="30" t="s">
        <v>96</v>
      </c>
    </row>
    <row r="58" spans="1:57" x14ac:dyDescent="0.3">
      <c r="A58" s="44">
        <v>794.28</v>
      </c>
      <c r="B58" s="44">
        <v>47.73</v>
      </c>
      <c r="C58" s="20">
        <v>240.76</v>
      </c>
      <c r="D58" s="24">
        <f t="shared" si="255"/>
        <v>746.85798301341106</v>
      </c>
      <c r="E58" s="24">
        <f t="shared" si="256"/>
        <v>-663.27798301341102</v>
      </c>
      <c r="F58" s="24">
        <f t="shared" si="257"/>
        <v>-84.295896880680758</v>
      </c>
      <c r="G58" s="24">
        <f t="shared" si="258"/>
        <v>-152.69905165108403</v>
      </c>
      <c r="H58" s="20">
        <f t="shared" si="259"/>
        <v>528835.03910311917</v>
      </c>
      <c r="I58" s="20">
        <f t="shared" si="260"/>
        <v>7194730.6809483487</v>
      </c>
      <c r="J58" s="21">
        <f t="shared" si="261"/>
        <v>174.42132497506947</v>
      </c>
      <c r="K58" s="21">
        <f t="shared" si="262"/>
        <v>241.09957102797279</v>
      </c>
      <c r="L58" s="21">
        <f t="shared" si="263"/>
        <v>149.35191395900497</v>
      </c>
      <c r="M58" s="127"/>
      <c r="N58" s="20">
        <f t="shared" si="264"/>
        <v>12.350000000000023</v>
      </c>
      <c r="O58" s="20">
        <f t="shared" si="265"/>
        <v>2.7750735106709775E-2</v>
      </c>
      <c r="P58" s="20">
        <f t="shared" si="266"/>
        <v>1.343903524035602E-2</v>
      </c>
      <c r="Q58" s="22">
        <f t="shared" si="267"/>
        <v>2.9436014062188098E-2</v>
      </c>
      <c r="R58" s="21">
        <f t="shared" si="268"/>
        <v>1.0000722128340853</v>
      </c>
      <c r="S58" s="20">
        <f t="shared" si="269"/>
        <v>8.4327181930662203</v>
      </c>
      <c r="T58" s="20">
        <f t="shared" si="270"/>
        <v>-4.4591993272622696</v>
      </c>
      <c r="U58" s="20">
        <f t="shared" si="271"/>
        <v>-7.8432322690660259</v>
      </c>
      <c r="V58" s="127"/>
      <c r="W58" s="44">
        <v>794.28</v>
      </c>
      <c r="X58" s="44">
        <v>47.73</v>
      </c>
      <c r="Y58" s="20">
        <v>240.64</v>
      </c>
      <c r="Z58" s="20">
        <f t="shared" si="272"/>
        <v>746.85804137932507</v>
      </c>
      <c r="AA58" s="20">
        <f t="shared" si="273"/>
        <v>-663.27804137932503</v>
      </c>
      <c r="AB58" s="20">
        <f t="shared" si="274"/>
        <v>-84.321223021365057</v>
      </c>
      <c r="AC58" s="20">
        <f t="shared" si="275"/>
        <v>-152.68491352073673</v>
      </c>
      <c r="AD58" s="20">
        <f t="shared" si="276"/>
        <v>528835.01377697859</v>
      </c>
      <c r="AE58" s="20">
        <f t="shared" si="277"/>
        <v>7194730.695086481</v>
      </c>
      <c r="AF58" s="21">
        <f t="shared" si="278"/>
        <v>174.42118984989651</v>
      </c>
      <c r="AG58" s="21">
        <f t="shared" si="279"/>
        <v>241.09004319828298</v>
      </c>
      <c r="AH58" s="21">
        <f t="shared" si="280"/>
        <v>149.36677797504376</v>
      </c>
      <c r="AI58" s="127"/>
      <c r="AJ58" s="20">
        <f t="shared" si="281"/>
        <v>12.350000000000023</v>
      </c>
      <c r="AK58" s="20">
        <f t="shared" si="282"/>
        <v>2.7750735106709775E-2</v>
      </c>
      <c r="AL58" s="20">
        <f t="shared" si="283"/>
        <v>1.3962634015954338E-2</v>
      </c>
      <c r="AM58" s="23">
        <f t="shared" si="284"/>
        <v>2.9565773275964657E-2</v>
      </c>
      <c r="AN58" s="44">
        <f t="shared" si="285"/>
        <v>1.0000728509472796</v>
      </c>
      <c r="AO58" s="23">
        <f t="shared" si="286"/>
        <v>8.4327235737064115</v>
      </c>
      <c r="AP58" s="23">
        <f t="shared" si="287"/>
        <v>-4.4776353447227795</v>
      </c>
      <c r="AQ58" s="23">
        <f t="shared" si="288"/>
        <v>-7.8327099228527945</v>
      </c>
      <c r="AR58" s="44">
        <f t="shared" si="289"/>
        <v>1.164752742985816</v>
      </c>
      <c r="AS58" s="127"/>
      <c r="AT58" s="20">
        <f t="shared" si="290"/>
        <v>2.9005175094625583E-2</v>
      </c>
      <c r="AU58" s="20">
        <f t="shared" si="291"/>
        <v>-5.8365914014757436E-5</v>
      </c>
      <c r="AV58" s="20">
        <f t="shared" si="292"/>
        <v>2.9005233818223342E-2</v>
      </c>
      <c r="AX58" s="18" t="s">
        <v>143</v>
      </c>
      <c r="AY58" s="18"/>
      <c r="AZ58" s="18"/>
      <c r="BA58" s="119"/>
      <c r="BB58" s="119"/>
      <c r="BC58" s="120"/>
      <c r="BD58" s="116"/>
      <c r="BE58" s="30" t="s">
        <v>96</v>
      </c>
    </row>
    <row r="59" spans="1:57" x14ac:dyDescent="0.3">
      <c r="A59" s="128">
        <v>806.64</v>
      </c>
      <c r="B59" s="128">
        <v>48.96</v>
      </c>
      <c r="C59" s="129">
        <v>242.04</v>
      </c>
      <c r="D59" s="130">
        <f t="shared" si="255"/>
        <v>755.07301262745841</v>
      </c>
      <c r="E59" s="130">
        <f t="shared" si="256"/>
        <v>-671.49301262745837</v>
      </c>
      <c r="F59" s="130">
        <f t="shared" si="257"/>
        <v>-88.715446835380192</v>
      </c>
      <c r="G59" s="130">
        <f t="shared" si="258"/>
        <v>-160.80713732889276</v>
      </c>
      <c r="H59" s="129">
        <f t="shared" si="259"/>
        <v>528830.61955316446</v>
      </c>
      <c r="I59" s="129">
        <f t="shared" si="260"/>
        <v>7194722.5728626708</v>
      </c>
      <c r="J59" s="131">
        <f t="shared" si="261"/>
        <v>183.65556327842219</v>
      </c>
      <c r="K59" s="131">
        <f t="shared" si="262"/>
        <v>241.11498407618845</v>
      </c>
      <c r="L59" s="131">
        <f t="shared" si="263"/>
        <v>157.2333993319734</v>
      </c>
      <c r="M59" s="25"/>
      <c r="N59" s="129">
        <f t="shared" si="264"/>
        <v>12.360000000000014</v>
      </c>
      <c r="O59" s="129">
        <f t="shared" si="265"/>
        <v>2.1467549799530323E-2</v>
      </c>
      <c r="P59" s="129">
        <f t="shared" si="266"/>
        <v>2.2340214425527437E-2</v>
      </c>
      <c r="Q59" s="132">
        <f t="shared" si="267"/>
        <v>2.7192427710310385E-2</v>
      </c>
      <c r="R59" s="131">
        <f t="shared" si="268"/>
        <v>1.0000616235670221</v>
      </c>
      <c r="S59" s="129">
        <f t="shared" si="269"/>
        <v>8.2150296140473973</v>
      </c>
      <c r="T59" s="129">
        <f t="shared" si="270"/>
        <v>-4.4195499546994377</v>
      </c>
      <c r="U59" s="129">
        <f t="shared" si="271"/>
        <v>-8.1080856778087398</v>
      </c>
      <c r="V59" s="25"/>
      <c r="W59" s="128">
        <v>806.64</v>
      </c>
      <c r="X59" s="128">
        <v>48.96</v>
      </c>
      <c r="Y59" s="129">
        <v>242.24</v>
      </c>
      <c r="Z59" s="129">
        <f t="shared" si="272"/>
        <v>755.07317827376392</v>
      </c>
      <c r="AA59" s="129">
        <f t="shared" si="273"/>
        <v>-671.49317827376387</v>
      </c>
      <c r="AB59" s="129">
        <f t="shared" si="274"/>
        <v>-88.734797828304451</v>
      </c>
      <c r="AC59" s="129">
        <f t="shared" si="275"/>
        <v>-160.79602165943089</v>
      </c>
      <c r="AD59" s="129">
        <f t="shared" si="276"/>
        <v>528830.6002021716</v>
      </c>
      <c r="AE59" s="129">
        <f t="shared" si="277"/>
        <v>7194722.5839783419</v>
      </c>
      <c r="AF59" s="131">
        <f t="shared" si="278"/>
        <v>183.65517941819729</v>
      </c>
      <c r="AG59" s="131">
        <f t="shared" si="279"/>
        <v>241.10802297875779</v>
      </c>
      <c r="AH59" s="131">
        <f t="shared" si="280"/>
        <v>157.24459994870332</v>
      </c>
      <c r="AI59" s="25"/>
      <c r="AJ59" s="129">
        <f t="shared" si="281"/>
        <v>12.360000000000014</v>
      </c>
      <c r="AK59" s="129">
        <f t="shared" si="282"/>
        <v>2.1467549799530323E-2</v>
      </c>
      <c r="AL59" s="129">
        <f t="shared" si="283"/>
        <v>2.7925268031909669E-2</v>
      </c>
      <c r="AM59" s="133">
        <f t="shared" si="284"/>
        <v>2.993527380289529E-2</v>
      </c>
      <c r="AN59" s="128">
        <f t="shared" si="285"/>
        <v>1.0000746834106793</v>
      </c>
      <c r="AO59" s="133">
        <f t="shared" si="286"/>
        <v>8.2151368944387961</v>
      </c>
      <c r="AP59" s="133">
        <f t="shared" si="287"/>
        <v>-4.4135748069393976</v>
      </c>
      <c r="AQ59" s="133">
        <f t="shared" si="288"/>
        <v>-8.1111081386941635</v>
      </c>
      <c r="AR59" s="128">
        <f t="shared" si="289"/>
        <v>1.5364300727721769</v>
      </c>
      <c r="AS59" s="25"/>
      <c r="AT59" s="129">
        <f t="shared" si="290"/>
        <v>2.2316340866073824E-2</v>
      </c>
      <c r="AU59" s="129">
        <f t="shared" si="291"/>
        <v>-1.6564630550419679E-4</v>
      </c>
      <c r="AV59" s="129">
        <f t="shared" si="292"/>
        <v>2.2316955624576661E-2</v>
      </c>
      <c r="AX59" s="18" t="s">
        <v>143</v>
      </c>
      <c r="AY59" s="18"/>
      <c r="AZ59" s="18"/>
      <c r="BA59" s="119"/>
      <c r="BB59" s="119"/>
      <c r="BC59" s="120"/>
      <c r="BD59" s="116"/>
      <c r="BE59" s="30" t="s">
        <v>96</v>
      </c>
    </row>
    <row r="60" spans="1:57" x14ac:dyDescent="0.3">
      <c r="A60" s="44">
        <v>818.99</v>
      </c>
      <c r="B60" s="44">
        <v>50.01</v>
      </c>
      <c r="C60" s="20">
        <v>242.6</v>
      </c>
      <c r="D60" s="24">
        <f t="shared" ref="D60:D67" si="293">S60+D59</f>
        <v>763.09607895249849</v>
      </c>
      <c r="E60" s="24">
        <f t="shared" ref="E60:E67" si="294">$BJ$3-D60</f>
        <v>-679.51607895249845</v>
      </c>
      <c r="F60" s="24">
        <f t="shared" ref="F60:F67" si="295">T60+F59</f>
        <v>-93.076495403841093</v>
      </c>
      <c r="G60" s="24">
        <f t="shared" ref="G60:G67" si="296">U60+G59</f>
        <v>-169.12153399404912</v>
      </c>
      <c r="H60" s="20">
        <f t="shared" ref="H60:H67" si="297">H59+T60</f>
        <v>528826.25850459596</v>
      </c>
      <c r="I60" s="20">
        <f t="shared" ref="I60:I67" si="298">I59+U60</f>
        <v>7194714.2584660053</v>
      </c>
      <c r="J60" s="21">
        <f t="shared" ref="J60:J67" si="299">SQRT(F60^2+G60^2)</f>
        <v>193.0422939595403</v>
      </c>
      <c r="K60" s="21">
        <f t="shared" ref="K60:K67" si="300">IF(J60=0,0,IF(F60&lt;0,ATAN(G60/F60)*180/PI()+180,ATAN(G60/F60)*180/PI()))</f>
        <v>241.17369295746414</v>
      </c>
      <c r="L60" s="21">
        <f t="shared" ref="L60:L67" si="301">COS((K60-$BL$3)*PI()/180)*J60</f>
        <v>165.16737651197653</v>
      </c>
      <c r="M60" s="127"/>
      <c r="N60" s="20">
        <f t="shared" ref="N60:N67" si="302">A60-A59</f>
        <v>12.350000000000023</v>
      </c>
      <c r="O60" s="20">
        <f t="shared" ref="O60:O67" si="303">RADIANS(B60-B59)</f>
        <v>1.8325957145940409E-2</v>
      </c>
      <c r="P60" s="20">
        <f t="shared" ref="P60:P67" si="304">RADIANS(C60-C59)</f>
        <v>9.7738438111682844E-3</v>
      </c>
      <c r="Q60" s="22">
        <f t="shared" ref="Q60:Q67" si="305">ACOS(COS(O60)-SIN(RADIANS(B59))*SIN(RADIANS(B60))*(1-COS(P60)))</f>
        <v>1.977490420281991E-2</v>
      </c>
      <c r="R60" s="21">
        <f t="shared" ref="R60:R67" si="306">2/Q60*TAN(Q60/2)</f>
        <v>1.0000325885107164</v>
      </c>
      <c r="S60" s="20">
        <f t="shared" ref="S60:S67" si="307">(N60/2)*(COS(RADIANS(B59))+COS(RADIANS(B60)))*R60</f>
        <v>8.0230663250401157</v>
      </c>
      <c r="T60" s="20">
        <f t="shared" ref="T60:T67" si="308">(N60/2)*(SIN(RADIANS(B59))*COS(RADIANS(C59))+SIN(RADIANS(B60))*COS(RADIANS(C60)))*R60</f>
        <v>-4.3610485684609026</v>
      </c>
      <c r="U60" s="20">
        <f t="shared" ref="U60:U67" si="309">(N60/2)*(SIN(RADIANS(B59))*SIN(RADIANS(C59))+SIN(RADIANS(B60))*SIN(RADIANS(C60)))*R60</f>
        <v>-8.3143966651563499</v>
      </c>
      <c r="V60" s="127"/>
      <c r="W60" s="44">
        <v>818.99</v>
      </c>
      <c r="X60" s="44">
        <v>50.01</v>
      </c>
      <c r="Y60" s="20">
        <v>242.93</v>
      </c>
      <c r="Z60" s="20">
        <f t="shared" ref="Z60:Z67" si="310">AO60+Z59</f>
        <v>763.0962637256165</v>
      </c>
      <c r="AA60" s="20">
        <f t="shared" ref="AA60:AA67" si="311">$BJ$3-Z60</f>
        <v>-679.51626372561645</v>
      </c>
      <c r="AB60" s="20">
        <f t="shared" ref="AB60:AB67" si="312">AP60+AB59</f>
        <v>-93.057254306971245</v>
      </c>
      <c r="AC60" s="20">
        <f t="shared" ref="AC60:AC67" si="313">AQ60+AC59</f>
        <v>-169.13050640760372</v>
      </c>
      <c r="AD60" s="20">
        <f t="shared" ref="AD60:AD67" si="314">AD59+AP60</f>
        <v>528826.27774569287</v>
      </c>
      <c r="AE60" s="20">
        <f t="shared" ref="AE60:AE67" si="315">AE59+AQ60</f>
        <v>7194714.2494935934</v>
      </c>
      <c r="AF60" s="21">
        <f t="shared" ref="AF60:AF67" si="316">SQRT(AB60^2+AC60^2)</f>
        <v>193.04087851241457</v>
      </c>
      <c r="AG60" s="21">
        <f t="shared" ref="AG60:AG67" si="317">IF(AF60=0,0,IF(AB60&lt;0,ATAN(AC60/AB60)*180/PI()+180,ATAN(AC60/AB60)*180/PI()))</f>
        <v>241.17998019287461</v>
      </c>
      <c r="AH60" s="21">
        <f t="shared" ref="AH60:AH67" si="318">COS((AG60-$BL$3)*PI()/180)*AF60</f>
        <v>165.1551994400678</v>
      </c>
      <c r="AI60" s="127"/>
      <c r="AJ60" s="20">
        <f t="shared" ref="AJ60:AJ67" si="319">W60-W59</f>
        <v>12.350000000000023</v>
      </c>
      <c r="AK60" s="20">
        <f t="shared" ref="AK60:AK67" si="320">RADIANS(X60-X59)</f>
        <v>1.8325957145940409E-2</v>
      </c>
      <c r="AL60" s="20">
        <f t="shared" ref="AL60:AL67" si="321">RADIANS(Y60-Y59)</f>
        <v>1.2042771838760834E-2</v>
      </c>
      <c r="AM60" s="23">
        <f t="shared" ref="AM60:AM67" si="322">ACOS(COS(AK60)-SIN(RADIANS(X59))*SIN(RADIANS(X60))*(1-COS(AL60)))</f>
        <v>2.0485438328806449E-2</v>
      </c>
      <c r="AN60" s="44">
        <f t="shared" ref="AN60:AN67" si="323">2/AM60*TAN(AM60/2)</f>
        <v>1.0000349725662625</v>
      </c>
      <c r="AO60" s="23">
        <f t="shared" ref="AO60:AO67" si="324">(AJ60/2)*(COS(RADIANS(X59))+COS(RADIANS(X60)))*AN60</f>
        <v>8.0230854518525714</v>
      </c>
      <c r="AP60" s="23">
        <f t="shared" ref="AP60:AP67" si="325">(AJ60/2)*(SIN(RADIANS(X59))*COS(RADIANS(Y59))+SIN(RADIANS(X60))*COS(RADIANS(Y60)))*AN60</f>
        <v>-4.3224564786667958</v>
      </c>
      <c r="AQ60" s="23">
        <f t="shared" ref="AQ60:AQ67" si="326">(AJ60/2)*(SIN(RADIANS(X59))*SIN(RADIANS(Y59))+SIN(RADIANS(X60))*SIN(RADIANS(Y60)))*AN60</f>
        <v>-8.3344847481728213</v>
      </c>
      <c r="AR60" s="44">
        <f t="shared" ref="AR60:AR67" si="327">(10/AJ60)*2*(ASIN((SQRT((SIN((X59-X60)/2)^2+SIN(((Y59-Y60)/2)^2)*SIN(X59)*SIN(X60))))))</f>
        <v>0.90330529059972042</v>
      </c>
      <c r="AS60" s="127"/>
      <c r="AT60" s="20">
        <f t="shared" ref="AT60:AT67" si="328">SQRT((I60-AE60)^2+(H60-AD60)^2)</f>
        <v>2.1230261120486288E-2</v>
      </c>
      <c r="AU60" s="20">
        <f t="shared" ref="AU60:AU67" si="329">D60-Z60</f>
        <v>-1.8477311800779717E-4</v>
      </c>
      <c r="AV60" s="20">
        <f t="shared" ref="AV60:AV67" si="330">SQRT((I60-AE60)^2+(H60-AD60)^2+(D60-Z60)^2)</f>
        <v>2.1231065172269855E-2</v>
      </c>
      <c r="AX60" s="18" t="s">
        <v>143</v>
      </c>
      <c r="AY60" s="18"/>
      <c r="AZ60" s="18"/>
      <c r="BA60" s="119"/>
      <c r="BB60" s="119"/>
      <c r="BC60" s="120"/>
      <c r="BD60" s="116"/>
      <c r="BE60" s="30" t="s">
        <v>96</v>
      </c>
    </row>
    <row r="61" spans="1:57" x14ac:dyDescent="0.3">
      <c r="A61" s="44">
        <v>831.31</v>
      </c>
      <c r="B61" s="44">
        <v>51.52</v>
      </c>
      <c r="C61" s="20">
        <v>241.59</v>
      </c>
      <c r="D61" s="24">
        <f t="shared" si="293"/>
        <v>770.8884061666339</v>
      </c>
      <c r="E61" s="24">
        <f t="shared" si="294"/>
        <v>-687.30840616663386</v>
      </c>
      <c r="F61" s="24">
        <f t="shared" si="295"/>
        <v>-97.54304510770497</v>
      </c>
      <c r="G61" s="24">
        <f t="shared" si="296"/>
        <v>-177.55366468199591</v>
      </c>
      <c r="H61" s="20">
        <f t="shared" si="297"/>
        <v>528821.79195489211</v>
      </c>
      <c r="I61" s="20">
        <f t="shared" si="298"/>
        <v>7194705.8263353175</v>
      </c>
      <c r="J61" s="21">
        <f t="shared" si="299"/>
        <v>202.58319153101129</v>
      </c>
      <c r="K61" s="21">
        <f t="shared" si="300"/>
        <v>241.21683048799767</v>
      </c>
      <c r="L61" s="21">
        <f t="shared" si="301"/>
        <v>173.25158736676187</v>
      </c>
      <c r="M61" s="127"/>
      <c r="N61" s="20">
        <f t="shared" si="302"/>
        <v>12.319999999999936</v>
      </c>
      <c r="O61" s="20">
        <f t="shared" si="303"/>
        <v>2.6354471705114464E-2</v>
      </c>
      <c r="P61" s="20">
        <f t="shared" si="304"/>
        <v>-1.7627825445142568E-2</v>
      </c>
      <c r="Q61" s="22">
        <f t="shared" si="305"/>
        <v>2.9680793755658907E-2</v>
      </c>
      <c r="R61" s="21">
        <f t="shared" si="306"/>
        <v>1.0000734189276743</v>
      </c>
      <c r="S61" s="20">
        <f t="shared" si="307"/>
        <v>7.792327214135442</v>
      </c>
      <c r="T61" s="20">
        <f t="shared" si="308"/>
        <v>-4.4665497038638717</v>
      </c>
      <c r="U61" s="20">
        <f t="shared" si="309"/>
        <v>-8.432130687946783</v>
      </c>
      <c r="V61" s="127"/>
      <c r="W61" s="44">
        <v>831.31</v>
      </c>
      <c r="X61" s="44">
        <v>51.52</v>
      </c>
      <c r="Y61" s="20">
        <v>242.05</v>
      </c>
      <c r="Z61" s="20">
        <f t="shared" si="310"/>
        <v>770.88856178473191</v>
      </c>
      <c r="AA61" s="20">
        <f t="shared" si="311"/>
        <v>-687.30856178473186</v>
      </c>
      <c r="AB61" s="20">
        <f t="shared" si="312"/>
        <v>-97.46548821657187</v>
      </c>
      <c r="AC61" s="20">
        <f t="shared" si="313"/>
        <v>-177.59333041440451</v>
      </c>
      <c r="AD61" s="20">
        <f t="shared" si="314"/>
        <v>528821.86951178324</v>
      </c>
      <c r="AE61" s="20">
        <f t="shared" si="315"/>
        <v>7194705.7866695868</v>
      </c>
      <c r="AF61" s="21">
        <f t="shared" si="316"/>
        <v>202.58063185056602</v>
      </c>
      <c r="AG61" s="21">
        <f t="shared" si="317"/>
        <v>241.2414574421833</v>
      </c>
      <c r="AH61" s="21">
        <f t="shared" si="318"/>
        <v>173.20425399500638</v>
      </c>
      <c r="AI61" s="127"/>
      <c r="AJ61" s="20">
        <f t="shared" si="319"/>
        <v>12.319999999999936</v>
      </c>
      <c r="AK61" s="20">
        <f t="shared" si="320"/>
        <v>2.6354471705114464E-2</v>
      </c>
      <c r="AL61" s="20">
        <f t="shared" si="321"/>
        <v>-1.535889741755002E-2</v>
      </c>
      <c r="AM61" s="23">
        <f t="shared" si="322"/>
        <v>2.891463103943237E-2</v>
      </c>
      <c r="AN61" s="44">
        <f t="shared" si="323"/>
        <v>1.0000696771494171</v>
      </c>
      <c r="AO61" s="23">
        <f t="shared" si="324"/>
        <v>7.7922980591154287</v>
      </c>
      <c r="AP61" s="23">
        <f t="shared" si="325"/>
        <v>-4.4082339096006287</v>
      </c>
      <c r="AQ61" s="23">
        <f t="shared" si="326"/>
        <v>-8.4628240068007887</v>
      </c>
      <c r="AR61" s="44">
        <f t="shared" si="327"/>
        <v>1.1501746247030917</v>
      </c>
      <c r="AS61" s="127"/>
      <c r="AT61" s="20">
        <f t="shared" si="328"/>
        <v>8.711166140055511E-2</v>
      </c>
      <c r="AU61" s="20">
        <f t="shared" si="329"/>
        <v>-1.5561809800601623E-4</v>
      </c>
      <c r="AV61" s="20">
        <f t="shared" si="330"/>
        <v>8.7111800400160422E-2</v>
      </c>
      <c r="AX61" s="18" t="s">
        <v>143</v>
      </c>
      <c r="AY61" s="18"/>
      <c r="AZ61" s="18"/>
      <c r="BA61" s="119"/>
      <c r="BB61" s="119"/>
      <c r="BC61" s="120"/>
      <c r="BD61" s="116"/>
      <c r="BE61" s="30" t="s">
        <v>96</v>
      </c>
    </row>
    <row r="62" spans="1:57" x14ac:dyDescent="0.3">
      <c r="A62" s="44">
        <v>843.67</v>
      </c>
      <c r="B62" s="44">
        <v>53.05</v>
      </c>
      <c r="C62" s="20">
        <v>241.77</v>
      </c>
      <c r="D62" s="24">
        <f t="shared" si="293"/>
        <v>778.44921963990123</v>
      </c>
      <c r="E62" s="24">
        <f t="shared" si="294"/>
        <v>-694.86921963990119</v>
      </c>
      <c r="F62" s="24">
        <f t="shared" si="295"/>
        <v>-102.1811873450585</v>
      </c>
      <c r="G62" s="24">
        <f t="shared" si="296"/>
        <v>-186.16076522444985</v>
      </c>
      <c r="H62" s="20">
        <f t="shared" si="297"/>
        <v>528817.15381265478</v>
      </c>
      <c r="I62" s="20">
        <f t="shared" si="298"/>
        <v>7194697.2192347748</v>
      </c>
      <c r="J62" s="21">
        <f t="shared" si="299"/>
        <v>212.36013174840207</v>
      </c>
      <c r="K62" s="21">
        <f t="shared" si="300"/>
        <v>241.23819777033427</v>
      </c>
      <c r="L62" s="21">
        <f t="shared" si="301"/>
        <v>181.57188664190258</v>
      </c>
      <c r="M62" s="127"/>
      <c r="N62" s="20">
        <f t="shared" si="302"/>
        <v>12.360000000000014</v>
      </c>
      <c r="O62" s="20">
        <f t="shared" si="303"/>
        <v>2.6703537555513138E-2</v>
      </c>
      <c r="P62" s="20">
        <f t="shared" si="304"/>
        <v>3.1415926535899121E-3</v>
      </c>
      <c r="Q62" s="22">
        <f t="shared" si="305"/>
        <v>2.6818913188945359E-2</v>
      </c>
      <c r="R62" s="21">
        <f t="shared" si="306"/>
        <v>1.0000599421534206</v>
      </c>
      <c r="S62" s="20">
        <f t="shared" si="307"/>
        <v>7.5608134732673742</v>
      </c>
      <c r="T62" s="20">
        <f t="shared" si="308"/>
        <v>-4.638142237353529</v>
      </c>
      <c r="U62" s="20">
        <f t="shared" si="309"/>
        <v>-8.6071005424539226</v>
      </c>
      <c r="V62" s="127"/>
      <c r="W62" s="44">
        <v>843.67</v>
      </c>
      <c r="X62" s="44">
        <v>53.05</v>
      </c>
      <c r="Y62" s="20">
        <v>242.14</v>
      </c>
      <c r="Z62" s="20">
        <f t="shared" si="310"/>
        <v>778.4493723396663</v>
      </c>
      <c r="AA62" s="20">
        <f t="shared" si="311"/>
        <v>-694.86937233966626</v>
      </c>
      <c r="AB62" s="20">
        <f t="shared" si="312"/>
        <v>-102.04123964266212</v>
      </c>
      <c r="AC62" s="20">
        <f t="shared" si="313"/>
        <v>-186.23376704323741</v>
      </c>
      <c r="AD62" s="20">
        <f t="shared" si="314"/>
        <v>528817.29376035719</v>
      </c>
      <c r="AE62" s="20">
        <f t="shared" si="315"/>
        <v>7194697.146232958</v>
      </c>
      <c r="AF62" s="21">
        <f t="shared" si="316"/>
        <v>212.35684725227492</v>
      </c>
      <c r="AG62" s="21">
        <f t="shared" si="317"/>
        <v>241.28077585760192</v>
      </c>
      <c r="AH62" s="21">
        <f t="shared" si="318"/>
        <v>181.48718928581985</v>
      </c>
      <c r="AI62" s="127"/>
      <c r="AJ62" s="20">
        <f t="shared" si="319"/>
        <v>12.360000000000014</v>
      </c>
      <c r="AK62" s="20">
        <f t="shared" si="320"/>
        <v>2.6703537555513138E-2</v>
      </c>
      <c r="AL62" s="20">
        <f t="shared" si="321"/>
        <v>1.5707963267944602E-3</v>
      </c>
      <c r="AM62" s="23">
        <f t="shared" si="322"/>
        <v>2.6732428153828369E-2</v>
      </c>
      <c r="AN62" s="44">
        <f t="shared" si="323"/>
        <v>1.0000595561489378</v>
      </c>
      <c r="AO62" s="23">
        <f t="shared" si="324"/>
        <v>7.5608105549344113</v>
      </c>
      <c r="AP62" s="23">
        <f t="shared" si="325"/>
        <v>-4.5757514260902505</v>
      </c>
      <c r="AQ62" s="23">
        <f t="shared" si="326"/>
        <v>-8.6404366288329086</v>
      </c>
      <c r="AR62" s="44">
        <f t="shared" si="327"/>
        <v>1.2389534672220737</v>
      </c>
      <c r="AS62" s="127"/>
      <c r="AT62" s="20">
        <f t="shared" si="328"/>
        <v>0.15784367163715185</v>
      </c>
      <c r="AU62" s="20">
        <f t="shared" si="329"/>
        <v>-1.5269976506715466E-4</v>
      </c>
      <c r="AV62" s="20">
        <f t="shared" si="330"/>
        <v>0.15784374549888022</v>
      </c>
      <c r="AX62" s="18" t="s">
        <v>143</v>
      </c>
      <c r="AY62" s="18"/>
      <c r="AZ62" s="18"/>
      <c r="BA62" s="119"/>
      <c r="BB62" s="119"/>
      <c r="BC62" s="120"/>
      <c r="BD62" s="116"/>
      <c r="BE62" s="30" t="s">
        <v>96</v>
      </c>
    </row>
    <row r="63" spans="1:57" x14ac:dyDescent="0.3">
      <c r="A63" s="44">
        <v>856.03</v>
      </c>
      <c r="B63" s="44">
        <v>54.2</v>
      </c>
      <c r="C63" s="20">
        <v>242.63</v>
      </c>
      <c r="D63" s="24">
        <f t="shared" si="293"/>
        <v>785.77950170291228</v>
      </c>
      <c r="E63" s="24">
        <f t="shared" si="294"/>
        <v>-702.19950170291224</v>
      </c>
      <c r="F63" s="24">
        <f t="shared" si="295"/>
        <v>-106.82188057735686</v>
      </c>
      <c r="G63" s="24">
        <f t="shared" si="296"/>
        <v>-194.96380694065564</v>
      </c>
      <c r="H63" s="20">
        <f t="shared" si="297"/>
        <v>528812.51311942248</v>
      </c>
      <c r="I63" s="20">
        <f t="shared" si="298"/>
        <v>7194688.4161930587</v>
      </c>
      <c r="J63" s="21">
        <f t="shared" si="299"/>
        <v>222.3101441384903</v>
      </c>
      <c r="K63" s="21">
        <f t="shared" si="300"/>
        <v>241.28139157543461</v>
      </c>
      <c r="L63" s="21">
        <f t="shared" si="301"/>
        <v>189.99236573034634</v>
      </c>
      <c r="M63" s="127"/>
      <c r="N63" s="20">
        <f t="shared" si="302"/>
        <v>12.360000000000014</v>
      </c>
      <c r="O63" s="20">
        <f t="shared" si="303"/>
        <v>2.0071286397934891E-2</v>
      </c>
      <c r="P63" s="20">
        <f t="shared" si="304"/>
        <v>1.5009831567150977E-2</v>
      </c>
      <c r="Q63" s="22">
        <f t="shared" si="305"/>
        <v>2.3428505803763988E-2</v>
      </c>
      <c r="R63" s="21">
        <f t="shared" si="306"/>
        <v>1.0000457437512025</v>
      </c>
      <c r="S63" s="20">
        <f t="shared" si="307"/>
        <v>7.3302820630110483</v>
      </c>
      <c r="T63" s="20">
        <f t="shared" si="308"/>
        <v>-4.6406932322983678</v>
      </c>
      <c r="U63" s="20">
        <f t="shared" si="309"/>
        <v>-8.8030417162057972</v>
      </c>
      <c r="V63" s="127"/>
      <c r="W63" s="44">
        <v>856.03</v>
      </c>
      <c r="X63" s="44">
        <v>54.2</v>
      </c>
      <c r="Y63" s="20">
        <v>242.6</v>
      </c>
      <c r="Z63" s="20">
        <f t="shared" si="310"/>
        <v>785.77959071347198</v>
      </c>
      <c r="AA63" s="20">
        <f t="shared" si="311"/>
        <v>-702.19959071347193</v>
      </c>
      <c r="AB63" s="20">
        <f t="shared" si="312"/>
        <v>-106.65607353276899</v>
      </c>
      <c r="AC63" s="20">
        <f t="shared" si="313"/>
        <v>-195.05052076785134</v>
      </c>
      <c r="AD63" s="20">
        <f t="shared" si="314"/>
        <v>528812.67892646708</v>
      </c>
      <c r="AE63" s="20">
        <f t="shared" si="315"/>
        <v>7194688.3294792334</v>
      </c>
      <c r="AF63" s="21">
        <f t="shared" si="316"/>
        <v>222.30659835739792</v>
      </c>
      <c r="AG63" s="21">
        <f t="shared" si="317"/>
        <v>241.32960774779991</v>
      </c>
      <c r="AH63" s="21">
        <f t="shared" si="318"/>
        <v>189.89212953120472</v>
      </c>
      <c r="AI63" s="127"/>
      <c r="AJ63" s="20">
        <f t="shared" si="319"/>
        <v>12.360000000000014</v>
      </c>
      <c r="AK63" s="20">
        <f t="shared" si="320"/>
        <v>2.0071286397934891E-2</v>
      </c>
      <c r="AL63" s="20">
        <f t="shared" si="321"/>
        <v>8.0285145591740548E-3</v>
      </c>
      <c r="AM63" s="23">
        <f t="shared" si="322"/>
        <v>2.1086450447806548E-2</v>
      </c>
      <c r="AN63" s="44">
        <f t="shared" si="323"/>
        <v>1.0000370548469755</v>
      </c>
      <c r="AO63" s="23">
        <f t="shared" si="324"/>
        <v>7.3302183738056286</v>
      </c>
      <c r="AP63" s="23">
        <f t="shared" si="325"/>
        <v>-4.6148338901068611</v>
      </c>
      <c r="AQ63" s="23">
        <f t="shared" si="326"/>
        <v>-8.8167537246139212</v>
      </c>
      <c r="AR63" s="44">
        <f t="shared" si="327"/>
        <v>0.9069233343178682</v>
      </c>
      <c r="AS63" s="127"/>
      <c r="AT63" s="20">
        <f t="shared" si="328"/>
        <v>0.18711297001005828</v>
      </c>
      <c r="AU63" s="20">
        <f t="shared" si="329"/>
        <v>-8.9010559690905211E-5</v>
      </c>
      <c r="AV63" s="20">
        <f t="shared" si="330"/>
        <v>0.18711299118143751</v>
      </c>
      <c r="AX63" s="18" t="s">
        <v>143</v>
      </c>
      <c r="AY63" s="18"/>
      <c r="AZ63" s="18"/>
      <c r="BA63" s="119"/>
      <c r="BB63" s="119"/>
      <c r="BC63" s="120"/>
      <c r="BD63" s="116"/>
      <c r="BE63" s="30" t="s">
        <v>96</v>
      </c>
    </row>
    <row r="64" spans="1:57" x14ac:dyDescent="0.3">
      <c r="A64" s="44">
        <v>868.37</v>
      </c>
      <c r="B64" s="44">
        <v>55.21</v>
      </c>
      <c r="C64" s="20">
        <v>241.67</v>
      </c>
      <c r="D64" s="24">
        <f t="shared" si="293"/>
        <v>792.90940468736699</v>
      </c>
      <c r="E64" s="24">
        <f t="shared" si="294"/>
        <v>-709.32940468736695</v>
      </c>
      <c r="F64" s="24">
        <f t="shared" si="295"/>
        <v>-111.52730075271178</v>
      </c>
      <c r="G64" s="24">
        <f t="shared" si="296"/>
        <v>-203.86845675662047</v>
      </c>
      <c r="H64" s="20">
        <f t="shared" si="297"/>
        <v>528807.80769924715</v>
      </c>
      <c r="I64" s="20">
        <f t="shared" si="298"/>
        <v>7194679.5115432432</v>
      </c>
      <c r="J64" s="21">
        <f t="shared" si="299"/>
        <v>232.38047782357248</v>
      </c>
      <c r="K64" s="21">
        <f t="shared" si="300"/>
        <v>241.31890606920635</v>
      </c>
      <c r="L64" s="21">
        <f t="shared" si="301"/>
        <v>198.51970404566597</v>
      </c>
      <c r="M64" s="127"/>
      <c r="N64" s="20">
        <f t="shared" si="302"/>
        <v>12.340000000000032</v>
      </c>
      <c r="O64" s="20">
        <f t="shared" si="303"/>
        <v>1.7627825445142693E-2</v>
      </c>
      <c r="P64" s="20">
        <f t="shared" si="304"/>
        <v>-1.6755160819145704E-2</v>
      </c>
      <c r="Q64" s="22">
        <f t="shared" si="305"/>
        <v>2.2310135728986102E-2</v>
      </c>
      <c r="R64" s="21">
        <f t="shared" si="306"/>
        <v>1.0000414805776849</v>
      </c>
      <c r="S64" s="20">
        <f t="shared" si="307"/>
        <v>7.1299029844547546</v>
      </c>
      <c r="T64" s="20">
        <f t="shared" si="308"/>
        <v>-4.7054201753549192</v>
      </c>
      <c r="U64" s="20">
        <f t="shared" si="309"/>
        <v>-8.9046498159648415</v>
      </c>
      <c r="V64" s="127"/>
      <c r="W64" s="44">
        <v>868.37</v>
      </c>
      <c r="X64" s="44">
        <v>55.21</v>
      </c>
      <c r="Y64" s="20">
        <v>241.52</v>
      </c>
      <c r="Z64" s="20">
        <f t="shared" si="310"/>
        <v>792.9095232127703</v>
      </c>
      <c r="AA64" s="20">
        <f t="shared" si="311"/>
        <v>-709.32952321277025</v>
      </c>
      <c r="AB64" s="20">
        <f t="shared" si="312"/>
        <v>-111.37550897423277</v>
      </c>
      <c r="AC64" s="20">
        <f t="shared" si="313"/>
        <v>-203.94769140308466</v>
      </c>
      <c r="AD64" s="20">
        <f t="shared" si="314"/>
        <v>528807.95949102566</v>
      </c>
      <c r="AE64" s="20">
        <f t="shared" si="315"/>
        <v>7194679.4323085984</v>
      </c>
      <c r="AF64" s="21">
        <f t="shared" si="316"/>
        <v>232.37720376129252</v>
      </c>
      <c r="AG64" s="21">
        <f t="shared" si="317"/>
        <v>241.36111654929962</v>
      </c>
      <c r="AH64" s="21">
        <f t="shared" si="318"/>
        <v>198.42786583264962</v>
      </c>
      <c r="AI64" s="127"/>
      <c r="AJ64" s="20">
        <f t="shared" si="319"/>
        <v>12.340000000000032</v>
      </c>
      <c r="AK64" s="20">
        <f t="shared" si="320"/>
        <v>1.7627825445142693E-2</v>
      </c>
      <c r="AL64" s="20">
        <f t="shared" si="321"/>
        <v>-1.8849555921538481E-2</v>
      </c>
      <c r="AM64" s="23">
        <f t="shared" si="322"/>
        <v>2.3396881242436995E-2</v>
      </c>
      <c r="AN64" s="44">
        <f t="shared" si="323"/>
        <v>1.000045620334979</v>
      </c>
      <c r="AO64" s="23">
        <f t="shared" si="324"/>
        <v>7.1299324992983477</v>
      </c>
      <c r="AP64" s="23">
        <f t="shared" si="325"/>
        <v>-4.7194354414637898</v>
      </c>
      <c r="AQ64" s="23">
        <f t="shared" si="326"/>
        <v>-8.8971706352333104</v>
      </c>
      <c r="AR64" s="44">
        <f t="shared" si="327"/>
        <v>1.164640018545714</v>
      </c>
      <c r="AS64" s="127"/>
      <c r="AT64" s="20">
        <f t="shared" si="328"/>
        <v>0.17122754730184436</v>
      </c>
      <c r="AU64" s="20">
        <f t="shared" si="329"/>
        <v>-1.1852540330892225E-4</v>
      </c>
      <c r="AV64" s="20">
        <f t="shared" si="330"/>
        <v>0.1712275883240682</v>
      </c>
      <c r="AX64" s="18" t="s">
        <v>143</v>
      </c>
      <c r="AY64" s="18"/>
      <c r="AZ64" s="18"/>
      <c r="BA64" s="119"/>
      <c r="BB64" s="119"/>
      <c r="BC64" s="120"/>
      <c r="BD64" s="116"/>
      <c r="BE64" s="30" t="s">
        <v>96</v>
      </c>
    </row>
    <row r="65" spans="1:57" x14ac:dyDescent="0.3">
      <c r="A65" s="44">
        <v>880.77</v>
      </c>
      <c r="B65" s="44">
        <v>56.68</v>
      </c>
      <c r="C65" s="20">
        <v>242.52</v>
      </c>
      <c r="D65" s="24">
        <f t="shared" si="293"/>
        <v>799.85315861257823</v>
      </c>
      <c r="E65" s="24">
        <f t="shared" si="294"/>
        <v>-716.27315861257819</v>
      </c>
      <c r="F65" s="24">
        <f t="shared" si="295"/>
        <v>-116.33453800368588</v>
      </c>
      <c r="G65" s="24">
        <f t="shared" si="296"/>
        <v>-212.94724422653587</v>
      </c>
      <c r="H65" s="20">
        <f t="shared" si="297"/>
        <v>528803.00046199618</v>
      </c>
      <c r="I65" s="20">
        <f t="shared" si="298"/>
        <v>7194670.432755773</v>
      </c>
      <c r="J65" s="21">
        <f t="shared" si="299"/>
        <v>242.65253667787394</v>
      </c>
      <c r="K65" s="21">
        <f t="shared" si="300"/>
        <v>241.35191788843301</v>
      </c>
      <c r="L65" s="21">
        <f t="shared" si="301"/>
        <v>207.22228736198616</v>
      </c>
      <c r="M65" s="127"/>
      <c r="N65" s="20">
        <f t="shared" si="302"/>
        <v>12.399999999999977</v>
      </c>
      <c r="O65" s="20">
        <f t="shared" si="303"/>
        <v>2.5656340004316623E-2</v>
      </c>
      <c r="P65" s="20">
        <f t="shared" si="304"/>
        <v>1.4835298641952198E-2</v>
      </c>
      <c r="Q65" s="22">
        <f t="shared" si="305"/>
        <v>2.8448149346653517E-2</v>
      </c>
      <c r="R65" s="21">
        <f t="shared" si="306"/>
        <v>1.0000674468919009</v>
      </c>
      <c r="S65" s="20">
        <f t="shared" si="307"/>
        <v>6.9437539252111966</v>
      </c>
      <c r="T65" s="20">
        <f t="shared" si="308"/>
        <v>-4.8072372509740946</v>
      </c>
      <c r="U65" s="20">
        <f t="shared" si="309"/>
        <v>-9.0787874699153903</v>
      </c>
      <c r="V65" s="127"/>
      <c r="W65" s="44">
        <v>880.77</v>
      </c>
      <c r="X65" s="44">
        <v>56.68</v>
      </c>
      <c r="Y65" s="20">
        <v>242.35</v>
      </c>
      <c r="Z65" s="20">
        <f t="shared" si="310"/>
        <v>799.85327307287548</v>
      </c>
      <c r="AA65" s="20">
        <f t="shared" si="311"/>
        <v>-716.27327307287544</v>
      </c>
      <c r="AB65" s="20">
        <f t="shared" si="312"/>
        <v>-116.2080972791226</v>
      </c>
      <c r="AC65" s="20">
        <f t="shared" si="313"/>
        <v>-213.01301812878214</v>
      </c>
      <c r="AD65" s="20">
        <f t="shared" si="314"/>
        <v>528803.12690272077</v>
      </c>
      <c r="AE65" s="20">
        <f t="shared" si="315"/>
        <v>7194670.3669818724</v>
      </c>
      <c r="AF65" s="21">
        <f t="shared" si="316"/>
        <v>242.64968115694464</v>
      </c>
      <c r="AG65" s="21">
        <f t="shared" si="317"/>
        <v>241.38556479639385</v>
      </c>
      <c r="AH65" s="21">
        <f t="shared" si="318"/>
        <v>207.14567343356453</v>
      </c>
      <c r="AI65" s="127"/>
      <c r="AJ65" s="20">
        <f t="shared" si="319"/>
        <v>12.399999999999977</v>
      </c>
      <c r="AK65" s="20">
        <f t="shared" si="320"/>
        <v>2.5656340004316623E-2</v>
      </c>
      <c r="AL65" s="20">
        <f t="shared" si="321"/>
        <v>1.4486232791552657E-2</v>
      </c>
      <c r="AM65" s="23">
        <f t="shared" si="322"/>
        <v>2.8324418048934152E-2</v>
      </c>
      <c r="AN65" s="44">
        <f t="shared" si="323"/>
        <v>1.0000668614189314</v>
      </c>
      <c r="AO65" s="23">
        <f t="shared" si="324"/>
        <v>6.9437498601051457</v>
      </c>
      <c r="AP65" s="23">
        <f t="shared" si="325"/>
        <v>-4.8325883048898248</v>
      </c>
      <c r="AQ65" s="23">
        <f t="shared" si="326"/>
        <v>-9.0653267256974797</v>
      </c>
      <c r="AR65" s="44">
        <f t="shared" si="327"/>
        <v>1.149987140060158</v>
      </c>
      <c r="AS65" s="127"/>
      <c r="AT65" s="20">
        <f t="shared" si="328"/>
        <v>0.14252530594585036</v>
      </c>
      <c r="AU65" s="20">
        <f t="shared" si="329"/>
        <v>-1.144602972544817E-4</v>
      </c>
      <c r="AV65" s="20">
        <f t="shared" si="330"/>
        <v>0.14252535190666218</v>
      </c>
      <c r="AX65" s="18" t="s">
        <v>143</v>
      </c>
      <c r="AY65" s="18"/>
      <c r="AZ65" s="18"/>
      <c r="BA65" s="119"/>
      <c r="BB65" s="119"/>
      <c r="BC65" s="120"/>
      <c r="BD65" s="116"/>
      <c r="BE65" s="30" t="s">
        <v>96</v>
      </c>
    </row>
    <row r="66" spans="1:57" x14ac:dyDescent="0.3">
      <c r="A66" s="44">
        <v>893</v>
      </c>
      <c r="B66" s="44">
        <v>57.84</v>
      </c>
      <c r="C66" s="20">
        <v>241.69</v>
      </c>
      <c r="D66" s="24">
        <f t="shared" si="293"/>
        <v>806.46744993565505</v>
      </c>
      <c r="E66" s="24">
        <f t="shared" si="294"/>
        <v>-722.88744993565501</v>
      </c>
      <c r="F66" s="24">
        <f t="shared" si="295"/>
        <v>-121.14764721826569</v>
      </c>
      <c r="G66" s="24">
        <f t="shared" si="296"/>
        <v>-222.03850764738209</v>
      </c>
      <c r="H66" s="20">
        <f t="shared" si="297"/>
        <v>528798.18735278165</v>
      </c>
      <c r="I66" s="20">
        <f t="shared" si="298"/>
        <v>7194661.3414923521</v>
      </c>
      <c r="J66" s="21">
        <f t="shared" si="299"/>
        <v>252.93843382293232</v>
      </c>
      <c r="K66" s="21">
        <f t="shared" si="300"/>
        <v>241.38243422664539</v>
      </c>
      <c r="L66" s="21">
        <f t="shared" si="301"/>
        <v>215.93619392342433</v>
      </c>
      <c r="M66" s="127"/>
      <c r="N66" s="20">
        <f t="shared" si="302"/>
        <v>12.230000000000018</v>
      </c>
      <c r="O66" s="20">
        <f t="shared" si="303"/>
        <v>2.0245819323134288E-2</v>
      </c>
      <c r="P66" s="20">
        <f t="shared" si="304"/>
        <v>-1.4486232791553153E-2</v>
      </c>
      <c r="Q66" s="22">
        <f t="shared" si="305"/>
        <v>2.3629468007433152E-2</v>
      </c>
      <c r="R66" s="21">
        <f t="shared" si="306"/>
        <v>1.0000465319113121</v>
      </c>
      <c r="S66" s="20">
        <f t="shared" si="307"/>
        <v>6.6142913230768166</v>
      </c>
      <c r="T66" s="20">
        <f t="shared" si="308"/>
        <v>-4.8131092145798098</v>
      </c>
      <c r="U66" s="20">
        <f t="shared" si="309"/>
        <v>-9.0912634208462091</v>
      </c>
      <c r="V66" s="127"/>
      <c r="W66" s="44">
        <v>893</v>
      </c>
      <c r="X66" s="44">
        <v>57.84</v>
      </c>
      <c r="Y66" s="20">
        <v>241.34</v>
      </c>
      <c r="Z66" s="20">
        <f t="shared" si="310"/>
        <v>806.46760373914105</v>
      </c>
      <c r="AA66" s="20">
        <f t="shared" si="311"/>
        <v>-722.88760373914101</v>
      </c>
      <c r="AB66" s="20">
        <f t="shared" si="312"/>
        <v>-121.06247203085471</v>
      </c>
      <c r="AC66" s="20">
        <f t="shared" si="313"/>
        <v>-222.08223676220885</v>
      </c>
      <c r="AD66" s="20">
        <f t="shared" si="314"/>
        <v>528798.27252796909</v>
      </c>
      <c r="AE66" s="20">
        <f t="shared" si="315"/>
        <v>7194661.2977632387</v>
      </c>
      <c r="AF66" s="21">
        <f t="shared" si="316"/>
        <v>252.93604333808827</v>
      </c>
      <c r="AG66" s="21">
        <f t="shared" si="317"/>
        <v>241.40411572098066</v>
      </c>
      <c r="AH66" s="21">
        <f t="shared" si="318"/>
        <v>215.88429460476763</v>
      </c>
      <c r="AI66" s="127"/>
      <c r="AJ66" s="20">
        <f t="shared" si="319"/>
        <v>12.230000000000018</v>
      </c>
      <c r="AK66" s="20">
        <f t="shared" si="320"/>
        <v>2.0245819323134288E-2</v>
      </c>
      <c r="AL66" s="20">
        <f t="shared" si="321"/>
        <v>-1.7627825445142568E-2</v>
      </c>
      <c r="AM66" s="23">
        <f t="shared" si="322"/>
        <v>2.5094324259864909E-2</v>
      </c>
      <c r="AN66" s="44">
        <f t="shared" si="323"/>
        <v>1.0000524803973296</v>
      </c>
      <c r="AO66" s="23">
        <f t="shared" si="324"/>
        <v>6.6143306662655537</v>
      </c>
      <c r="AP66" s="23">
        <f t="shared" si="325"/>
        <v>-4.8543747517321023</v>
      </c>
      <c r="AQ66" s="23">
        <f t="shared" si="326"/>
        <v>-9.0692186334267095</v>
      </c>
      <c r="AR66" s="44">
        <f t="shared" si="327"/>
        <v>1.0043410018661811</v>
      </c>
      <c r="AS66" s="127"/>
      <c r="AT66" s="20">
        <f t="shared" si="328"/>
        <v>9.5744701764991613E-2</v>
      </c>
      <c r="AU66" s="20">
        <f t="shared" si="329"/>
        <v>-1.5380348600047E-4</v>
      </c>
      <c r="AV66" s="20">
        <f t="shared" si="330"/>
        <v>9.5744825299226982E-2</v>
      </c>
      <c r="AX66" s="18" t="s">
        <v>143</v>
      </c>
      <c r="AY66" s="18"/>
      <c r="AZ66" s="18"/>
      <c r="BA66" s="119"/>
      <c r="BB66" s="119"/>
      <c r="BC66" s="120"/>
      <c r="BD66" s="116"/>
      <c r="BE66" s="30" t="s">
        <v>96</v>
      </c>
    </row>
    <row r="67" spans="1:57" x14ac:dyDescent="0.3">
      <c r="A67" s="128">
        <v>905.33</v>
      </c>
      <c r="B67" s="128">
        <v>59.02</v>
      </c>
      <c r="C67" s="129">
        <v>240.76</v>
      </c>
      <c r="D67" s="130">
        <f t="shared" si="293"/>
        <v>812.92268533990136</v>
      </c>
      <c r="E67" s="130">
        <f t="shared" si="294"/>
        <v>-729.34268533990132</v>
      </c>
      <c r="F67" s="130">
        <f t="shared" si="295"/>
        <v>-126.20483393561061</v>
      </c>
      <c r="G67" s="130">
        <f t="shared" si="296"/>
        <v>-231.24589067413692</v>
      </c>
      <c r="H67" s="129">
        <f t="shared" si="297"/>
        <v>528793.13016606425</v>
      </c>
      <c r="I67" s="129">
        <f t="shared" si="298"/>
        <v>7194652.1341093257</v>
      </c>
      <c r="J67" s="131">
        <f t="shared" si="299"/>
        <v>263.44320462367205</v>
      </c>
      <c r="K67" s="131">
        <f t="shared" si="300"/>
        <v>241.37603920529656</v>
      </c>
      <c r="L67" s="131">
        <f t="shared" si="301"/>
        <v>224.91953760570365</v>
      </c>
      <c r="M67" s="25"/>
      <c r="N67" s="129">
        <f t="shared" si="302"/>
        <v>12.330000000000041</v>
      </c>
      <c r="O67" s="129">
        <f t="shared" si="303"/>
        <v>2.0594885173533084E-2</v>
      </c>
      <c r="P67" s="129">
        <f t="shared" si="304"/>
        <v>-1.6231562043547382E-2</v>
      </c>
      <c r="Q67" s="132">
        <f t="shared" si="305"/>
        <v>2.4806925249776235E-2</v>
      </c>
      <c r="R67" s="131">
        <f t="shared" si="306"/>
        <v>1.0000512851176997</v>
      </c>
      <c r="S67" s="129">
        <f t="shared" si="307"/>
        <v>6.4552354042462845</v>
      </c>
      <c r="T67" s="129">
        <f t="shared" si="308"/>
        <v>-5.0571867173449174</v>
      </c>
      <c r="U67" s="129">
        <f t="shared" si="309"/>
        <v>-9.2073830267548278</v>
      </c>
      <c r="V67" s="25"/>
      <c r="W67" s="128">
        <v>905.33</v>
      </c>
      <c r="X67" s="128">
        <v>59.02</v>
      </c>
      <c r="Y67" s="129">
        <v>240.92</v>
      </c>
      <c r="Z67" s="129">
        <f t="shared" si="310"/>
        <v>812.92275724816102</v>
      </c>
      <c r="AA67" s="129">
        <f t="shared" si="311"/>
        <v>-729.34275724816098</v>
      </c>
      <c r="AB67" s="129">
        <f t="shared" si="312"/>
        <v>-126.13472775126365</v>
      </c>
      <c r="AC67" s="129">
        <f t="shared" si="313"/>
        <v>-231.28148931110863</v>
      </c>
      <c r="AD67" s="129">
        <f t="shared" si="314"/>
        <v>528793.20027224871</v>
      </c>
      <c r="AE67" s="129">
        <f t="shared" si="315"/>
        <v>7194652.09851069</v>
      </c>
      <c r="AF67" s="131">
        <f t="shared" si="316"/>
        <v>263.44087921742494</v>
      </c>
      <c r="AG67" s="131">
        <f t="shared" si="317"/>
        <v>241.3931321523622</v>
      </c>
      <c r="AH67" s="131">
        <f t="shared" si="318"/>
        <v>224.87662318758268</v>
      </c>
      <c r="AI67" s="25"/>
      <c r="AJ67" s="129">
        <f t="shared" si="319"/>
        <v>12.330000000000041</v>
      </c>
      <c r="AK67" s="129">
        <f t="shared" si="320"/>
        <v>2.0594885173533084E-2</v>
      </c>
      <c r="AL67" s="129">
        <f t="shared" si="321"/>
        <v>-7.3303828583764618E-3</v>
      </c>
      <c r="AM67" s="133">
        <f t="shared" si="322"/>
        <v>2.1520978425407566E-2</v>
      </c>
      <c r="AN67" s="128">
        <f t="shared" si="323"/>
        <v>1.0000385978303681</v>
      </c>
      <c r="AO67" s="133">
        <f t="shared" si="324"/>
        <v>6.4551535090199241</v>
      </c>
      <c r="AP67" s="133">
        <f t="shared" si="325"/>
        <v>-5.0722557204089531</v>
      </c>
      <c r="AQ67" s="133">
        <f t="shared" si="326"/>
        <v>-9.199252548899775</v>
      </c>
      <c r="AR67" s="128">
        <f t="shared" si="327"/>
        <v>1.002689193690709</v>
      </c>
      <c r="AS67" s="25"/>
      <c r="AT67" s="129">
        <f t="shared" si="328"/>
        <v>7.8626585588186471E-2</v>
      </c>
      <c r="AU67" s="129">
        <f t="shared" si="329"/>
        <v>-7.1908259656083828E-5</v>
      </c>
      <c r="AV67" s="129">
        <f t="shared" si="330"/>
        <v>7.8626618470173437E-2</v>
      </c>
      <c r="AX67" s="18" t="s">
        <v>143</v>
      </c>
      <c r="AY67" s="18"/>
      <c r="AZ67" s="18"/>
      <c r="BA67" s="119"/>
      <c r="BB67" s="119"/>
      <c r="BC67" s="120"/>
      <c r="BD67" s="116"/>
      <c r="BE67" s="30" t="s">
        <v>96</v>
      </c>
    </row>
    <row r="68" spans="1:57" x14ac:dyDescent="0.3">
      <c r="A68" s="44">
        <v>917.61</v>
      </c>
      <c r="B68" s="44">
        <v>59.78</v>
      </c>
      <c r="C68" s="20">
        <v>239.74</v>
      </c>
      <c r="D68" s="24">
        <f t="shared" ref="D68:D75" si="331">S68+D67</f>
        <v>819.17379041095126</v>
      </c>
      <c r="E68" s="24">
        <f t="shared" ref="E68:E75" si="332">$BJ$3-D68</f>
        <v>-735.59379041095121</v>
      </c>
      <c r="F68" s="24">
        <f t="shared" ref="F68:F75" si="333">T68+F67</f>
        <v>-131.44997554512133</v>
      </c>
      <c r="G68" s="24">
        <f t="shared" ref="G68:G75" si="334">U68+G67</f>
        <v>-240.42224144009228</v>
      </c>
      <c r="H68" s="20">
        <f t="shared" ref="H68:H75" si="335">H67+T68</f>
        <v>528787.88502445479</v>
      </c>
      <c r="I68" s="20">
        <f t="shared" ref="I68:I75" si="336">I67+U68</f>
        <v>7194642.9577585598</v>
      </c>
      <c r="J68" s="21">
        <f t="shared" ref="J68:J75" si="337">SQRT(F68^2+G68^2)</f>
        <v>274.01085790510388</v>
      </c>
      <c r="K68" s="21">
        <f t="shared" ref="K68:K75" si="338">IF(J68=0,0,IF(F68&lt;0,ATAN(G68/F68)*180/PI()+180,ATAN(G68/F68)*180/PI()))</f>
        <v>241.33252930717964</v>
      </c>
      <c r="L68" s="21">
        <f t="shared" ref="L68:L75" si="339">COS((K68-$BL$3)*PI()/180)*J68</f>
        <v>234.05013886896438</v>
      </c>
      <c r="M68" s="127"/>
      <c r="N68" s="20">
        <f t="shared" ref="N68:N75" si="340">A68-A67</f>
        <v>12.279999999999973</v>
      </c>
      <c r="O68" s="20">
        <f t="shared" ref="O68:O75" si="341">RADIANS(B68-B67)</f>
        <v>1.326450231515687E-2</v>
      </c>
      <c r="P68" s="20">
        <f t="shared" ref="P68:P75" si="342">RADIANS(C68-C67)</f>
        <v>-1.7802358370341845E-2</v>
      </c>
      <c r="Q68" s="22">
        <f t="shared" ref="Q68:Q75" si="343">ACOS(COS(O68)-SIN(RADIANS(B67))*SIN(RADIANS(B68))*(1-COS(P68)))</f>
        <v>2.0266721080305805E-2</v>
      </c>
      <c r="R68" s="21">
        <f t="shared" ref="R68:R75" si="344">2/Q68*TAN(Q68/2)</f>
        <v>1.0000342297378986</v>
      </c>
      <c r="S68" s="20">
        <f t="shared" ref="S68:S75" si="345">(N68/2)*(COS(RADIANS(B67))+COS(RADIANS(B68)))*R68</f>
        <v>6.2511050710498903</v>
      </c>
      <c r="T68" s="20">
        <f t="shared" ref="T68:T75" si="346">(N68/2)*(SIN(RADIANS(B67))*COS(RADIANS(C67))+SIN(RADIANS(B68))*COS(RADIANS(C68)))*R68</f>
        <v>-5.2451416095107106</v>
      </c>
      <c r="U68" s="20">
        <f t="shared" ref="U68:U75" si="347">(N68/2)*(SIN(RADIANS(B67))*SIN(RADIANS(C67))+SIN(RADIANS(B68))*SIN(RADIANS(C68)))*R68</f>
        <v>-9.1763507659553536</v>
      </c>
      <c r="V68" s="127"/>
      <c r="W68" s="44">
        <v>917.61</v>
      </c>
      <c r="X68" s="44">
        <v>59.78</v>
      </c>
      <c r="Y68" s="20">
        <v>238.869</v>
      </c>
      <c r="Z68" s="20">
        <f t="shared" ref="Z68:Z75" si="348">AO68+Z67</f>
        <v>819.17423457254051</v>
      </c>
      <c r="AA68" s="20">
        <f t="shared" ref="AA68:AA75" si="349">$BJ$3-Z68</f>
        <v>-735.59423457254047</v>
      </c>
      <c r="AB68" s="20">
        <f t="shared" ref="AB68:AB75" si="350">AP68+AB67</f>
        <v>-131.43670324781471</v>
      </c>
      <c r="AC68" s="20">
        <f t="shared" ref="AC68:AC75" si="351">AQ68+AC67</f>
        <v>-240.42437436321978</v>
      </c>
      <c r="AD68" s="20">
        <f t="shared" ref="AD68:AD75" si="352">AD67+AP68</f>
        <v>528787.89829675213</v>
      </c>
      <c r="AE68" s="20">
        <f t="shared" ref="AE68:AE75" si="353">AE67+AQ68</f>
        <v>7194642.9556256384</v>
      </c>
      <c r="AF68" s="21">
        <f t="shared" ref="AF68:AF75" si="354">SQRT(AB68^2+AC68^2)</f>
        <v>274.00636260605296</v>
      </c>
      <c r="AG68" s="21">
        <f t="shared" ref="AG68:AG75" si="355">IF(AF68=0,0,IF(AB68&lt;0,ATAN(AC68/AB68)*180/PI()+180,ATAN(AC68/AB68)*180/PI()))</f>
        <v>241.33517835552351</v>
      </c>
      <c r="AH68" s="21">
        <f t="shared" ref="AH68:AH75" si="356">COS((AG68-$BL$3)*PI()/180)*AF68</f>
        <v>234.03971118389404</v>
      </c>
      <c r="AI68" s="127"/>
      <c r="AJ68" s="20">
        <f t="shared" ref="AJ68:AJ75" si="357">W68-W67</f>
        <v>12.279999999999973</v>
      </c>
      <c r="AK68" s="20">
        <f t="shared" ref="AK68:AK75" si="358">RADIANS(X68-X67)</f>
        <v>1.326450231515687E-2</v>
      </c>
      <c r="AL68" s="20">
        <f t="shared" ref="AL68:AL75" si="359">RADIANS(Y68-Y67)</f>
        <v>-3.5796702958403481E-2</v>
      </c>
      <c r="AM68" s="23">
        <f t="shared" ref="AM68:AM75" si="360">ACOS(COS(AK68)-SIN(RADIANS(X67))*SIN(RADIANS(X68))*(1-COS(AL68)))</f>
        <v>3.3544816655905363E-2</v>
      </c>
      <c r="AN68" s="44">
        <f t="shared" ref="AN68:AN75" si="361">2/AM68*TAN(AM68/2)</f>
        <v>1.0000937817798929</v>
      </c>
      <c r="AO68" s="23">
        <f t="shared" ref="AO68:AO75" si="362">(AJ68/2)*(COS(RADIANS(X67))+COS(RADIANS(X68)))*AN68</f>
        <v>6.2514773243794588</v>
      </c>
      <c r="AP68" s="23">
        <f t="shared" ref="AP68:AP75" si="363">(AJ68/2)*(SIN(RADIANS(X67))*COS(RADIANS(Y67))+SIN(RADIANS(X68))*COS(RADIANS(Y68)))*AN68</f>
        <v>-5.3019754965510462</v>
      </c>
      <c r="AQ68" s="23">
        <f t="shared" ref="AQ68:AQ75" si="364">(AJ68/2)*(SIN(RADIANS(X67))*SIN(RADIANS(Y67))+SIN(RADIANS(X68))*SIN(RADIANS(Y68)))*AN68</f>
        <v>-9.1428850521111453</v>
      </c>
      <c r="AR68" s="44">
        <f t="shared" ref="AR68:AR75" si="365">(10/AJ68)*2*(ASIN((SQRT((SIN((X67-X68)/2)^2+SIN(((Y67-Y68)/2)^2)*SIN(X67)*SIN(X68))))))</f>
        <v>0.49409373496181019</v>
      </c>
      <c r="AS68" s="127"/>
      <c r="AT68" s="20">
        <f t="shared" ref="AT68:AT75" si="366">SQRT((I68-AE68)^2+(H68-AD68)^2)</f>
        <v>1.3442590174810108E-2</v>
      </c>
      <c r="AU68" s="20">
        <f t="shared" ref="AU68:AU75" si="367">D68-Z68</f>
        <v>-4.4416158925741911E-4</v>
      </c>
      <c r="AV68" s="20">
        <f t="shared" ref="AV68:AV75" si="368">SQRT((I68-AE68)^2+(H68-AD68)^2+(D68-Z68)^2)</f>
        <v>1.3449926026758397E-2</v>
      </c>
      <c r="AX68" s="18" t="s">
        <v>143</v>
      </c>
      <c r="AY68" s="18"/>
      <c r="AZ68" s="18"/>
      <c r="BA68" s="119"/>
      <c r="BB68" s="119"/>
      <c r="BC68" s="120"/>
      <c r="BD68" s="116"/>
      <c r="BE68" s="30" t="s">
        <v>96</v>
      </c>
    </row>
    <row r="69" spans="1:57" x14ac:dyDescent="0.3">
      <c r="A69" s="44">
        <v>929.77</v>
      </c>
      <c r="B69" s="44">
        <v>60.6</v>
      </c>
      <c r="C69" s="20">
        <v>240.51</v>
      </c>
      <c r="D69" s="24">
        <f t="shared" si="331"/>
        <v>825.21885226734003</v>
      </c>
      <c r="E69" s="24">
        <f t="shared" si="332"/>
        <v>-741.63885226733998</v>
      </c>
      <c r="F69" s="24">
        <f t="shared" si="333"/>
        <v>-136.70515877864059</v>
      </c>
      <c r="G69" s="24">
        <f t="shared" si="334"/>
        <v>-249.57110350510277</v>
      </c>
      <c r="H69" s="20">
        <f t="shared" si="335"/>
        <v>528782.62984122126</v>
      </c>
      <c r="I69" s="20">
        <f t="shared" si="336"/>
        <v>7194633.808896495</v>
      </c>
      <c r="J69" s="21">
        <f t="shared" si="337"/>
        <v>284.55937190935754</v>
      </c>
      <c r="K69" s="21">
        <f t="shared" si="338"/>
        <v>241.28781890248456</v>
      </c>
      <c r="L69" s="21">
        <f t="shared" si="339"/>
        <v>243.17569208323945</v>
      </c>
      <c r="M69" s="127"/>
      <c r="N69" s="20">
        <f t="shared" si="340"/>
        <v>12.159999999999968</v>
      </c>
      <c r="O69" s="20">
        <f t="shared" si="341"/>
        <v>1.4311699866353507E-2</v>
      </c>
      <c r="P69" s="20">
        <f t="shared" si="342"/>
        <v>1.343903524035602E-2</v>
      </c>
      <c r="Q69" s="22">
        <f t="shared" si="343"/>
        <v>1.8460581601090098E-2</v>
      </c>
      <c r="R69" s="21">
        <f t="shared" si="344"/>
        <v>1.0000284003906204</v>
      </c>
      <c r="S69" s="20">
        <f t="shared" si="345"/>
        <v>6.0450618563887746</v>
      </c>
      <c r="T69" s="20">
        <f t="shared" si="346"/>
        <v>-5.2551832335192703</v>
      </c>
      <c r="U69" s="20">
        <f t="shared" si="347"/>
        <v>-9.1488620650105048</v>
      </c>
      <c r="V69" s="127"/>
      <c r="W69" s="44">
        <v>929.77</v>
      </c>
      <c r="X69" s="44">
        <v>60.6</v>
      </c>
      <c r="Y69" s="20">
        <v>239.642</v>
      </c>
      <c r="Z69" s="20">
        <f t="shared" si="348"/>
        <v>825.21929696371353</v>
      </c>
      <c r="AA69" s="20">
        <f t="shared" si="349"/>
        <v>-741.63929696371349</v>
      </c>
      <c r="AB69" s="20">
        <f t="shared" si="350"/>
        <v>-136.83011440009631</v>
      </c>
      <c r="AC69" s="20">
        <f t="shared" si="351"/>
        <v>-249.49243504337525</v>
      </c>
      <c r="AD69" s="20">
        <f t="shared" si="352"/>
        <v>528782.50488559983</v>
      </c>
      <c r="AE69" s="20">
        <f t="shared" si="353"/>
        <v>7194633.8875649581</v>
      </c>
      <c r="AF69" s="21">
        <f t="shared" si="354"/>
        <v>284.55044429875039</v>
      </c>
      <c r="AG69" s="21">
        <f t="shared" si="355"/>
        <v>241.25814219079507</v>
      </c>
      <c r="AH69" s="21">
        <f t="shared" si="356"/>
        <v>243.24457259490197</v>
      </c>
      <c r="AI69" s="127"/>
      <c r="AJ69" s="20">
        <f t="shared" si="357"/>
        <v>12.159999999999968</v>
      </c>
      <c r="AK69" s="20">
        <f t="shared" si="358"/>
        <v>1.4311699866353507E-2</v>
      </c>
      <c r="AL69" s="20">
        <f t="shared" si="359"/>
        <v>1.34913951179161E-2</v>
      </c>
      <c r="AM69" s="23">
        <f t="shared" si="360"/>
        <v>1.8489311139722187E-2</v>
      </c>
      <c r="AN69" s="44">
        <f t="shared" si="361"/>
        <v>1.0000284888594404</v>
      </c>
      <c r="AO69" s="23">
        <f t="shared" si="362"/>
        <v>6.0450623911730759</v>
      </c>
      <c r="AP69" s="23">
        <f t="shared" si="363"/>
        <v>-5.3934111522815922</v>
      </c>
      <c r="AQ69" s="23">
        <f t="shared" si="364"/>
        <v>-9.0680606801554671</v>
      </c>
      <c r="AR69" s="44">
        <f t="shared" si="365"/>
        <v>0.69771855935428373</v>
      </c>
      <c r="AS69" s="127"/>
      <c r="AT69" s="20">
        <f t="shared" si="366"/>
        <v>0.14765715155398762</v>
      </c>
      <c r="AU69" s="20">
        <f t="shared" si="367"/>
        <v>-4.4469637350630364E-4</v>
      </c>
      <c r="AV69" s="20">
        <f t="shared" si="368"/>
        <v>0.14765782119448287</v>
      </c>
      <c r="AX69" s="18" t="s">
        <v>143</v>
      </c>
      <c r="AY69" s="18"/>
      <c r="AZ69" s="18"/>
      <c r="BA69" s="119"/>
      <c r="BB69" s="119"/>
      <c r="BC69" s="120"/>
      <c r="BD69" s="116"/>
      <c r="BE69" s="30" t="s">
        <v>96</v>
      </c>
    </row>
    <row r="70" spans="1:57" x14ac:dyDescent="0.3">
      <c r="A70" s="44">
        <v>942.19</v>
      </c>
      <c r="B70" s="44">
        <v>61.29</v>
      </c>
      <c r="C70" s="20">
        <v>240.84</v>
      </c>
      <c r="D70" s="24">
        <f t="shared" si="331"/>
        <v>831.25058878453024</v>
      </c>
      <c r="E70" s="24">
        <f t="shared" si="332"/>
        <v>-747.6705887845302</v>
      </c>
      <c r="F70" s="24">
        <f t="shared" si="333"/>
        <v>-142.02237656210906</v>
      </c>
      <c r="G70" s="24">
        <f t="shared" si="334"/>
        <v>-259.03680789001942</v>
      </c>
      <c r="H70" s="20">
        <f t="shared" si="335"/>
        <v>528777.31262343784</v>
      </c>
      <c r="I70" s="20">
        <f t="shared" si="336"/>
        <v>7194624.3431921098</v>
      </c>
      <c r="J70" s="21">
        <f t="shared" si="337"/>
        <v>295.41567880903062</v>
      </c>
      <c r="K70" s="21">
        <f t="shared" si="338"/>
        <v>241.2653177376429</v>
      </c>
      <c r="L70" s="21">
        <f t="shared" si="339"/>
        <v>252.51338995363582</v>
      </c>
      <c r="M70" s="127"/>
      <c r="N70" s="20">
        <f t="shared" si="340"/>
        <v>12.420000000000073</v>
      </c>
      <c r="O70" s="20">
        <f t="shared" si="341"/>
        <v>1.2042771838760834E-2</v>
      </c>
      <c r="P70" s="20">
        <f t="shared" si="342"/>
        <v>5.7595865315815059E-3</v>
      </c>
      <c r="Q70" s="22">
        <f t="shared" si="343"/>
        <v>1.3052839042761999E-2</v>
      </c>
      <c r="R70" s="21">
        <f t="shared" si="344"/>
        <v>1.0000141982924955</v>
      </c>
      <c r="S70" s="20">
        <f t="shared" si="345"/>
        <v>6.0317365171902022</v>
      </c>
      <c r="T70" s="20">
        <f t="shared" si="346"/>
        <v>-5.3172177834684629</v>
      </c>
      <c r="U70" s="20">
        <f t="shared" si="347"/>
        <v>-9.4657043849166342</v>
      </c>
      <c r="V70" s="127"/>
      <c r="W70" s="44">
        <v>942.19</v>
      </c>
      <c r="X70" s="44">
        <v>61.29</v>
      </c>
      <c r="Y70" s="20">
        <v>239.827</v>
      </c>
      <c r="Z70" s="20">
        <f t="shared" si="348"/>
        <v>831.25102474386426</v>
      </c>
      <c r="AA70" s="20">
        <f t="shared" si="349"/>
        <v>-747.67102474386422</v>
      </c>
      <c r="AB70" s="20">
        <f t="shared" si="350"/>
        <v>-142.30203404508771</v>
      </c>
      <c r="AC70" s="20">
        <f t="shared" si="351"/>
        <v>-258.86957686233512</v>
      </c>
      <c r="AD70" s="20">
        <f t="shared" si="352"/>
        <v>528777.03296595486</v>
      </c>
      <c r="AE70" s="20">
        <f t="shared" si="353"/>
        <v>7194624.5104231387</v>
      </c>
      <c r="AF70" s="21">
        <f t="shared" si="354"/>
        <v>295.40366740826653</v>
      </c>
      <c r="AG70" s="21">
        <f t="shared" si="355"/>
        <v>241.202161996435</v>
      </c>
      <c r="AH70" s="21">
        <f t="shared" si="356"/>
        <v>252.67196492441155</v>
      </c>
      <c r="AI70" s="127"/>
      <c r="AJ70" s="20">
        <f t="shared" si="357"/>
        <v>12.420000000000073</v>
      </c>
      <c r="AK70" s="20">
        <f t="shared" si="358"/>
        <v>1.2042771838760834E-2</v>
      </c>
      <c r="AL70" s="20">
        <f t="shared" si="359"/>
        <v>3.2288591161895495E-3</v>
      </c>
      <c r="AM70" s="23">
        <f t="shared" si="360"/>
        <v>1.2369106064009872E-2</v>
      </c>
      <c r="AN70" s="44">
        <f t="shared" si="361"/>
        <v>1.0000127497604667</v>
      </c>
      <c r="AO70" s="23">
        <f t="shared" si="362"/>
        <v>6.0317277801507192</v>
      </c>
      <c r="AP70" s="23">
        <f t="shared" si="363"/>
        <v>-5.4719196449914111</v>
      </c>
      <c r="AQ70" s="23">
        <f t="shared" si="364"/>
        <v>-9.3771418189598865</v>
      </c>
      <c r="AR70" s="44">
        <f t="shared" si="365"/>
        <v>0.57242116845857527</v>
      </c>
      <c r="AS70" s="127"/>
      <c r="AT70" s="20">
        <f t="shared" si="366"/>
        <v>0.32584432604545172</v>
      </c>
      <c r="AU70" s="20">
        <f t="shared" si="367"/>
        <v>-4.359593340268475E-4</v>
      </c>
      <c r="AV70" s="20">
        <f t="shared" si="368"/>
        <v>0.32584461768848594</v>
      </c>
      <c r="AX70" s="18" t="s">
        <v>143</v>
      </c>
      <c r="AY70" s="18"/>
      <c r="AZ70" s="18"/>
      <c r="BA70" s="119"/>
      <c r="BB70" s="119"/>
      <c r="BC70" s="120"/>
      <c r="BD70" s="116"/>
      <c r="BE70" s="30" t="s">
        <v>96</v>
      </c>
    </row>
    <row r="71" spans="1:57" x14ac:dyDescent="0.3">
      <c r="A71" s="44">
        <v>954.54</v>
      </c>
      <c r="B71" s="44">
        <v>62.2</v>
      </c>
      <c r="C71" s="20">
        <v>241.1</v>
      </c>
      <c r="D71" s="24">
        <f t="shared" si="331"/>
        <v>837.09698235868348</v>
      </c>
      <c r="E71" s="24">
        <f t="shared" si="332"/>
        <v>-753.51698235868344</v>
      </c>
      <c r="F71" s="24">
        <f t="shared" si="333"/>
        <v>-147.30120031722484</v>
      </c>
      <c r="G71" s="24">
        <f t="shared" si="334"/>
        <v>-268.54852659405458</v>
      </c>
      <c r="H71" s="20">
        <f t="shared" si="335"/>
        <v>528772.03379968274</v>
      </c>
      <c r="I71" s="20">
        <f t="shared" si="336"/>
        <v>7194614.8314734055</v>
      </c>
      <c r="J71" s="21">
        <f t="shared" si="337"/>
        <v>306.29390256864866</v>
      </c>
      <c r="K71" s="21">
        <f t="shared" si="338"/>
        <v>241.25484895729093</v>
      </c>
      <c r="L71" s="21">
        <f t="shared" si="339"/>
        <v>261.84084477968446</v>
      </c>
      <c r="M71" s="127"/>
      <c r="N71" s="20">
        <f t="shared" si="340"/>
        <v>12.349999999999909</v>
      </c>
      <c r="O71" s="20">
        <f t="shared" si="341"/>
        <v>1.5882496193148462E-2</v>
      </c>
      <c r="P71" s="20">
        <f t="shared" si="342"/>
        <v>4.5378560551850985E-3</v>
      </c>
      <c r="Q71" s="22">
        <f t="shared" si="343"/>
        <v>1.637774110375978E-2</v>
      </c>
      <c r="R71" s="21">
        <f t="shared" si="344"/>
        <v>1.0000223531332177</v>
      </c>
      <c r="S71" s="20">
        <f t="shared" si="345"/>
        <v>5.8463935741532884</v>
      </c>
      <c r="T71" s="20">
        <f t="shared" si="346"/>
        <v>-5.2788237551157691</v>
      </c>
      <c r="U71" s="20">
        <f t="shared" si="347"/>
        <v>-9.5117187040351752</v>
      </c>
      <c r="V71" s="127"/>
      <c r="W71" s="44">
        <v>954.54</v>
      </c>
      <c r="X71" s="44">
        <v>62.2</v>
      </c>
      <c r="Y71" s="20">
        <v>240.05799999999999</v>
      </c>
      <c r="Z71" s="20">
        <f t="shared" si="348"/>
        <v>837.09741667840785</v>
      </c>
      <c r="AA71" s="20">
        <f t="shared" si="349"/>
        <v>-753.51741667840781</v>
      </c>
      <c r="AB71" s="20">
        <f t="shared" si="350"/>
        <v>-147.75058754269344</v>
      </c>
      <c r="AC71" s="20">
        <f t="shared" si="351"/>
        <v>-268.28510125931672</v>
      </c>
      <c r="AD71" s="20">
        <f t="shared" si="352"/>
        <v>528771.58441245731</v>
      </c>
      <c r="AE71" s="20">
        <f t="shared" si="353"/>
        <v>7194615.0948987417</v>
      </c>
      <c r="AF71" s="21">
        <f t="shared" si="354"/>
        <v>306.27949927628674</v>
      </c>
      <c r="AG71" s="21">
        <f t="shared" si="355"/>
        <v>241.15744271262434</v>
      </c>
      <c r="AH71" s="21">
        <f t="shared" si="356"/>
        <v>262.09831286570744</v>
      </c>
      <c r="AI71" s="127"/>
      <c r="AJ71" s="20">
        <f t="shared" si="357"/>
        <v>12.349999999999909</v>
      </c>
      <c r="AK71" s="20">
        <f t="shared" si="358"/>
        <v>1.5882496193148462E-2</v>
      </c>
      <c r="AL71" s="20">
        <f t="shared" si="359"/>
        <v>4.0317105721068064E-3</v>
      </c>
      <c r="AM71" s="23">
        <f t="shared" si="360"/>
        <v>1.6274677604402266E-2</v>
      </c>
      <c r="AN71" s="44">
        <f t="shared" si="361"/>
        <v>1.0000220726788891</v>
      </c>
      <c r="AO71" s="23">
        <f t="shared" si="362"/>
        <v>5.8463919345435533</v>
      </c>
      <c r="AP71" s="23">
        <f t="shared" si="363"/>
        <v>-5.4485534976057233</v>
      </c>
      <c r="AQ71" s="23">
        <f t="shared" si="364"/>
        <v>-9.4155243969815867</v>
      </c>
      <c r="AR71" s="44">
        <f t="shared" si="365"/>
        <v>0.75287457151017956</v>
      </c>
      <c r="AS71" s="127"/>
      <c r="AT71" s="20">
        <f t="shared" si="366"/>
        <v>0.52090477647062117</v>
      </c>
      <c r="AU71" s="20">
        <f t="shared" si="367"/>
        <v>-4.3431972437701916E-4</v>
      </c>
      <c r="AV71" s="20">
        <f t="shared" si="368"/>
        <v>0.5209049575340311</v>
      </c>
      <c r="AX71" s="18" t="s">
        <v>143</v>
      </c>
      <c r="AY71" s="18"/>
      <c r="AZ71" s="18"/>
      <c r="BA71" s="119"/>
      <c r="BB71" s="119"/>
      <c r="BC71" s="120"/>
      <c r="BD71" s="116"/>
      <c r="BE71" s="30" t="s">
        <v>96</v>
      </c>
    </row>
    <row r="72" spans="1:57" x14ac:dyDescent="0.3">
      <c r="A72" s="44">
        <v>966.89</v>
      </c>
      <c r="B72" s="44">
        <v>64.400000000000006</v>
      </c>
      <c r="C72" s="20">
        <v>240.79</v>
      </c>
      <c r="D72" s="24">
        <f t="shared" si="331"/>
        <v>842.64574191358281</v>
      </c>
      <c r="E72" s="24">
        <f t="shared" si="332"/>
        <v>-759.06574191358277</v>
      </c>
      <c r="F72" s="24">
        <f t="shared" si="333"/>
        <v>-152.65934540048573</v>
      </c>
      <c r="G72" s="24">
        <f t="shared" si="334"/>
        <v>-278.19243728688053</v>
      </c>
      <c r="H72" s="20">
        <f t="shared" si="335"/>
        <v>528766.67565459944</v>
      </c>
      <c r="I72" s="20">
        <f t="shared" si="336"/>
        <v>7194605.1875627125</v>
      </c>
      <c r="J72" s="21">
        <f t="shared" si="337"/>
        <v>317.32618533887143</v>
      </c>
      <c r="K72" s="21">
        <f t="shared" si="338"/>
        <v>241.24402448948928</v>
      </c>
      <c r="L72" s="21">
        <f t="shared" si="339"/>
        <v>271.30308988536405</v>
      </c>
      <c r="M72" s="127"/>
      <c r="N72" s="20">
        <f t="shared" si="340"/>
        <v>12.350000000000023</v>
      </c>
      <c r="O72" s="20">
        <f t="shared" si="341"/>
        <v>3.8397243543875297E-2</v>
      </c>
      <c r="P72" s="20">
        <f t="shared" si="342"/>
        <v>-5.4105206811824614E-3</v>
      </c>
      <c r="Q72" s="22">
        <f t="shared" si="343"/>
        <v>3.8700219408630998E-2</v>
      </c>
      <c r="R72" s="21">
        <f t="shared" si="344"/>
        <v>1.0001248276107413</v>
      </c>
      <c r="S72" s="20">
        <f t="shared" si="345"/>
        <v>5.5487595548992896</v>
      </c>
      <c r="T72" s="20">
        <f t="shared" si="346"/>
        <v>-5.3581450832608839</v>
      </c>
      <c r="U72" s="20">
        <f t="shared" si="347"/>
        <v>-9.6439106928259406</v>
      </c>
      <c r="V72" s="127"/>
      <c r="W72" s="44">
        <v>966.89</v>
      </c>
      <c r="X72" s="44">
        <v>64.400000000000006</v>
      </c>
      <c r="Y72" s="20">
        <v>239.785</v>
      </c>
      <c r="Z72" s="20">
        <f t="shared" si="348"/>
        <v>842.6461738084555</v>
      </c>
      <c r="AA72" s="20">
        <f t="shared" si="349"/>
        <v>-759.06617380845546</v>
      </c>
      <c r="AB72" s="20">
        <f t="shared" si="350"/>
        <v>-153.28011441158333</v>
      </c>
      <c r="AC72" s="20">
        <f t="shared" si="351"/>
        <v>-277.83178436581039</v>
      </c>
      <c r="AD72" s="20">
        <f t="shared" si="352"/>
        <v>528766.05488558847</v>
      </c>
      <c r="AE72" s="20">
        <f t="shared" si="353"/>
        <v>7194605.5482156351</v>
      </c>
      <c r="AF72" s="21">
        <f t="shared" si="354"/>
        <v>317.30946074442573</v>
      </c>
      <c r="AG72" s="21">
        <f t="shared" si="355"/>
        <v>241.1144280720427</v>
      </c>
      <c r="AH72" s="21">
        <f t="shared" si="356"/>
        <v>271.66036515832161</v>
      </c>
      <c r="AI72" s="127"/>
      <c r="AJ72" s="20">
        <f t="shared" si="357"/>
        <v>12.350000000000023</v>
      </c>
      <c r="AK72" s="20">
        <f t="shared" si="358"/>
        <v>3.8397243543875297E-2</v>
      </c>
      <c r="AL72" s="20">
        <f t="shared" si="359"/>
        <v>-4.7647488579444525E-3</v>
      </c>
      <c r="AM72" s="23">
        <f t="shared" si="360"/>
        <v>3.8632419045790289E-2</v>
      </c>
      <c r="AN72" s="44">
        <f t="shared" si="361"/>
        <v>1.0001243905483161</v>
      </c>
      <c r="AO72" s="23">
        <f t="shared" si="362"/>
        <v>5.5487571300476706</v>
      </c>
      <c r="AP72" s="23">
        <f t="shared" si="363"/>
        <v>-5.529526868889878</v>
      </c>
      <c r="AQ72" s="23">
        <f t="shared" si="364"/>
        <v>-9.5466831064936706</v>
      </c>
      <c r="AR72" s="44">
        <f t="shared" si="365"/>
        <v>1.7595462535928057</v>
      </c>
      <c r="AS72" s="127"/>
      <c r="AT72" s="20">
        <f t="shared" si="366"/>
        <v>0.71793084318930445</v>
      </c>
      <c r="AU72" s="20">
        <f t="shared" si="367"/>
        <v>-4.3189487269046367E-4</v>
      </c>
      <c r="AV72" s="20">
        <f t="shared" si="368"/>
        <v>0.71793097309956388</v>
      </c>
      <c r="AX72" s="18" t="s">
        <v>143</v>
      </c>
      <c r="AY72" s="18"/>
      <c r="AZ72" s="18"/>
      <c r="BA72" s="119"/>
      <c r="BB72" s="119"/>
      <c r="BC72" s="120"/>
      <c r="BD72" s="116"/>
      <c r="BE72" s="30" t="s">
        <v>96</v>
      </c>
    </row>
    <row r="73" spans="1:57" x14ac:dyDescent="0.3">
      <c r="A73" s="44">
        <v>979.24</v>
      </c>
      <c r="B73" s="44">
        <v>65.900000000000006</v>
      </c>
      <c r="C73" s="20">
        <v>241.52</v>
      </c>
      <c r="D73" s="24">
        <f t="shared" si="331"/>
        <v>847.83566623912645</v>
      </c>
      <c r="E73" s="24">
        <f t="shared" si="332"/>
        <v>-764.25566623912641</v>
      </c>
      <c r="F73" s="24">
        <f t="shared" si="333"/>
        <v>-158.0652591853991</v>
      </c>
      <c r="G73" s="24">
        <f t="shared" si="334"/>
        <v>-288.00838715324721</v>
      </c>
      <c r="H73" s="20">
        <f t="shared" si="335"/>
        <v>528761.26974081458</v>
      </c>
      <c r="I73" s="20">
        <f t="shared" si="336"/>
        <v>7194595.3716128459</v>
      </c>
      <c r="J73" s="21">
        <f t="shared" si="337"/>
        <v>328.53227730614555</v>
      </c>
      <c r="K73" s="21">
        <f t="shared" si="338"/>
        <v>241.24106338171569</v>
      </c>
      <c r="L73" s="21">
        <f t="shared" si="339"/>
        <v>280.89272348695073</v>
      </c>
      <c r="M73" s="127"/>
      <c r="N73" s="20">
        <f t="shared" si="340"/>
        <v>12.350000000000023</v>
      </c>
      <c r="O73" s="20">
        <f t="shared" si="341"/>
        <v>2.6179938779914945E-2</v>
      </c>
      <c r="P73" s="20">
        <f t="shared" si="342"/>
        <v>1.2740903539558923E-2</v>
      </c>
      <c r="Q73" s="22">
        <f t="shared" si="343"/>
        <v>2.8618849273517766E-2</v>
      </c>
      <c r="R73" s="21">
        <f t="shared" si="344"/>
        <v>1.0000682588018095</v>
      </c>
      <c r="S73" s="20">
        <f t="shared" si="345"/>
        <v>5.189924325543668</v>
      </c>
      <c r="T73" s="20">
        <f t="shared" si="346"/>
        <v>-5.4059137849133583</v>
      </c>
      <c r="U73" s="20">
        <f t="shared" si="347"/>
        <v>-9.8159498663666724</v>
      </c>
      <c r="V73" s="127"/>
      <c r="W73" s="44">
        <v>979.24</v>
      </c>
      <c r="X73" s="44">
        <v>65.900000000000006</v>
      </c>
      <c r="Y73" s="20">
        <v>240.39500000000001</v>
      </c>
      <c r="Z73" s="20">
        <f t="shared" si="348"/>
        <v>847.83608069080788</v>
      </c>
      <c r="AA73" s="20">
        <f t="shared" si="349"/>
        <v>-764.25608069080783</v>
      </c>
      <c r="AB73" s="20">
        <f t="shared" si="350"/>
        <v>-158.86761742233708</v>
      </c>
      <c r="AC73" s="20">
        <f t="shared" si="351"/>
        <v>-287.54555188108503</v>
      </c>
      <c r="AD73" s="20">
        <f t="shared" si="352"/>
        <v>528760.46738257771</v>
      </c>
      <c r="AE73" s="20">
        <f t="shared" si="353"/>
        <v>7194595.8344481196</v>
      </c>
      <c r="AF73" s="21">
        <f t="shared" si="354"/>
        <v>328.5138722672877</v>
      </c>
      <c r="AG73" s="21">
        <f t="shared" si="355"/>
        <v>241.0795481126886</v>
      </c>
      <c r="AH73" s="21">
        <f t="shared" si="356"/>
        <v>281.35616846699372</v>
      </c>
      <c r="AI73" s="127"/>
      <c r="AJ73" s="20">
        <f t="shared" si="357"/>
        <v>12.350000000000023</v>
      </c>
      <c r="AK73" s="20">
        <f t="shared" si="358"/>
        <v>2.6179938779914945E-2</v>
      </c>
      <c r="AL73" s="20">
        <f t="shared" si="359"/>
        <v>1.0646508437165648E-2</v>
      </c>
      <c r="AM73" s="23">
        <f t="shared" si="360"/>
        <v>2.7905385837168062E-2</v>
      </c>
      <c r="AN73" s="44">
        <f t="shared" si="361"/>
        <v>1.0000648976002096</v>
      </c>
      <c r="AO73" s="23">
        <f t="shared" si="362"/>
        <v>5.1899068823523731</v>
      </c>
      <c r="AP73" s="23">
        <f t="shared" si="363"/>
        <v>-5.5875030107537382</v>
      </c>
      <c r="AQ73" s="23">
        <f t="shared" si="364"/>
        <v>-9.7137675152746574</v>
      </c>
      <c r="AR73" s="44">
        <f t="shared" si="365"/>
        <v>1.2256361210119877</v>
      </c>
      <c r="AS73" s="127"/>
      <c r="AT73" s="20">
        <f t="shared" si="366"/>
        <v>0.92628031979894032</v>
      </c>
      <c r="AU73" s="20">
        <f t="shared" si="367"/>
        <v>-4.1445168142217881E-4</v>
      </c>
      <c r="AV73" s="20">
        <f t="shared" si="368"/>
        <v>0.92628041251935334</v>
      </c>
      <c r="AX73" s="18" t="s">
        <v>143</v>
      </c>
      <c r="AY73" s="18"/>
      <c r="AZ73" s="18"/>
      <c r="BA73" s="119"/>
      <c r="BB73" s="119"/>
      <c r="BC73" s="120"/>
      <c r="BD73" s="116"/>
      <c r="BE73" s="30" t="s">
        <v>96</v>
      </c>
    </row>
    <row r="74" spans="1:57" x14ac:dyDescent="0.3">
      <c r="A74" s="44">
        <v>991.57</v>
      </c>
      <c r="B74" s="44">
        <v>67.47</v>
      </c>
      <c r="C74" s="20">
        <v>241.47</v>
      </c>
      <c r="D74" s="24">
        <f t="shared" si="331"/>
        <v>852.71555443923648</v>
      </c>
      <c r="E74" s="24">
        <f t="shared" si="332"/>
        <v>-769.13555443923644</v>
      </c>
      <c r="F74" s="24">
        <f t="shared" si="333"/>
        <v>-163.46893208035161</v>
      </c>
      <c r="G74" s="24">
        <f t="shared" si="334"/>
        <v>-297.95858262407381</v>
      </c>
      <c r="H74" s="20">
        <f t="shared" si="335"/>
        <v>528755.86606791965</v>
      </c>
      <c r="I74" s="20">
        <f t="shared" si="336"/>
        <v>7194585.4214173751</v>
      </c>
      <c r="J74" s="21">
        <f t="shared" si="337"/>
        <v>339.85498188909577</v>
      </c>
      <c r="K74" s="21">
        <f t="shared" si="338"/>
        <v>241.24951873996309</v>
      </c>
      <c r="L74" s="21">
        <f t="shared" si="339"/>
        <v>290.54753922313438</v>
      </c>
      <c r="M74" s="127"/>
      <c r="N74" s="20">
        <f t="shared" si="340"/>
        <v>12.330000000000041</v>
      </c>
      <c r="O74" s="20">
        <f t="shared" si="341"/>
        <v>2.7401669256310855E-2</v>
      </c>
      <c r="P74" s="20">
        <f t="shared" si="342"/>
        <v>-8.726646259973632E-4</v>
      </c>
      <c r="Q74" s="22">
        <f t="shared" si="343"/>
        <v>2.7413384793861351E-2</v>
      </c>
      <c r="R74" s="21">
        <f t="shared" si="344"/>
        <v>1.000062629178702</v>
      </c>
      <c r="S74" s="20">
        <f t="shared" si="345"/>
        <v>4.8798882001100008</v>
      </c>
      <c r="T74" s="20">
        <f t="shared" si="346"/>
        <v>-5.4036728949525106</v>
      </c>
      <c r="U74" s="20">
        <f t="shared" si="347"/>
        <v>-9.9501954708265927</v>
      </c>
      <c r="V74" s="127"/>
      <c r="W74" s="44">
        <v>991.57</v>
      </c>
      <c r="X74" s="44">
        <v>67.47</v>
      </c>
      <c r="Y74" s="20">
        <v>240.892</v>
      </c>
      <c r="Z74" s="20">
        <f t="shared" si="348"/>
        <v>852.7159944347419</v>
      </c>
      <c r="AA74" s="20">
        <f t="shared" si="349"/>
        <v>-769.13599443474186</v>
      </c>
      <c r="AB74" s="20">
        <f t="shared" si="350"/>
        <v>-164.41826195796736</v>
      </c>
      <c r="AC74" s="20">
        <f t="shared" si="351"/>
        <v>-297.41446118856203</v>
      </c>
      <c r="AD74" s="20">
        <f t="shared" si="352"/>
        <v>528754.91673804203</v>
      </c>
      <c r="AE74" s="20">
        <f t="shared" si="353"/>
        <v>7194585.9655388119</v>
      </c>
      <c r="AF74" s="21">
        <f t="shared" si="354"/>
        <v>339.83632323423205</v>
      </c>
      <c r="AG74" s="21">
        <f t="shared" si="355"/>
        <v>241.06506876549503</v>
      </c>
      <c r="AH74" s="21">
        <f t="shared" si="356"/>
        <v>291.09762229596527</v>
      </c>
      <c r="AI74" s="127"/>
      <c r="AJ74" s="20">
        <f t="shared" si="357"/>
        <v>12.330000000000041</v>
      </c>
      <c r="AK74" s="20">
        <f t="shared" si="358"/>
        <v>2.7401669256310855E-2</v>
      </c>
      <c r="AL74" s="20">
        <f t="shared" si="359"/>
        <v>8.6742863824115675E-3</v>
      </c>
      <c r="AM74" s="23">
        <f t="shared" si="360"/>
        <v>2.8535975280575165E-2</v>
      </c>
      <c r="AN74" s="44">
        <f t="shared" si="361"/>
        <v>1.0000678640166194</v>
      </c>
      <c r="AO74" s="23">
        <f t="shared" si="362"/>
        <v>4.8799137439339946</v>
      </c>
      <c r="AP74" s="23">
        <f t="shared" si="363"/>
        <v>-5.5506445356302869</v>
      </c>
      <c r="AQ74" s="23">
        <f t="shared" si="364"/>
        <v>-9.8689093074769794</v>
      </c>
      <c r="AR74" s="44">
        <f t="shared" si="365"/>
        <v>1.2659917477457929</v>
      </c>
      <c r="AS74" s="127"/>
      <c r="AT74" s="20">
        <f t="shared" si="366"/>
        <v>1.094209922502368</v>
      </c>
      <c r="AU74" s="20">
        <f t="shared" si="367"/>
        <v>-4.3999550541684584E-4</v>
      </c>
      <c r="AV74" s="20">
        <f t="shared" si="368"/>
        <v>1.0942100109662145</v>
      </c>
      <c r="AX74" s="18" t="s">
        <v>143</v>
      </c>
      <c r="AY74" s="18"/>
      <c r="AZ74" s="18"/>
      <c r="BA74" s="119"/>
      <c r="BB74" s="119"/>
      <c r="BC74" s="120"/>
      <c r="BD74" s="116"/>
      <c r="BE74" s="30" t="s">
        <v>96</v>
      </c>
    </row>
    <row r="75" spans="1:57" x14ac:dyDescent="0.3">
      <c r="A75" s="128">
        <v>1005.15</v>
      </c>
      <c r="B75" s="128">
        <v>69.040000000000006</v>
      </c>
      <c r="C75" s="129">
        <v>241.27</v>
      </c>
      <c r="D75" s="130">
        <f t="shared" si="331"/>
        <v>857.74647071843299</v>
      </c>
      <c r="E75" s="130">
        <f t="shared" si="332"/>
        <v>-774.16647071843295</v>
      </c>
      <c r="F75" s="130">
        <f t="shared" si="333"/>
        <v>-169.51270497688228</v>
      </c>
      <c r="G75" s="130">
        <f t="shared" si="334"/>
        <v>-309.02959839565705</v>
      </c>
      <c r="H75" s="129">
        <f t="shared" si="335"/>
        <v>528749.82229502313</v>
      </c>
      <c r="I75" s="129">
        <f t="shared" si="336"/>
        <v>7194574.3504016036</v>
      </c>
      <c r="J75" s="131">
        <f t="shared" si="337"/>
        <v>352.46822528159981</v>
      </c>
      <c r="K75" s="131">
        <f t="shared" si="338"/>
        <v>241.25381066829149</v>
      </c>
      <c r="L75" s="131">
        <f t="shared" si="339"/>
        <v>301.31710797202538</v>
      </c>
      <c r="M75" s="25"/>
      <c r="N75" s="129">
        <f t="shared" si="340"/>
        <v>13.579999999999927</v>
      </c>
      <c r="O75" s="129">
        <f t="shared" si="341"/>
        <v>2.7401669256311104E-2</v>
      </c>
      <c r="P75" s="129">
        <f t="shared" si="342"/>
        <v>-3.4906585039884606E-3</v>
      </c>
      <c r="Q75" s="132">
        <f t="shared" si="343"/>
        <v>2.7592803744775241E-2</v>
      </c>
      <c r="R75" s="131">
        <f t="shared" si="344"/>
        <v>1.0000634517325249</v>
      </c>
      <c r="S75" s="129">
        <f t="shared" si="345"/>
        <v>5.0309162791965321</v>
      </c>
      <c r="T75" s="129">
        <f t="shared" si="346"/>
        <v>-6.0437728965306743</v>
      </c>
      <c r="U75" s="129">
        <f t="shared" si="347"/>
        <v>-11.071015771583252</v>
      </c>
      <c r="V75" s="25"/>
      <c r="W75" s="128">
        <v>1005.15</v>
      </c>
      <c r="X75" s="128">
        <v>69.040000000000006</v>
      </c>
      <c r="Y75" s="129">
        <v>240.48699999999999</v>
      </c>
      <c r="Z75" s="129">
        <f t="shared" si="348"/>
        <v>857.7469243790423</v>
      </c>
      <c r="AA75" s="129">
        <f t="shared" si="349"/>
        <v>-774.16692437904226</v>
      </c>
      <c r="AB75" s="129">
        <f t="shared" si="350"/>
        <v>-170.59319070846018</v>
      </c>
      <c r="AC75" s="129">
        <f t="shared" si="351"/>
        <v>-308.41283368749038</v>
      </c>
      <c r="AD75" s="129">
        <f t="shared" si="352"/>
        <v>528748.74180929153</v>
      </c>
      <c r="AE75" s="129">
        <f t="shared" si="353"/>
        <v>7194574.967166313</v>
      </c>
      <c r="AF75" s="131">
        <f t="shared" si="354"/>
        <v>352.44930514790445</v>
      </c>
      <c r="AG75" s="131">
        <f t="shared" si="355"/>
        <v>241.05158862734248</v>
      </c>
      <c r="AH75" s="131">
        <f t="shared" si="356"/>
        <v>301.94445370991508</v>
      </c>
      <c r="AI75" s="25"/>
      <c r="AJ75" s="129">
        <f t="shared" si="357"/>
        <v>13.579999999999927</v>
      </c>
      <c r="AK75" s="129">
        <f t="shared" si="358"/>
        <v>2.7401669256311104E-2</v>
      </c>
      <c r="AL75" s="129">
        <f t="shared" si="359"/>
        <v>-7.0685834705770546E-3</v>
      </c>
      <c r="AM75" s="133">
        <f t="shared" si="360"/>
        <v>2.8177198670158887E-2</v>
      </c>
      <c r="AN75" s="128">
        <f t="shared" si="361"/>
        <v>1.0000661681305285</v>
      </c>
      <c r="AO75" s="133">
        <f t="shared" si="362"/>
        <v>5.0309299443003948</v>
      </c>
      <c r="AP75" s="133">
        <f t="shared" si="363"/>
        <v>-6.1749287504928274</v>
      </c>
      <c r="AQ75" s="133">
        <f t="shared" si="364"/>
        <v>-10.998372498928354</v>
      </c>
      <c r="AR75" s="128">
        <f t="shared" si="365"/>
        <v>1.160625686229865</v>
      </c>
      <c r="AS75" s="25"/>
      <c r="AT75" s="129">
        <f t="shared" si="366"/>
        <v>1.2441254449960664</v>
      </c>
      <c r="AU75" s="129">
        <f t="shared" si="367"/>
        <v>-4.5366060930973617E-4</v>
      </c>
      <c r="AV75" s="129">
        <f t="shared" si="368"/>
        <v>1.2441255277079595</v>
      </c>
      <c r="AX75" s="18" t="s">
        <v>143</v>
      </c>
      <c r="AY75" s="18"/>
      <c r="AZ75" s="18"/>
      <c r="BA75" s="119"/>
      <c r="BB75" s="119"/>
      <c r="BC75" s="120"/>
      <c r="BD75" s="116"/>
      <c r="BE75" s="30" t="s">
        <v>96</v>
      </c>
    </row>
    <row r="76" spans="1:57" x14ac:dyDescent="0.3">
      <c r="A76" s="44">
        <v>1033.98</v>
      </c>
      <c r="B76" s="44">
        <v>70.02</v>
      </c>
      <c r="C76" s="20">
        <v>242.18</v>
      </c>
      <c r="D76" s="24">
        <f t="shared" ref="D76:D82" si="369">S76+D75</f>
        <v>867.82887186134894</v>
      </c>
      <c r="E76" s="24">
        <f t="shared" ref="E76:E82" si="370">$BJ$3-D76</f>
        <v>-784.2488718613489</v>
      </c>
      <c r="F76" s="24">
        <f t="shared" ref="F76:F82" si="371">T76+F75</f>
        <v>-182.3063062346443</v>
      </c>
      <c r="G76" s="24">
        <f t="shared" ref="G76:G82" si="372">U76+G75</f>
        <v>-332.8161966489518</v>
      </c>
      <c r="H76" s="20">
        <f t="shared" ref="H76:H82" si="373">H75+T76</f>
        <v>528737.0286937654</v>
      </c>
      <c r="I76" s="20">
        <f t="shared" ref="I76:I82" si="374">I75+U76</f>
        <v>7194550.5638033506</v>
      </c>
      <c r="J76" s="21">
        <f t="shared" ref="J76:J82" si="375">SQRT(F76^2+G76^2)</f>
        <v>379.47623119873219</v>
      </c>
      <c r="K76" s="21">
        <f t="shared" ref="K76:K82" si="376">IF(J76=0,0,IF(F76&lt;0,ATAN(G76/F76)*180/PI()+180,ATAN(G76/F76)*180/PI()))</f>
        <v>241.28745012880768</v>
      </c>
      <c r="L76" s="21">
        <f t="shared" ref="L76:L82" si="377">COS((K76-$BL$3)*PI()/180)*J76</f>
        <v>324.28999079378332</v>
      </c>
      <c r="M76" s="127"/>
      <c r="N76" s="20">
        <f t="shared" ref="N76:N82" si="378">A76-A75</f>
        <v>28.830000000000041</v>
      </c>
      <c r="O76" s="20">
        <f t="shared" ref="O76:O82" si="379">RADIANS(B76-B75)</f>
        <v>1.710422666954425E-2</v>
      </c>
      <c r="P76" s="20">
        <f t="shared" ref="P76:P82" si="380">RADIANS(C76-C75)</f>
        <v>1.588249619314834E-2</v>
      </c>
      <c r="Q76" s="22">
        <f t="shared" ref="Q76:Q82" si="381">ACOS(COS(O76)-SIN(RADIANS(B75))*SIN(RADIANS(B76))*(1-COS(P76)))</f>
        <v>2.2670441670676222E-2</v>
      </c>
      <c r="R76" s="21">
        <f t="shared" ref="R76:R82" si="382">2/Q76*TAN(Q76/2)</f>
        <v>1.0000428312784388</v>
      </c>
      <c r="S76" s="20">
        <f t="shared" ref="S76:S82" si="383">(N76/2)*(COS(RADIANS(B75))+COS(RADIANS(B76)))*R76</f>
        <v>10.082401142915938</v>
      </c>
      <c r="T76" s="20">
        <f t="shared" ref="T76:T82" si="384">(N76/2)*(SIN(RADIANS(B75))*COS(RADIANS(C75))+SIN(RADIANS(B76))*COS(RADIANS(C76)))*R76</f>
        <v>-12.793601257762033</v>
      </c>
      <c r="U76" s="20">
        <f t="shared" ref="U76:U82" si="385">(N76/2)*(SIN(RADIANS(B75))*SIN(RADIANS(C75))+SIN(RADIANS(B76))*SIN(RADIANS(C76)))*R76</f>
        <v>-23.786598253294731</v>
      </c>
      <c r="V76" s="127"/>
      <c r="W76" s="44">
        <v>1033.98</v>
      </c>
      <c r="X76" s="44">
        <v>69.980999999999995</v>
      </c>
      <c r="Y76" s="20">
        <v>242.18</v>
      </c>
      <c r="Z76" s="20">
        <f t="shared" ref="Z76:Z82" si="386">AO76+Z75</f>
        <v>867.8389851280333</v>
      </c>
      <c r="AA76" s="20">
        <f t="shared" ref="AA76:AA82" si="387">$BJ$3-Z76</f>
        <v>-784.25898512803326</v>
      </c>
      <c r="AB76" s="20">
        <f t="shared" ref="AB76:AB82" si="388">AP76+AB75</f>
        <v>-183.54649972619217</v>
      </c>
      <c r="AC76" s="20">
        <f t="shared" ref="AC76:AC82" si="389">AQ76+AC75</f>
        <v>-332.10796508131455</v>
      </c>
      <c r="AD76" s="20">
        <f t="shared" ref="AD76:AD82" si="390">AD75+AP76</f>
        <v>528735.78850027383</v>
      </c>
      <c r="AE76" s="20">
        <f t="shared" ref="AE76:AE82" si="391">AE75+AQ76</f>
        <v>7194551.2720349189</v>
      </c>
      <c r="AF76" s="21">
        <f t="shared" ref="AF76:AF82" si="392">SQRT(AB76^2+AC76^2)</f>
        <v>379.45357823084066</v>
      </c>
      <c r="AG76" s="21">
        <f t="shared" ref="AG76:AG82" si="393">IF(AF76=0,0,IF(AB76&lt;0,ATAN(AC76/AB76)*180/PI()+180,ATAN(AC76/AB76)*180/PI()))</f>
        <v>241.07183621368301</v>
      </c>
      <c r="AH76" s="21">
        <f t="shared" ref="AH76:AH82" si="394">COS((AG76-$BL$3)*PI()/180)*AF76</f>
        <v>325.00991407925329</v>
      </c>
      <c r="AI76" s="127"/>
      <c r="AJ76" s="20">
        <f t="shared" ref="AJ76:AJ82" si="395">W76-W75</f>
        <v>28.830000000000041</v>
      </c>
      <c r="AK76" s="20">
        <f t="shared" ref="AK76:AK82" si="396">RADIANS(X76-X75)</f>
        <v>1.6423548261266435E-2</v>
      </c>
      <c r="AL76" s="20">
        <f t="shared" ref="AL76:AL82" si="397">RADIANS(Y76-Y75)</f>
        <v>2.954842423626421E-2</v>
      </c>
      <c r="AM76" s="23">
        <f t="shared" ref="AM76:AM82" si="398">ACOS(COS(AK76)-SIN(RADIANS(X75))*SIN(RADIANS(X76))*(1-COS(AL76)))</f>
        <v>3.2184364448218705E-2</v>
      </c>
      <c r="AN76" s="44">
        <f t="shared" ref="AN76:AN82" si="399">2/AM76*TAN(AM76/2)</f>
        <v>1.000086328385104</v>
      </c>
      <c r="AO76" s="23">
        <f t="shared" ref="AO76:AO82" si="400">(AJ76/2)*(COS(RADIANS(X75))+COS(RADIANS(X76)))*AN76</f>
        <v>10.092060748991031</v>
      </c>
      <c r="AP76" s="23">
        <f t="shared" ref="AP76:AP82" si="401">(AJ76/2)*(SIN(RADIANS(X75))*COS(RADIANS(Y75))+SIN(RADIANS(X76))*COS(RADIANS(Y76)))*AN76</f>
        <v>-12.953309017731973</v>
      </c>
      <c r="AQ76" s="23">
        <f t="shared" ref="AQ76:AQ82" si="402">(AJ76/2)*(SIN(RADIANS(X75))*SIN(RADIANS(Y75))+SIN(RADIANS(X76))*SIN(RADIANS(Y76)))*AN76</f>
        <v>-23.69513139382418</v>
      </c>
      <c r="AR76" s="44">
        <f t="shared" ref="AR76:AR82" si="403">(10/AJ76)*2*(ASIN((SQRT((SIN((X75-X76)/2)^2+SIN(((Y75-Y76)/2)^2)*SIN(X75)*SIN(X76))))))</f>
        <v>0.2929764401041014</v>
      </c>
      <c r="AS76" s="127"/>
      <c r="AT76" s="20">
        <f t="shared" ref="AT76:AT82" si="404">SQRT((I76-AE76)^2+(H76-AD76)^2)</f>
        <v>1.42817080593252</v>
      </c>
      <c r="AU76" s="20">
        <f t="shared" ref="AU76:AU82" si="405">D76-Z76</f>
        <v>-1.0113266684356859E-2</v>
      </c>
      <c r="AV76" s="20">
        <f t="shared" ref="AV76:AV82" si="406">SQRT((I76-AE76)^2+(H76-AD76)^2+(D76-Z76)^2)</f>
        <v>1.4282066128823843</v>
      </c>
      <c r="AX76" s="18" t="s">
        <v>139</v>
      </c>
      <c r="AY76" s="18"/>
      <c r="AZ76" s="18"/>
      <c r="BA76" s="119"/>
      <c r="BB76" s="119"/>
      <c r="BC76" s="120"/>
      <c r="BD76" s="116"/>
      <c r="BE76" s="148" t="s">
        <v>97</v>
      </c>
    </row>
    <row r="77" spans="1:57" x14ac:dyDescent="0.3">
      <c r="A77" s="44">
        <v>1046.3499999999999</v>
      </c>
      <c r="B77" s="44">
        <v>69.680000000000007</v>
      </c>
      <c r="C77" s="20">
        <v>242.03</v>
      </c>
      <c r="D77" s="24">
        <f t="shared" si="369"/>
        <v>872.09007394850914</v>
      </c>
      <c r="E77" s="24">
        <f t="shared" si="370"/>
        <v>-788.5100739485091</v>
      </c>
      <c r="F77" s="24">
        <f t="shared" si="371"/>
        <v>-187.73939965878728</v>
      </c>
      <c r="G77" s="24">
        <f t="shared" si="372"/>
        <v>-343.07972560185038</v>
      </c>
      <c r="H77" s="20">
        <f t="shared" si="373"/>
        <v>528731.59560034121</v>
      </c>
      <c r="I77" s="20">
        <f t="shared" si="374"/>
        <v>7194540.3002743972</v>
      </c>
      <c r="J77" s="21">
        <f t="shared" si="375"/>
        <v>391.08794446170646</v>
      </c>
      <c r="K77" s="21">
        <f t="shared" si="376"/>
        <v>241.31172783684622</v>
      </c>
      <c r="L77" s="21">
        <f t="shared" si="377"/>
        <v>334.12695219667455</v>
      </c>
      <c r="M77" s="127"/>
      <c r="N77" s="20">
        <f t="shared" si="378"/>
        <v>12.369999999999891</v>
      </c>
      <c r="O77" s="20">
        <f t="shared" si="379"/>
        <v>-5.9341194567805317E-3</v>
      </c>
      <c r="P77" s="20">
        <f t="shared" si="380"/>
        <v>-2.6179938779915934E-3</v>
      </c>
      <c r="Q77" s="22">
        <f t="shared" si="381"/>
        <v>6.4229524025516405E-3</v>
      </c>
      <c r="R77" s="21">
        <f t="shared" si="382"/>
        <v>1.0000034378739799</v>
      </c>
      <c r="S77" s="20">
        <f t="shared" si="383"/>
        <v>4.2612020871602114</v>
      </c>
      <c r="T77" s="20">
        <f t="shared" si="384"/>
        <v>-5.4330934241429825</v>
      </c>
      <c r="U77" s="20">
        <f t="shared" si="385"/>
        <v>-10.263528952898593</v>
      </c>
      <c r="V77" s="127"/>
      <c r="W77" s="44">
        <v>1046.3499999999999</v>
      </c>
      <c r="X77" s="44">
        <v>69.650999999999996</v>
      </c>
      <c r="Y77" s="20">
        <v>242.1</v>
      </c>
      <c r="Z77" s="20">
        <f t="shared" si="386"/>
        <v>872.10707650595066</v>
      </c>
      <c r="AA77" s="20">
        <f t="shared" si="387"/>
        <v>-788.52707650595062</v>
      </c>
      <c r="AB77" s="20">
        <f t="shared" si="388"/>
        <v>-188.97214875840874</v>
      </c>
      <c r="AC77" s="20">
        <f t="shared" si="389"/>
        <v>-342.37257338700078</v>
      </c>
      <c r="AD77" s="20">
        <f t="shared" si="390"/>
        <v>528730.3628512416</v>
      </c>
      <c r="AE77" s="20">
        <f t="shared" si="391"/>
        <v>7194541.007426613</v>
      </c>
      <c r="AF77" s="21">
        <f t="shared" si="392"/>
        <v>391.06195418885665</v>
      </c>
      <c r="AG77" s="21">
        <f t="shared" si="393"/>
        <v>241.10354861066745</v>
      </c>
      <c r="AH77" s="21">
        <f t="shared" si="394"/>
        <v>334.84096812601433</v>
      </c>
      <c r="AI77" s="127"/>
      <c r="AJ77" s="20">
        <f t="shared" si="395"/>
        <v>12.369999999999891</v>
      </c>
      <c r="AK77" s="20">
        <f t="shared" si="396"/>
        <v>-5.7595865315812579E-3</v>
      </c>
      <c r="AL77" s="20">
        <f t="shared" si="397"/>
        <v>-1.3962634015956819E-3</v>
      </c>
      <c r="AM77" s="23">
        <f t="shared" si="398"/>
        <v>5.9068001366235912E-3</v>
      </c>
      <c r="AN77" s="44">
        <f t="shared" si="399"/>
        <v>1.0000029075341323</v>
      </c>
      <c r="AO77" s="23">
        <f t="shared" si="400"/>
        <v>4.2680913779173428</v>
      </c>
      <c r="AP77" s="23">
        <f t="shared" si="401"/>
        <v>-5.4256490322165716</v>
      </c>
      <c r="AQ77" s="23">
        <f t="shared" si="402"/>
        <v>-10.264608305686217</v>
      </c>
      <c r="AR77" s="44">
        <f t="shared" si="403"/>
        <v>0.26986259254781236</v>
      </c>
      <c r="AS77" s="127"/>
      <c r="AT77" s="20">
        <f t="shared" si="404"/>
        <v>1.4211736694894179</v>
      </c>
      <c r="AU77" s="20">
        <f t="shared" si="405"/>
        <v>-1.7002557441514909E-2</v>
      </c>
      <c r="AV77" s="20">
        <f t="shared" si="406"/>
        <v>1.4212753729694922</v>
      </c>
      <c r="AX77" s="18" t="s">
        <v>139</v>
      </c>
      <c r="AY77" s="18"/>
      <c r="AZ77" s="18"/>
      <c r="BA77" s="119"/>
      <c r="BB77" s="119"/>
      <c r="BC77" s="120"/>
      <c r="BD77" s="116"/>
      <c r="BE77" s="147" t="s">
        <v>97</v>
      </c>
    </row>
    <row r="78" spans="1:57" x14ac:dyDescent="0.3">
      <c r="A78" s="44">
        <v>1058.73</v>
      </c>
      <c r="B78" s="44">
        <v>71.180000000000007</v>
      </c>
      <c r="C78" s="20">
        <v>242.38</v>
      </c>
      <c r="D78" s="24">
        <f t="shared" si="369"/>
        <v>876.23675027822253</v>
      </c>
      <c r="E78" s="24">
        <f t="shared" si="370"/>
        <v>-792.65675027822249</v>
      </c>
      <c r="F78" s="24">
        <f t="shared" si="371"/>
        <v>-193.17851427591276</v>
      </c>
      <c r="G78" s="24">
        <f t="shared" si="372"/>
        <v>-353.39846248744811</v>
      </c>
      <c r="H78" s="20">
        <f t="shared" si="373"/>
        <v>528726.15648572415</v>
      </c>
      <c r="I78" s="20">
        <f t="shared" si="374"/>
        <v>7194529.9815375116</v>
      </c>
      <c r="J78" s="21">
        <f t="shared" si="375"/>
        <v>402.7510542088516</v>
      </c>
      <c r="K78" s="21">
        <f t="shared" si="376"/>
        <v>241.33762135004363</v>
      </c>
      <c r="L78" s="21">
        <f t="shared" si="377"/>
        <v>343.99673207199942</v>
      </c>
      <c r="M78" s="127"/>
      <c r="N78" s="20">
        <f t="shared" si="378"/>
        <v>12.380000000000109</v>
      </c>
      <c r="O78" s="20">
        <f t="shared" si="379"/>
        <v>2.6179938779914945E-2</v>
      </c>
      <c r="P78" s="20">
        <f t="shared" si="380"/>
        <v>6.1086523819800544E-3</v>
      </c>
      <c r="Q78" s="22">
        <f t="shared" si="381"/>
        <v>2.6805139500551745E-2</v>
      </c>
      <c r="R78" s="21">
        <f t="shared" si="382"/>
        <v>1.0000598805944876</v>
      </c>
      <c r="S78" s="20">
        <f t="shared" si="383"/>
        <v>4.1466763297134115</v>
      </c>
      <c r="T78" s="20">
        <f t="shared" si="384"/>
        <v>-5.4391146171254725</v>
      </c>
      <c r="U78" s="20">
        <f t="shared" si="385"/>
        <v>-10.318736885597721</v>
      </c>
      <c r="V78" s="127"/>
      <c r="W78" s="44">
        <v>1058.73</v>
      </c>
      <c r="X78" s="44">
        <v>71.168000000000006</v>
      </c>
      <c r="Y78" s="20">
        <v>242.37</v>
      </c>
      <c r="Z78" s="20">
        <f t="shared" si="386"/>
        <v>876.25791871238914</v>
      </c>
      <c r="AA78" s="20">
        <f t="shared" si="387"/>
        <v>-792.6779187123891</v>
      </c>
      <c r="AB78" s="20">
        <f t="shared" si="388"/>
        <v>-194.40520103935256</v>
      </c>
      <c r="AC78" s="20">
        <f t="shared" si="389"/>
        <v>-352.69282760071673</v>
      </c>
      <c r="AD78" s="20">
        <f t="shared" si="390"/>
        <v>528724.92979896069</v>
      </c>
      <c r="AE78" s="20">
        <f t="shared" si="391"/>
        <v>7194530.6871723989</v>
      </c>
      <c r="AF78" s="21">
        <f t="shared" si="392"/>
        <v>402.72274933524676</v>
      </c>
      <c r="AG78" s="21">
        <f t="shared" si="393"/>
        <v>241.1363321682108</v>
      </c>
      <c r="AH78" s="21">
        <f t="shared" si="394"/>
        <v>344.70625652825856</v>
      </c>
      <c r="AI78" s="127"/>
      <c r="AJ78" s="20">
        <f t="shared" si="395"/>
        <v>12.380000000000109</v>
      </c>
      <c r="AK78" s="20">
        <f t="shared" si="396"/>
        <v>2.6476644752754155E-2</v>
      </c>
      <c r="AL78" s="20">
        <f t="shared" si="397"/>
        <v>4.7123889803848684E-3</v>
      </c>
      <c r="AM78" s="23">
        <f t="shared" si="398"/>
        <v>2.6846251151049882E-2</v>
      </c>
      <c r="AN78" s="44">
        <f t="shared" si="399"/>
        <v>1.0000600644290465</v>
      </c>
      <c r="AO78" s="23">
        <f t="shared" si="400"/>
        <v>4.1508422064384618</v>
      </c>
      <c r="AP78" s="23">
        <f t="shared" si="401"/>
        <v>-5.4330522809438211</v>
      </c>
      <c r="AQ78" s="23">
        <f t="shared" si="402"/>
        <v>-10.320254213715943</v>
      </c>
      <c r="AR78" s="44">
        <f t="shared" si="403"/>
        <v>1.2386980061794421</v>
      </c>
      <c r="AS78" s="127"/>
      <c r="AT78" s="20">
        <f t="shared" si="404"/>
        <v>1.4151611250551497</v>
      </c>
      <c r="AU78" s="20">
        <f t="shared" si="405"/>
        <v>-2.1168434166611405E-2</v>
      </c>
      <c r="AV78" s="20">
        <f t="shared" si="406"/>
        <v>1.415319438315048</v>
      </c>
      <c r="AX78" s="18" t="s">
        <v>139</v>
      </c>
      <c r="AY78" s="18"/>
      <c r="AZ78" s="18"/>
      <c r="BA78" s="119"/>
      <c r="BB78" s="119"/>
      <c r="BC78" s="120"/>
      <c r="BD78" s="116"/>
      <c r="BE78" s="147" t="s">
        <v>97</v>
      </c>
    </row>
    <row r="79" spans="1:57" x14ac:dyDescent="0.3">
      <c r="A79" s="44">
        <v>1071.0899999999999</v>
      </c>
      <c r="B79" s="44">
        <v>72.91</v>
      </c>
      <c r="C79" s="20">
        <v>242.31</v>
      </c>
      <c r="D79" s="24">
        <f t="shared" si="369"/>
        <v>880.04682244184846</v>
      </c>
      <c r="E79" s="24">
        <f t="shared" si="370"/>
        <v>-796.46682244184842</v>
      </c>
      <c r="F79" s="24">
        <f t="shared" si="371"/>
        <v>-198.63579781218229</v>
      </c>
      <c r="G79" s="24">
        <f t="shared" si="372"/>
        <v>-363.81284596105348</v>
      </c>
      <c r="H79" s="20">
        <f t="shared" si="373"/>
        <v>528720.69920218782</v>
      </c>
      <c r="I79" s="20">
        <f t="shared" si="374"/>
        <v>7194519.5671540378</v>
      </c>
      <c r="J79" s="21">
        <f t="shared" si="375"/>
        <v>414.50689627407093</v>
      </c>
      <c r="K79" s="21">
        <f t="shared" si="376"/>
        <v>241.36618960727176</v>
      </c>
      <c r="L79" s="21">
        <f t="shared" si="377"/>
        <v>353.93006998686604</v>
      </c>
      <c r="M79" s="127"/>
      <c r="N79" s="20">
        <f t="shared" si="378"/>
        <v>12.3599999999999</v>
      </c>
      <c r="O79" s="20">
        <f t="shared" si="379"/>
        <v>3.0194196059501723E-2</v>
      </c>
      <c r="P79" s="20">
        <f t="shared" si="380"/>
        <v>-1.2217304763959117E-3</v>
      </c>
      <c r="Q79" s="22">
        <f t="shared" si="381"/>
        <v>3.021655376350485E-2</v>
      </c>
      <c r="R79" s="21">
        <f t="shared" si="382"/>
        <v>1.0000760936244393</v>
      </c>
      <c r="S79" s="20">
        <f t="shared" si="383"/>
        <v>3.8100721636258896</v>
      </c>
      <c r="T79" s="20">
        <f t="shared" si="384"/>
        <v>-5.4572835362695251</v>
      </c>
      <c r="U79" s="20">
        <f t="shared" si="385"/>
        <v>-10.414383473605344</v>
      </c>
      <c r="V79" s="127"/>
      <c r="W79" s="44">
        <v>1071.0899999999999</v>
      </c>
      <c r="X79" s="44">
        <v>72.838999999999999</v>
      </c>
      <c r="Y79" s="20">
        <v>242.34</v>
      </c>
      <c r="Z79" s="20">
        <f t="shared" si="386"/>
        <v>880.07651542373048</v>
      </c>
      <c r="AA79" s="20">
        <f t="shared" si="387"/>
        <v>-796.49651542373044</v>
      </c>
      <c r="AB79" s="20">
        <f t="shared" si="388"/>
        <v>-199.85938094655418</v>
      </c>
      <c r="AC79" s="20">
        <f t="shared" si="389"/>
        <v>-363.10575271666545</v>
      </c>
      <c r="AD79" s="20">
        <f t="shared" si="390"/>
        <v>528719.47561905347</v>
      </c>
      <c r="AE79" s="20">
        <f t="shared" si="391"/>
        <v>7194520.2742472831</v>
      </c>
      <c r="AF79" s="21">
        <f t="shared" si="392"/>
        <v>414.47504123683501</v>
      </c>
      <c r="AG79" s="21">
        <f t="shared" si="393"/>
        <v>241.17089003617554</v>
      </c>
      <c r="AH79" s="21">
        <f t="shared" si="394"/>
        <v>354.63617744268021</v>
      </c>
      <c r="AI79" s="127"/>
      <c r="AJ79" s="20">
        <f t="shared" si="395"/>
        <v>12.3599999999999</v>
      </c>
      <c r="AK79" s="20">
        <f t="shared" si="396"/>
        <v>2.9164451800825112E-2</v>
      </c>
      <c r="AL79" s="20">
        <f t="shared" si="397"/>
        <v>-5.2359877559831865E-4</v>
      </c>
      <c r="AM79" s="23">
        <f t="shared" si="398"/>
        <v>2.9168702605400165E-2</v>
      </c>
      <c r="AN79" s="44">
        <f t="shared" si="399"/>
        <v>1.0000709071338523</v>
      </c>
      <c r="AO79" s="23">
        <f t="shared" si="400"/>
        <v>3.8185967113413879</v>
      </c>
      <c r="AP79" s="23">
        <f t="shared" si="401"/>
        <v>-5.4541799072016079</v>
      </c>
      <c r="AQ79" s="23">
        <f t="shared" si="402"/>
        <v>-10.412925115948717</v>
      </c>
      <c r="AR79" s="44">
        <f t="shared" si="403"/>
        <v>1.3517634402027432</v>
      </c>
      <c r="AS79" s="127"/>
      <c r="AT79" s="20">
        <f t="shared" si="404"/>
        <v>1.4132008152778459</v>
      </c>
      <c r="AU79" s="20">
        <f t="shared" si="405"/>
        <v>-2.9692981882021741E-2</v>
      </c>
      <c r="AV79" s="20">
        <f t="shared" si="406"/>
        <v>1.4135127227849824</v>
      </c>
      <c r="AX79" s="18" t="s">
        <v>139</v>
      </c>
      <c r="AY79" s="18"/>
      <c r="AZ79" s="18"/>
      <c r="BA79" s="119"/>
      <c r="BB79" s="119"/>
      <c r="BC79" s="120"/>
      <c r="BD79" s="116"/>
      <c r="BE79" s="147" t="s">
        <v>97</v>
      </c>
    </row>
    <row r="80" spans="1:57" x14ac:dyDescent="0.3">
      <c r="A80" s="44">
        <v>1083.43</v>
      </c>
      <c r="B80" s="44">
        <v>74.47</v>
      </c>
      <c r="C80" s="20">
        <v>242.62</v>
      </c>
      <c r="D80" s="24">
        <f t="shared" si="369"/>
        <v>883.51221748984926</v>
      </c>
      <c r="E80" s="24">
        <f t="shared" si="370"/>
        <v>-799.93221748984922</v>
      </c>
      <c r="F80" s="24">
        <f t="shared" si="371"/>
        <v>-204.11059417110857</v>
      </c>
      <c r="G80" s="24">
        <f t="shared" si="372"/>
        <v>-374.31444074707974</v>
      </c>
      <c r="H80" s="20">
        <f t="shared" si="373"/>
        <v>528715.22440582886</v>
      </c>
      <c r="I80" s="20">
        <f t="shared" si="374"/>
        <v>7194509.0655592522</v>
      </c>
      <c r="J80" s="21">
        <f t="shared" si="375"/>
        <v>426.3477866773581</v>
      </c>
      <c r="K80" s="21">
        <f t="shared" si="376"/>
        <v>241.39672743897927</v>
      </c>
      <c r="L80" s="21">
        <f t="shared" si="377"/>
        <v>363.92218010725588</v>
      </c>
      <c r="M80" s="127"/>
      <c r="N80" s="20">
        <f t="shared" si="378"/>
        <v>12.340000000000146</v>
      </c>
      <c r="O80" s="20">
        <f t="shared" si="379"/>
        <v>2.7227136331111582E-2</v>
      </c>
      <c r="P80" s="20">
        <f t="shared" si="380"/>
        <v>5.4105206811824614E-3</v>
      </c>
      <c r="Q80" s="22">
        <f t="shared" si="381"/>
        <v>2.7717861229693996E-2</v>
      </c>
      <c r="R80" s="21">
        <f t="shared" si="382"/>
        <v>1.0000640282384274</v>
      </c>
      <c r="S80" s="20">
        <f t="shared" si="383"/>
        <v>3.4653950480008535</v>
      </c>
      <c r="T80" s="20">
        <f t="shared" si="384"/>
        <v>-5.474796358926298</v>
      </c>
      <c r="U80" s="20">
        <f t="shared" si="385"/>
        <v>-10.501594786026274</v>
      </c>
      <c r="V80" s="127"/>
      <c r="W80" s="44">
        <v>1083.43</v>
      </c>
      <c r="X80" s="44">
        <v>74.448999999999998</v>
      </c>
      <c r="Y80" s="20">
        <v>242.61</v>
      </c>
      <c r="Z80" s="20">
        <f t="shared" si="386"/>
        <v>883.55140868799674</v>
      </c>
      <c r="AA80" s="20">
        <f t="shared" si="387"/>
        <v>-799.9714086879967</v>
      </c>
      <c r="AB80" s="20">
        <f t="shared" si="388"/>
        <v>-205.33105885514146</v>
      </c>
      <c r="AC80" s="20">
        <f t="shared" si="389"/>
        <v>-373.60580884980692</v>
      </c>
      <c r="AD80" s="20">
        <f t="shared" si="390"/>
        <v>528714.00394114491</v>
      </c>
      <c r="AE80" s="20">
        <f t="shared" si="391"/>
        <v>7194509.7741911495</v>
      </c>
      <c r="AF80" s="21">
        <f t="shared" si="392"/>
        <v>426.31226130254811</v>
      </c>
      <c r="AG80" s="21">
        <f t="shared" si="393"/>
        <v>241.20712213015258</v>
      </c>
      <c r="AH80" s="21">
        <f t="shared" si="394"/>
        <v>364.62481757941367</v>
      </c>
      <c r="AI80" s="127"/>
      <c r="AJ80" s="20">
        <f t="shared" si="395"/>
        <v>12.340000000000146</v>
      </c>
      <c r="AK80" s="20">
        <f t="shared" si="396"/>
        <v>2.8099800957108696E-2</v>
      </c>
      <c r="AL80" s="20">
        <f t="shared" si="397"/>
        <v>4.7123889803848684E-3</v>
      </c>
      <c r="AM80" s="23">
        <f t="shared" si="398"/>
        <v>2.8461249394761357E-2</v>
      </c>
      <c r="AN80" s="44">
        <f t="shared" si="399"/>
        <v>1.0000675090282842</v>
      </c>
      <c r="AO80" s="23">
        <f t="shared" si="400"/>
        <v>3.4748932642662207</v>
      </c>
      <c r="AP80" s="23">
        <f t="shared" si="401"/>
        <v>-5.4716779085872895</v>
      </c>
      <c r="AQ80" s="23">
        <f t="shared" si="402"/>
        <v>-10.500056133141467</v>
      </c>
      <c r="AR80" s="44">
        <f t="shared" si="403"/>
        <v>1.3179218643238817</v>
      </c>
      <c r="AS80" s="127"/>
      <c r="AT80" s="20">
        <f t="shared" si="404"/>
        <v>1.4112736129861219</v>
      </c>
      <c r="AU80" s="20">
        <f t="shared" si="405"/>
        <v>-3.9191198147477735E-2</v>
      </c>
      <c r="AV80" s="20">
        <f t="shared" si="406"/>
        <v>1.4118176797034159</v>
      </c>
      <c r="AX80" s="18" t="s">
        <v>139</v>
      </c>
      <c r="AY80" s="18"/>
      <c r="AZ80" s="18"/>
      <c r="BA80" s="119"/>
      <c r="BB80" s="119"/>
      <c r="BC80" s="120"/>
      <c r="BD80" s="116"/>
      <c r="BE80" s="147" t="s">
        <v>97</v>
      </c>
    </row>
    <row r="81" spans="1:57" x14ac:dyDescent="0.3">
      <c r="A81" s="44">
        <v>1095.78</v>
      </c>
      <c r="B81" s="44">
        <v>74.66</v>
      </c>
      <c r="C81" s="20">
        <v>242.63</v>
      </c>
      <c r="D81" s="24">
        <f t="shared" si="369"/>
        <v>886.79910674492271</v>
      </c>
      <c r="E81" s="24">
        <f t="shared" si="370"/>
        <v>-803.21910674492267</v>
      </c>
      <c r="F81" s="24">
        <f t="shared" si="371"/>
        <v>-209.58446084373273</v>
      </c>
      <c r="G81" s="24">
        <f t="shared" si="372"/>
        <v>-384.88588826127148</v>
      </c>
      <c r="H81" s="20">
        <f t="shared" si="373"/>
        <v>528709.75053915626</v>
      </c>
      <c r="I81" s="20">
        <f t="shared" si="374"/>
        <v>7194498.4941117382</v>
      </c>
      <c r="J81" s="21">
        <f t="shared" si="375"/>
        <v>438.24969276637955</v>
      </c>
      <c r="K81" s="21">
        <f t="shared" si="376"/>
        <v>241.43008961025666</v>
      </c>
      <c r="L81" s="21">
        <f t="shared" si="377"/>
        <v>373.94841145977318</v>
      </c>
      <c r="M81" s="127"/>
      <c r="N81" s="20">
        <f t="shared" si="378"/>
        <v>12.349999999999909</v>
      </c>
      <c r="O81" s="20">
        <f t="shared" si="379"/>
        <v>3.3161255787891863E-3</v>
      </c>
      <c r="P81" s="20">
        <f t="shared" si="380"/>
        <v>1.7453292519927421E-4</v>
      </c>
      <c r="Q81" s="22">
        <f t="shared" si="381"/>
        <v>3.3203904684304675E-3</v>
      </c>
      <c r="R81" s="21">
        <f t="shared" si="382"/>
        <v>1.0000009187504182</v>
      </c>
      <c r="S81" s="20">
        <f t="shared" si="383"/>
        <v>3.2868892550734787</v>
      </c>
      <c r="T81" s="20">
        <f t="shared" si="384"/>
        <v>-5.4738666726241476</v>
      </c>
      <c r="U81" s="20">
        <f t="shared" si="385"/>
        <v>-10.571447514191718</v>
      </c>
      <c r="V81" s="127"/>
      <c r="W81" s="44">
        <v>1095.78</v>
      </c>
      <c r="X81" s="44">
        <v>74.650000000000006</v>
      </c>
      <c r="Y81" s="20">
        <v>242.66</v>
      </c>
      <c r="Z81" s="20">
        <f t="shared" si="386"/>
        <v>886.84151832471639</v>
      </c>
      <c r="AA81" s="20">
        <f t="shared" si="387"/>
        <v>-803.26151832471635</v>
      </c>
      <c r="AB81" s="20">
        <f t="shared" si="388"/>
        <v>-210.80266915322633</v>
      </c>
      <c r="AC81" s="20">
        <f t="shared" si="389"/>
        <v>-384.17742149449452</v>
      </c>
      <c r="AD81" s="20">
        <f t="shared" si="390"/>
        <v>528708.53233084688</v>
      </c>
      <c r="AE81" s="20">
        <f t="shared" si="391"/>
        <v>7194499.2025785046</v>
      </c>
      <c r="AF81" s="21">
        <f t="shared" si="392"/>
        <v>438.21234180278759</v>
      </c>
      <c r="AG81" s="21">
        <f t="shared" si="393"/>
        <v>241.24590557089817</v>
      </c>
      <c r="AH81" s="21">
        <f t="shared" si="394"/>
        <v>374.64917741950757</v>
      </c>
      <c r="AI81" s="127"/>
      <c r="AJ81" s="20">
        <f t="shared" si="395"/>
        <v>12.349999999999909</v>
      </c>
      <c r="AK81" s="20">
        <f t="shared" si="396"/>
        <v>3.5081117965087352E-3</v>
      </c>
      <c r="AL81" s="20">
        <f t="shared" si="397"/>
        <v>8.7266462599686718E-4</v>
      </c>
      <c r="AM81" s="23">
        <f t="shared" si="398"/>
        <v>3.6075397074386562E-3</v>
      </c>
      <c r="AN81" s="44">
        <f t="shared" si="399"/>
        <v>1.0000010845299729</v>
      </c>
      <c r="AO81" s="23">
        <f t="shared" si="400"/>
        <v>3.2901096367195981</v>
      </c>
      <c r="AP81" s="23">
        <f t="shared" si="401"/>
        <v>-5.4716102980848635</v>
      </c>
      <c r="AQ81" s="23">
        <f t="shared" si="402"/>
        <v>-10.571612644687583</v>
      </c>
      <c r="AR81" s="44">
        <f t="shared" si="403"/>
        <v>0.1655335662933014</v>
      </c>
      <c r="AS81" s="127"/>
      <c r="AT81" s="20">
        <f t="shared" si="404"/>
        <v>1.4092397397665575</v>
      </c>
      <c r="AU81" s="20">
        <f t="shared" si="405"/>
        <v>-4.2411579793679266E-2</v>
      </c>
      <c r="AV81" s="20">
        <f t="shared" si="406"/>
        <v>1.4098777912421738</v>
      </c>
      <c r="AX81" s="18" t="s">
        <v>139</v>
      </c>
      <c r="AY81" s="18"/>
      <c r="AZ81" s="18"/>
      <c r="BA81" s="119"/>
      <c r="BB81" s="119"/>
      <c r="BC81" s="120"/>
      <c r="BD81" s="116"/>
      <c r="BE81" s="147" t="s">
        <v>97</v>
      </c>
    </row>
    <row r="82" spans="1:57" x14ac:dyDescent="0.3">
      <c r="A82" s="128">
        <v>1120.49</v>
      </c>
      <c r="B82" s="128">
        <v>74.66</v>
      </c>
      <c r="C82" s="129">
        <v>243.05</v>
      </c>
      <c r="D82" s="130">
        <f t="shared" si="369"/>
        <v>893.33607486265294</v>
      </c>
      <c r="E82" s="130">
        <f t="shared" si="370"/>
        <v>-809.75607486265289</v>
      </c>
      <c r="F82" s="130">
        <f t="shared" si="371"/>
        <v>-220.46212023174343</v>
      </c>
      <c r="G82" s="130">
        <f t="shared" si="372"/>
        <v>-406.08791956249581</v>
      </c>
      <c r="H82" s="129">
        <f t="shared" si="373"/>
        <v>528698.87287976826</v>
      </c>
      <c r="I82" s="129">
        <f t="shared" si="374"/>
        <v>7194477.2920804368</v>
      </c>
      <c r="J82" s="131">
        <f t="shared" si="375"/>
        <v>462.07244547978809</v>
      </c>
      <c r="K82" s="131">
        <f t="shared" si="376"/>
        <v>241.50279295470352</v>
      </c>
      <c r="L82" s="131">
        <f t="shared" si="377"/>
        <v>393.96975647411705</v>
      </c>
      <c r="M82" s="25"/>
      <c r="N82" s="129">
        <f t="shared" si="378"/>
        <v>24.710000000000036</v>
      </c>
      <c r="O82" s="129">
        <f t="shared" si="379"/>
        <v>0</v>
      </c>
      <c r="P82" s="129">
        <f t="shared" si="380"/>
        <v>7.3303828583764618E-3</v>
      </c>
      <c r="Q82" s="132">
        <f t="shared" si="381"/>
        <v>7.069221946039761E-3</v>
      </c>
      <c r="R82" s="131">
        <f t="shared" si="382"/>
        <v>1.0000041645123885</v>
      </c>
      <c r="S82" s="129">
        <f t="shared" si="383"/>
        <v>6.5369681177302352</v>
      </c>
      <c r="T82" s="129">
        <f t="shared" si="384"/>
        <v>-10.877659388010693</v>
      </c>
      <c r="U82" s="129">
        <f t="shared" si="385"/>
        <v>-21.202031301224356</v>
      </c>
      <c r="V82" s="25"/>
      <c r="W82" s="128">
        <v>1120.49</v>
      </c>
      <c r="X82" s="128">
        <v>74.650999999999996</v>
      </c>
      <c r="Y82" s="129">
        <v>243.13</v>
      </c>
      <c r="Z82" s="129">
        <f t="shared" si="386"/>
        <v>893.38244434413934</v>
      </c>
      <c r="AA82" s="129">
        <f t="shared" si="387"/>
        <v>-809.8024443441393</v>
      </c>
      <c r="AB82" s="129">
        <f t="shared" si="388"/>
        <v>-221.6594698578576</v>
      </c>
      <c r="AC82" s="129">
        <f t="shared" si="389"/>
        <v>-405.38890615064588</v>
      </c>
      <c r="AD82" s="129">
        <f t="shared" si="390"/>
        <v>528697.67553014227</v>
      </c>
      <c r="AE82" s="129">
        <f t="shared" si="391"/>
        <v>7194477.9910938488</v>
      </c>
      <c r="AF82" s="131">
        <f t="shared" si="392"/>
        <v>462.03147707454269</v>
      </c>
      <c r="AG82" s="131">
        <f t="shared" si="393"/>
        <v>241.33094315795444</v>
      </c>
      <c r="AH82" s="131">
        <f t="shared" si="394"/>
        <v>394.65718496161873</v>
      </c>
      <c r="AI82" s="25"/>
      <c r="AJ82" s="129">
        <f t="shared" si="395"/>
        <v>24.710000000000036</v>
      </c>
      <c r="AK82" s="129">
        <f t="shared" si="396"/>
        <v>1.7453292519778606E-5</v>
      </c>
      <c r="AL82" s="129">
        <f t="shared" si="397"/>
        <v>8.2030474843733294E-3</v>
      </c>
      <c r="AM82" s="133">
        <f t="shared" si="398"/>
        <v>7.9104550040263177E-3</v>
      </c>
      <c r="AN82" s="128">
        <f t="shared" si="399"/>
        <v>1.0000052146408283</v>
      </c>
      <c r="AO82" s="133">
        <f t="shared" si="400"/>
        <v>6.5409260194229777</v>
      </c>
      <c r="AP82" s="133">
        <f t="shared" si="401"/>
        <v>-10.85680070463126</v>
      </c>
      <c r="AQ82" s="133">
        <f t="shared" si="402"/>
        <v>-21.211484656151335</v>
      </c>
      <c r="AR82" s="128">
        <f t="shared" si="403"/>
        <v>0.12985905100808007</v>
      </c>
      <c r="AS82" s="25"/>
      <c r="AT82" s="129">
        <f t="shared" si="404"/>
        <v>1.3864580329060825</v>
      </c>
      <c r="AU82" s="129">
        <f t="shared" si="405"/>
        <v>-4.6369481486408404E-2</v>
      </c>
      <c r="AV82" s="129">
        <f t="shared" si="406"/>
        <v>1.3872332196941948</v>
      </c>
      <c r="AX82" s="18" t="s">
        <v>139</v>
      </c>
      <c r="AY82" s="18"/>
      <c r="AZ82" s="18"/>
      <c r="BA82" s="119"/>
      <c r="BB82" s="119"/>
      <c r="BC82" s="120"/>
      <c r="BD82" s="116"/>
      <c r="BE82" s="147" t="s">
        <v>97</v>
      </c>
    </row>
    <row r="83" spans="1:57" x14ac:dyDescent="0.3">
      <c r="A83" s="149">
        <v>1145.25</v>
      </c>
      <c r="B83" s="149">
        <v>74.81</v>
      </c>
      <c r="C83" s="149">
        <v>242.88</v>
      </c>
      <c r="D83" s="24">
        <f t="shared" ref="D83:D86" si="407">S83+D82</f>
        <v>899.85498399750372</v>
      </c>
      <c r="E83" s="24">
        <f t="shared" ref="E83:E86" si="408">$BJ$3-D83</f>
        <v>-816.27498399750368</v>
      </c>
      <c r="F83" s="24">
        <f t="shared" ref="F83:F86" si="409">T83+F82</f>
        <v>-231.31933439678974</v>
      </c>
      <c r="G83" s="24">
        <f t="shared" ref="G83:G86" si="410">U83+G82</f>
        <v>-427.36423398813281</v>
      </c>
      <c r="H83" s="20">
        <f t="shared" ref="H83:H86" si="411">H82+T83</f>
        <v>528688.01566560322</v>
      </c>
      <c r="I83" s="20">
        <f t="shared" ref="I83:I86" si="412">I82+U83</f>
        <v>7194456.0157660116</v>
      </c>
      <c r="J83" s="21">
        <f t="shared" ref="J83:J86" si="413">SQRT(F83^2+G83^2)</f>
        <v>485.95146152474672</v>
      </c>
      <c r="K83" s="21">
        <f t="shared" ref="K83:K86" si="414">IF(J83=0,0,IF(F83&lt;0,ATAN(G83/F83)*180/PI()+180,ATAN(G83/F83)*180/PI()))</f>
        <v>241.57465686482541</v>
      </c>
      <c r="L83" s="21">
        <f t="shared" ref="L83:L86" si="415">COS((K83-$BL$3)*PI()/180)*J83</f>
        <v>414.01053696819383</v>
      </c>
      <c r="M83" s="127"/>
      <c r="N83" s="20">
        <f t="shared" ref="N83:N86" si="416">A83-A82</f>
        <v>24.759999999999991</v>
      </c>
      <c r="O83" s="20">
        <f t="shared" ref="O83:O86" si="417">RADIANS(B83-B82)</f>
        <v>2.6179938779915934E-3</v>
      </c>
      <c r="P83" s="20">
        <f t="shared" ref="P83:P86" si="418">RADIANS(C83-C82)</f>
        <v>-2.9670597283906379E-3</v>
      </c>
      <c r="Q83" s="22">
        <f t="shared" ref="Q83:Q86" si="419">ACOS(COS(O83)-SIN(RADIANS(B82))*SIN(RADIANS(B83))*(1-COS(P83)))</f>
        <v>3.8790577520517733E-3</v>
      </c>
      <c r="R83" s="21">
        <f t="shared" ref="R83:R86" si="420">2/Q83*TAN(Q83/2)</f>
        <v>1.0000012539259737</v>
      </c>
      <c r="S83" s="20">
        <f t="shared" ref="S83:S86" si="421">(N83/2)*(COS(RADIANS(B82))+COS(RADIANS(B83)))*R83</f>
        <v>6.5189091348508112</v>
      </c>
      <c r="T83" s="20">
        <f t="shared" ref="T83:T86" si="422">(N83/2)*(SIN(RADIANS(B82))*COS(RADIANS(C82))+SIN(RADIANS(B83))*COS(RADIANS(C83)))*R83</f>
        <v>-10.85721416504631</v>
      </c>
      <c r="U83" s="20">
        <f t="shared" ref="U83:U86" si="423">(N83/2)*(SIN(RADIANS(B82))*SIN(RADIANS(C82))+SIN(RADIANS(B83))*SIN(RADIANS(C83)))*R83</f>
        <v>-21.276314425637025</v>
      </c>
      <c r="V83" s="127"/>
      <c r="W83" s="44">
        <v>1145.25</v>
      </c>
      <c r="X83" s="44">
        <v>74.771000000000001</v>
      </c>
      <c r="Y83" s="20">
        <v>242.77</v>
      </c>
      <c r="Z83" s="20">
        <f t="shared" ref="Z83:Z86" si="424">AO83+Z82</f>
        <v>899.91137463380562</v>
      </c>
      <c r="AA83" s="20">
        <f t="shared" ref="AA83:AA86" si="425">$BJ$3-Z83</f>
        <v>-816.33137463380558</v>
      </c>
      <c r="AB83" s="20">
        <f t="shared" ref="AB83:AB86" si="426">AP83+AB82</f>
        <v>-232.52100417773784</v>
      </c>
      <c r="AC83" s="20">
        <f t="shared" ref="AC83:AC86" si="427">AQ83+AC82</f>
        <v>-426.65991084611744</v>
      </c>
      <c r="AD83" s="20">
        <f t="shared" ref="AD83:AD86" si="428">AD82+AP83</f>
        <v>528686.81399582233</v>
      </c>
      <c r="AE83" s="20">
        <f t="shared" ref="AE83:AE86" si="429">AE82+AQ83</f>
        <v>7194456.7200891534</v>
      </c>
      <c r="AF83" s="21">
        <f t="shared" ref="AF83:AF86" si="430">SQRT(AB83^2+AC83^2)</f>
        <v>485.90605769741177</v>
      </c>
      <c r="AG83" s="21">
        <f t="shared" ref="AG83:AG86" si="431">IF(AF83=0,0,IF(AB83&lt;0,ATAN(AC83/AB83)*180/PI()+180,ATAN(AC83/AB83)*180/PI()))</f>
        <v>241.41051124898533</v>
      </c>
      <c r="AH83" s="21">
        <f t="shared" ref="AH83:AH86" si="432">COS((AG83-$BL$3)*PI()/180)*AF83</f>
        <v>414.69905195444727</v>
      </c>
      <c r="AI83" s="127"/>
      <c r="AJ83" s="20">
        <f t="shared" ref="AJ83:AJ86" si="433">W83-W82</f>
        <v>24.759999999999991</v>
      </c>
      <c r="AK83" s="20">
        <f t="shared" ref="AK83:AK86" si="434">RADIANS(X83-X82)</f>
        <v>2.0943951023932746E-3</v>
      </c>
      <c r="AL83" s="20">
        <f t="shared" ref="AL83:AL86" si="435">RADIANS(Y83-Y82)</f>
        <v>-6.2831853071793281E-3</v>
      </c>
      <c r="AM83" s="23">
        <f t="shared" ref="AM83:AM86" si="436">ACOS(COS(AK83)-SIN(RADIANS(X82))*SIN(RADIANS(X83))*(1-COS(AL83)))</f>
        <v>6.4124798895257573E-3</v>
      </c>
      <c r="AN83" s="44">
        <f t="shared" ref="AN83:AN86" si="437">2/AM83*TAN(AM83/2)</f>
        <v>1.0000034266722848</v>
      </c>
      <c r="AO83" s="23">
        <f t="shared" ref="AO83:AO86" si="438">(AJ83/2)*(COS(RADIANS(X82))+COS(RADIANS(X83)))*AN83</f>
        <v>6.528930289666258</v>
      </c>
      <c r="AP83" s="23">
        <f t="shared" ref="AP83:AP86" si="439">(AJ83/2)*(SIN(RADIANS(X82))*COS(RADIANS(Y82))+SIN(RADIANS(X83))*COS(RADIANS(Y83)))*AN83</f>
        <v>-10.86153431988023</v>
      </c>
      <c r="AQ83" s="23">
        <f t="shared" ref="AQ83:AQ86" si="440">(AJ83/2)*(SIN(RADIANS(X82))*SIN(RADIANS(Y82))+SIN(RADIANS(X83))*SIN(RADIANS(Y83)))*AN83</f>
        <v>-21.271004695471547</v>
      </c>
      <c r="AR83" s="44">
        <f t="shared" ref="AR83:AR86" si="441">(10/AJ83)*2*(ASIN((SQRT((SIN((X82-X83)/2)^2+SIN(((Y82-Y83)/2)^2)*SIN(X82)*SIN(X83))))))</f>
        <v>0.10409760627438489</v>
      </c>
      <c r="AS83" s="127"/>
      <c r="AT83" s="20">
        <f t="shared" ref="AT83:AT86" si="442">SQRT((I83-AE83)^2+(H83-AD83)^2)</f>
        <v>1.3928680305117134</v>
      </c>
      <c r="AU83" s="20">
        <f t="shared" ref="AU83:AU86" si="443">D83-Z83</f>
        <v>-5.6390636301898667E-2</v>
      </c>
      <c r="AV83" s="20">
        <f t="shared" ref="AV83:AV86" si="444">SQRT((I83-AE83)^2+(H83-AD83)^2+(D83-Z83)^2)</f>
        <v>1.3940090581786448</v>
      </c>
      <c r="AX83" s="18" t="s">
        <v>139</v>
      </c>
      <c r="AY83" s="18"/>
      <c r="AZ83" s="18"/>
      <c r="BA83" s="119"/>
      <c r="BB83" s="119"/>
      <c r="BC83" s="120"/>
      <c r="BD83" s="116"/>
      <c r="BE83" s="147" t="s">
        <v>97</v>
      </c>
    </row>
    <row r="84" spans="1:57" x14ac:dyDescent="0.3">
      <c r="A84" s="149">
        <v>1170.02</v>
      </c>
      <c r="B84" s="149">
        <v>74.599999999999994</v>
      </c>
      <c r="C84" s="149">
        <v>242.73</v>
      </c>
      <c r="D84" s="24">
        <f t="shared" si="407"/>
        <v>906.38903425727517</v>
      </c>
      <c r="E84" s="24">
        <f t="shared" si="408"/>
        <v>-822.80903425727513</v>
      </c>
      <c r="F84" s="24">
        <f t="shared" si="409"/>
        <v>-242.23874052937333</v>
      </c>
      <c r="G84" s="24">
        <f t="shared" si="410"/>
        <v>-448.61569614986655</v>
      </c>
      <c r="H84" s="20">
        <f t="shared" si="411"/>
        <v>528677.09625947068</v>
      </c>
      <c r="I84" s="20">
        <f t="shared" si="412"/>
        <v>7194434.76430385</v>
      </c>
      <c r="J84" s="21">
        <f t="shared" si="413"/>
        <v>509.83884732853232</v>
      </c>
      <c r="K84" s="21">
        <f t="shared" si="414"/>
        <v>241.63231191613144</v>
      </c>
      <c r="L84" s="21">
        <f t="shared" si="415"/>
        <v>434.09275115411765</v>
      </c>
      <c r="M84" s="127"/>
      <c r="N84" s="20">
        <f t="shared" si="416"/>
        <v>24.769999999999982</v>
      </c>
      <c r="O84" s="20">
        <f t="shared" si="417"/>
        <v>-3.6651914291882309E-3</v>
      </c>
      <c r="P84" s="20">
        <f t="shared" si="418"/>
        <v>-2.6179938779915934E-3</v>
      </c>
      <c r="Q84" s="22">
        <f t="shared" si="419"/>
        <v>4.4509084504464891E-3</v>
      </c>
      <c r="R84" s="21">
        <f t="shared" si="420"/>
        <v>1.0000016508854401</v>
      </c>
      <c r="S84" s="20">
        <f t="shared" si="421"/>
        <v>6.5340502597714378</v>
      </c>
      <c r="T84" s="20">
        <f t="shared" si="422"/>
        <v>-10.919406132583603</v>
      </c>
      <c r="U84" s="20">
        <f t="shared" si="423"/>
        <v>-21.251462161733762</v>
      </c>
      <c r="V84" s="127"/>
      <c r="W84" s="44">
        <v>1170.02</v>
      </c>
      <c r="X84" s="44">
        <v>74.590999999999994</v>
      </c>
      <c r="Y84" s="20">
        <v>242.57</v>
      </c>
      <c r="Z84" s="20">
        <f t="shared" si="424"/>
        <v>906.45543612794904</v>
      </c>
      <c r="AA84" s="20">
        <f t="shared" si="425"/>
        <v>-822.875436127949</v>
      </c>
      <c r="AB84" s="20">
        <f t="shared" si="426"/>
        <v>-243.48919182160492</v>
      </c>
      <c r="AC84" s="20">
        <f t="shared" si="427"/>
        <v>-447.88315128747411</v>
      </c>
      <c r="AD84" s="20">
        <f t="shared" si="428"/>
        <v>528675.84580817842</v>
      </c>
      <c r="AE84" s="20">
        <f t="shared" si="429"/>
        <v>7194435.4968487117</v>
      </c>
      <c r="AF84" s="21">
        <f t="shared" si="430"/>
        <v>509.79045081399545</v>
      </c>
      <c r="AG84" s="21">
        <f t="shared" si="431"/>
        <v>241.46953091787299</v>
      </c>
      <c r="AH84" s="21">
        <f t="shared" si="432"/>
        <v>434.80940130818902</v>
      </c>
      <c r="AI84" s="127"/>
      <c r="AJ84" s="20">
        <f t="shared" si="433"/>
        <v>24.769999999999982</v>
      </c>
      <c r="AK84" s="20">
        <f t="shared" si="434"/>
        <v>-3.1415926535899121E-3</v>
      </c>
      <c r="AL84" s="20">
        <f t="shared" si="435"/>
        <v>-3.4906585039889567E-3</v>
      </c>
      <c r="AM84" s="23">
        <f t="shared" si="436"/>
        <v>4.6047608944628227E-3</v>
      </c>
      <c r="AN84" s="44">
        <f t="shared" si="437"/>
        <v>1.0000017669889878</v>
      </c>
      <c r="AO84" s="23">
        <f t="shared" si="438"/>
        <v>6.5440614941434641</v>
      </c>
      <c r="AP84" s="23">
        <f t="shared" si="439"/>
        <v>-10.968187643867083</v>
      </c>
      <c r="AQ84" s="23">
        <f t="shared" si="440"/>
        <v>-21.223240441356651</v>
      </c>
      <c r="AR84" s="44">
        <f t="shared" si="441"/>
        <v>8.979741950908561E-2</v>
      </c>
      <c r="AS84" s="127"/>
      <c r="AT84" s="20">
        <f t="shared" si="442"/>
        <v>1.4492240712770532</v>
      </c>
      <c r="AU84" s="20">
        <f t="shared" si="443"/>
        <v>-6.6401870673871599E-2</v>
      </c>
      <c r="AV84" s="20">
        <f t="shared" si="444"/>
        <v>1.4507445044520511</v>
      </c>
      <c r="AX84" s="18" t="s">
        <v>139</v>
      </c>
      <c r="AY84" s="18"/>
      <c r="AZ84" s="18"/>
      <c r="BA84" s="119"/>
      <c r="BB84" s="119"/>
      <c r="BC84" s="120"/>
      <c r="BD84" s="116"/>
      <c r="BE84" s="147" t="s">
        <v>97</v>
      </c>
    </row>
    <row r="85" spans="1:57" x14ac:dyDescent="0.3">
      <c r="A85" s="149">
        <v>1194.72</v>
      </c>
      <c r="B85" s="149">
        <v>74.52</v>
      </c>
      <c r="C85" s="149">
        <v>242.4</v>
      </c>
      <c r="D85" s="24">
        <f t="shared" si="407"/>
        <v>912.96490983460626</v>
      </c>
      <c r="E85" s="24">
        <f t="shared" si="408"/>
        <v>-829.38490983460622</v>
      </c>
      <c r="F85" s="24">
        <f t="shared" si="409"/>
        <v>-253.20832024982928</v>
      </c>
      <c r="G85" s="24">
        <f t="shared" si="410"/>
        <v>-469.74658621718442</v>
      </c>
      <c r="H85" s="20">
        <f t="shared" si="411"/>
        <v>528666.12667975028</v>
      </c>
      <c r="I85" s="20">
        <f t="shared" si="412"/>
        <v>7194413.6334137823</v>
      </c>
      <c r="J85" s="21">
        <f t="shared" si="413"/>
        <v>533.64436538432483</v>
      </c>
      <c r="K85" s="21">
        <f t="shared" si="414"/>
        <v>241.67392336024494</v>
      </c>
      <c r="L85" s="21">
        <f t="shared" si="415"/>
        <v>454.15813089453002</v>
      </c>
      <c r="M85" s="127"/>
      <c r="N85" s="20">
        <f t="shared" si="416"/>
        <v>24.700000000000045</v>
      </c>
      <c r="O85" s="20">
        <f t="shared" si="417"/>
        <v>-1.3962634015954338E-3</v>
      </c>
      <c r="P85" s="20">
        <f t="shared" si="418"/>
        <v>-5.7595865315810098E-3</v>
      </c>
      <c r="Q85" s="22">
        <f t="shared" si="419"/>
        <v>5.724609492689714E-3</v>
      </c>
      <c r="R85" s="21">
        <f t="shared" si="420"/>
        <v>1.0000027309384367</v>
      </c>
      <c r="S85" s="20">
        <f t="shared" si="421"/>
        <v>6.57587557733107</v>
      </c>
      <c r="T85" s="20">
        <f t="shared" si="422"/>
        <v>-10.969579720455963</v>
      </c>
      <c r="U85" s="20">
        <f t="shared" si="423"/>
        <v>-21.130890067317885</v>
      </c>
      <c r="V85" s="127"/>
      <c r="W85" s="44">
        <v>1194.72</v>
      </c>
      <c r="X85" s="44">
        <v>74.44</v>
      </c>
      <c r="Y85" s="20">
        <v>242.25</v>
      </c>
      <c r="Z85" s="20">
        <f t="shared" si="424"/>
        <v>913.04979881485815</v>
      </c>
      <c r="AA85" s="20">
        <f t="shared" si="425"/>
        <v>-829.46979881485811</v>
      </c>
      <c r="AB85" s="20">
        <f t="shared" si="426"/>
        <v>-254.51351611872329</v>
      </c>
      <c r="AC85" s="20">
        <f t="shared" si="427"/>
        <v>-468.97975832739354</v>
      </c>
      <c r="AD85" s="20">
        <f t="shared" si="428"/>
        <v>528664.82148388133</v>
      </c>
      <c r="AE85" s="20">
        <f t="shared" si="429"/>
        <v>7194414.4002416721</v>
      </c>
      <c r="AF85" s="21">
        <f t="shared" si="430"/>
        <v>533.5908016522925</v>
      </c>
      <c r="AG85" s="21">
        <f t="shared" si="431"/>
        <v>241.51148584376554</v>
      </c>
      <c r="AH85" s="21">
        <f t="shared" si="432"/>
        <v>454.90504972901141</v>
      </c>
      <c r="AI85" s="127"/>
      <c r="AJ85" s="20">
        <f t="shared" si="433"/>
        <v>24.700000000000045</v>
      </c>
      <c r="AK85" s="20">
        <f t="shared" si="434"/>
        <v>-2.6354471705113723E-3</v>
      </c>
      <c r="AL85" s="20">
        <f t="shared" si="435"/>
        <v>-5.5850536063817352E-3</v>
      </c>
      <c r="AM85" s="23">
        <f t="shared" si="436"/>
        <v>5.9929163306204902E-3</v>
      </c>
      <c r="AN85" s="44">
        <f t="shared" si="437"/>
        <v>1.0000029929312613</v>
      </c>
      <c r="AO85" s="23">
        <f t="shared" si="438"/>
        <v>6.5943626869091583</v>
      </c>
      <c r="AP85" s="23">
        <f t="shared" si="439"/>
        <v>-11.024324297118371</v>
      </c>
      <c r="AQ85" s="23">
        <f t="shared" si="440"/>
        <v>-21.096607039919448</v>
      </c>
      <c r="AR85" s="44">
        <f t="shared" si="441"/>
        <v>0.11723858388288605</v>
      </c>
      <c r="AS85" s="127"/>
      <c r="AT85" s="20">
        <f t="shared" si="442"/>
        <v>1.5137903648672228</v>
      </c>
      <c r="AU85" s="20">
        <f t="shared" si="443"/>
        <v>-8.4888980251889734E-2</v>
      </c>
      <c r="AV85" s="20">
        <f t="shared" si="444"/>
        <v>1.5161686607145808</v>
      </c>
      <c r="AX85" s="18" t="s">
        <v>139</v>
      </c>
      <c r="AY85" s="18"/>
      <c r="AZ85" s="18"/>
      <c r="BA85" s="119"/>
      <c r="BB85" s="119"/>
      <c r="BC85" s="120"/>
      <c r="BD85" s="116"/>
      <c r="BE85" s="147" t="s">
        <v>97</v>
      </c>
    </row>
    <row r="86" spans="1:57" x14ac:dyDescent="0.3">
      <c r="A86" s="150">
        <v>1219.42</v>
      </c>
      <c r="B86" s="150">
        <v>74.89</v>
      </c>
      <c r="C86" s="150">
        <v>242.27</v>
      </c>
      <c r="D86" s="130">
        <f t="shared" si="407"/>
        <v>919.48048633744293</v>
      </c>
      <c r="E86" s="130">
        <f t="shared" si="408"/>
        <v>-835.90048633744289</v>
      </c>
      <c r="F86" s="130">
        <f t="shared" si="409"/>
        <v>-264.27035681049665</v>
      </c>
      <c r="G86" s="130">
        <f t="shared" si="410"/>
        <v>-490.84791902537717</v>
      </c>
      <c r="H86" s="129">
        <f t="shared" si="411"/>
        <v>528655.06464318966</v>
      </c>
      <c r="I86" s="129">
        <f t="shared" si="412"/>
        <v>7194392.5320809744</v>
      </c>
      <c r="J86" s="131">
        <f t="shared" si="413"/>
        <v>557.46793728454952</v>
      </c>
      <c r="K86" s="131">
        <f t="shared" si="414"/>
        <v>241.70217340476711</v>
      </c>
      <c r="L86" s="131">
        <f t="shared" si="415"/>
        <v>474.28880197775669</v>
      </c>
      <c r="M86" s="25"/>
      <c r="N86" s="129">
        <f t="shared" si="416"/>
        <v>24.700000000000045</v>
      </c>
      <c r="O86" s="129">
        <f t="shared" si="417"/>
        <v>6.4577182323790989E-3</v>
      </c>
      <c r="P86" s="129">
        <f t="shared" si="418"/>
        <v>-2.2689280275925493E-3</v>
      </c>
      <c r="Q86" s="132">
        <f t="shared" si="419"/>
        <v>6.8184979926770861E-3</v>
      </c>
      <c r="R86" s="131">
        <f t="shared" si="420"/>
        <v>1.0000038743442523</v>
      </c>
      <c r="S86" s="129">
        <f t="shared" si="421"/>
        <v>6.5155765028366117</v>
      </c>
      <c r="T86" s="129">
        <f t="shared" si="422"/>
        <v>-11.062036560667355</v>
      </c>
      <c r="U86" s="129">
        <f t="shared" si="423"/>
        <v>-21.101332808192755</v>
      </c>
      <c r="V86" s="25"/>
      <c r="W86" s="128">
        <v>1219.42</v>
      </c>
      <c r="X86" s="128">
        <v>74.83</v>
      </c>
      <c r="Y86" s="129">
        <v>242.1</v>
      </c>
      <c r="Z86" s="129">
        <f t="shared" si="424"/>
        <v>919.59447790537797</v>
      </c>
      <c r="AA86" s="129">
        <f t="shared" si="425"/>
        <v>-836.01447790537793</v>
      </c>
      <c r="AB86" s="129">
        <f t="shared" si="426"/>
        <v>-265.63071320185702</v>
      </c>
      <c r="AC86" s="129">
        <f t="shared" si="427"/>
        <v>-490.04305401103932</v>
      </c>
      <c r="AD86" s="129">
        <f t="shared" si="428"/>
        <v>528653.70428679825</v>
      </c>
      <c r="AE86" s="129">
        <f t="shared" si="429"/>
        <v>7194393.3369459882</v>
      </c>
      <c r="AF86" s="131">
        <f t="shared" si="430"/>
        <v>557.4063783099308</v>
      </c>
      <c r="AG86" s="131">
        <f t="shared" si="431"/>
        <v>241.53983313937545</v>
      </c>
      <c r="AH86" s="131">
        <f t="shared" si="432"/>
        <v>475.06447266370634</v>
      </c>
      <c r="AI86" s="25"/>
      <c r="AJ86" s="129">
        <f t="shared" si="433"/>
        <v>24.700000000000045</v>
      </c>
      <c r="AK86" s="129">
        <f t="shared" si="434"/>
        <v>6.8067840827778954E-3</v>
      </c>
      <c r="AL86" s="129">
        <f t="shared" si="435"/>
        <v>-2.6179938779915934E-3</v>
      </c>
      <c r="AM86" s="133">
        <f t="shared" si="436"/>
        <v>7.259819272745105E-3</v>
      </c>
      <c r="AN86" s="128">
        <f t="shared" si="437"/>
        <v>1.0000043921044715</v>
      </c>
      <c r="AO86" s="133">
        <f t="shared" si="438"/>
        <v>6.5446790905198551</v>
      </c>
      <c r="AP86" s="133">
        <f t="shared" si="439"/>
        <v>-11.117197083133757</v>
      </c>
      <c r="AQ86" s="133">
        <f t="shared" si="440"/>
        <v>-21.063295683645766</v>
      </c>
      <c r="AR86" s="128">
        <f t="shared" si="441"/>
        <v>0.16308844877478565</v>
      </c>
      <c r="AS86" s="25"/>
      <c r="AT86" s="129">
        <f t="shared" si="442"/>
        <v>1.5806255730233967</v>
      </c>
      <c r="AU86" s="129">
        <f t="shared" si="443"/>
        <v>-0.11399156793504517</v>
      </c>
      <c r="AV86" s="129">
        <f t="shared" si="444"/>
        <v>1.584730664704836</v>
      </c>
      <c r="AX86" s="18" t="s">
        <v>139</v>
      </c>
      <c r="AY86" s="18"/>
      <c r="AZ86" s="18"/>
      <c r="BA86" s="119"/>
      <c r="BB86" s="119"/>
      <c r="BC86" s="120"/>
      <c r="BD86" s="116"/>
      <c r="BE86" s="147" t="s">
        <v>97</v>
      </c>
    </row>
    <row r="87" spans="1:57" x14ac:dyDescent="0.3">
      <c r="A87" s="44">
        <v>1244.1500000000001</v>
      </c>
      <c r="B87" s="44">
        <v>74.989999999999995</v>
      </c>
      <c r="C87" s="20">
        <v>241.96</v>
      </c>
      <c r="D87" s="24">
        <f t="shared" ref="D87:D90" si="445">S87+D86</f>
        <v>925.90610637998338</v>
      </c>
      <c r="E87" s="24">
        <f t="shared" ref="E87:E90" si="446">$BJ$3-D87</f>
        <v>-842.32610637998334</v>
      </c>
      <c r="F87" s="24">
        <f t="shared" ref="F87:F90" si="447">T87+F86</f>
        <v>-275.43928642451942</v>
      </c>
      <c r="G87" s="24">
        <f t="shared" ref="G87:G90" si="448">U87+G86</f>
        <v>-511.95568470309172</v>
      </c>
      <c r="H87" s="20">
        <f t="shared" ref="H87:H90" si="449">H86+T87</f>
        <v>528643.89571357565</v>
      </c>
      <c r="I87" s="20">
        <f t="shared" ref="I87:I90" si="450">I86+U87</f>
        <v>7194371.424315297</v>
      </c>
      <c r="J87" s="21">
        <f t="shared" ref="J87:J90" si="451">SQRT(F87^2+G87^2)</f>
        <v>581.34793678644803</v>
      </c>
      <c r="K87" s="21">
        <f t="shared" ref="K87:K90" si="452">IF(J87=0,0,IF(F87&lt;0,ATAN(G87/F87)*180/PI()+180,ATAN(G87/F87)*180/PI()))</f>
        <v>241.7191298422608</v>
      </c>
      <c r="L87" s="21">
        <f t="shared" ref="L87:L90" si="453">COS((K87-$BL$3)*PI()/180)*J87</f>
        <v>494.51526159543795</v>
      </c>
      <c r="M87" s="127"/>
      <c r="N87" s="20">
        <f t="shared" ref="N87:N90" si="454">A87-A86</f>
        <v>24.730000000000018</v>
      </c>
      <c r="O87" s="20">
        <f t="shared" ref="O87:O90" si="455">RADIANS(B87-B86)</f>
        <v>1.7453292519942303E-3</v>
      </c>
      <c r="P87" s="20">
        <f t="shared" ref="P87:P90" si="456">RADIANS(C87-C86)</f>
        <v>-5.4105206811824614E-3</v>
      </c>
      <c r="Q87" s="22">
        <f t="shared" ref="Q87:Q90" si="457">ACOS(COS(O87)-SIN(RADIANS(B86))*SIN(RADIANS(B87))*(1-COS(P87)))</f>
        <v>5.50849992998792E-3</v>
      </c>
      <c r="R87" s="21">
        <f t="shared" ref="R87:R90" si="458">2/Q87*TAN(Q87/2)</f>
        <v>1.0000025286386294</v>
      </c>
      <c r="S87" s="20">
        <f t="shared" ref="S87:S90" si="459">(N87/2)*(COS(RADIANS(B86))+COS(RADIANS(B87)))*R87</f>
        <v>6.4256200425404346</v>
      </c>
      <c r="T87" s="20">
        <f t="shared" ref="T87:T90" si="460">(N87/2)*(SIN(RADIANS(B86))*COS(RADIANS(C86))+SIN(RADIANS(B87))*COS(RADIANS(C87)))*R87</f>
        <v>-11.168929614022792</v>
      </c>
      <c r="U87" s="20">
        <f t="shared" ref="U87:U90" si="461">(N87/2)*(SIN(RADIANS(B86))*SIN(RADIANS(C86))+SIN(RADIANS(B87))*SIN(RADIANS(C87)))*R87</f>
        <v>-21.107765677714568</v>
      </c>
      <c r="V87" s="127"/>
      <c r="W87" s="44">
        <v>1244.1500000000001</v>
      </c>
      <c r="X87" s="44">
        <v>74.950999999999993</v>
      </c>
      <c r="Y87" s="20">
        <v>241.71</v>
      </c>
      <c r="Z87" s="20">
        <f t="shared" ref="Z87:Z90" si="462">AO87+Z86</f>
        <v>926.04073512932018</v>
      </c>
      <c r="AA87" s="20">
        <f t="shared" ref="AA87:AA90" si="463">$BJ$3-Z87</f>
        <v>-842.46073512932014</v>
      </c>
      <c r="AB87" s="20">
        <f t="shared" ref="AB87:AB90" si="464">AP87+AB86</f>
        <v>-276.87431042183408</v>
      </c>
      <c r="AC87" s="20">
        <f t="shared" ref="AC87:AC90" si="465">AQ87+AC86</f>
        <v>-511.10481464990573</v>
      </c>
      <c r="AD87" s="20">
        <f t="shared" ref="AD87:AD90" si="466">AD86+AP87</f>
        <v>528642.46068957832</v>
      </c>
      <c r="AE87" s="20">
        <f t="shared" ref="AE87:AE90" si="467">AE86+AQ87</f>
        <v>7194372.2751853494</v>
      </c>
      <c r="AF87" s="21">
        <f t="shared" ref="AF87:AF90" si="468">SQRT(AB87^2+AC87^2)</f>
        <v>581.28092634274583</v>
      </c>
      <c r="AG87" s="21">
        <f t="shared" ref="AG87:AG90" si="469">IF(AF87=0,0,IF(AB87&lt;0,ATAN(AC87/AB87)*180/PI()+180,ATAN(AC87/AB87)*180/PI()))</f>
        <v>241.55482929164984</v>
      </c>
      <c r="AH87" s="21">
        <f t="shared" ref="AH87:AH90" si="470">COS((AG87-$BL$3)*PI()/180)*AF87</f>
        <v>495.33259380555978</v>
      </c>
      <c r="AI87" s="127"/>
      <c r="AJ87" s="20">
        <f t="shared" ref="AJ87:AJ90" si="471">W87-W86</f>
        <v>24.730000000000018</v>
      </c>
      <c r="AK87" s="20">
        <f t="shared" ref="AK87:AK90" si="472">RADIANS(X87-X86)</f>
        <v>2.1118483949130536E-3</v>
      </c>
      <c r="AL87" s="20">
        <f t="shared" ref="AL87:AL90" si="473">RADIANS(Y87-Y86)</f>
        <v>-6.8067840827776473E-3</v>
      </c>
      <c r="AM87" s="23">
        <f t="shared" ref="AM87:AM90" si="474">ACOS(COS(AK87)-SIN(RADIANS(X86))*SIN(RADIANS(X87))*(1-COS(AL87)))</f>
        <v>6.9024695554928961E-3</v>
      </c>
      <c r="AN87" s="44">
        <f t="shared" ref="AN87:AN90" si="475">2/AM87*TAN(AM87/2)</f>
        <v>1.0000039703594135</v>
      </c>
      <c r="AO87" s="23">
        <f t="shared" ref="AO87:AO90" si="476">(AJ87/2)*(COS(RADIANS(X86))+COS(RADIANS(X87)))*AN87</f>
        <v>6.4462572239422249</v>
      </c>
      <c r="AP87" s="23">
        <f t="shared" ref="AP87:AP90" si="477">(AJ87/2)*(SIN(RADIANS(X86))*COS(RADIANS(Y86))+SIN(RADIANS(X87))*COS(RADIANS(Y87)))*AN87</f>
        <v>-11.243597219977039</v>
      </c>
      <c r="AQ87" s="23">
        <f t="shared" ref="AQ87:AQ90" si="478">(AJ87/2)*(SIN(RADIANS(X86))*SIN(RADIANS(Y86))+SIN(RADIANS(X87))*SIN(RADIANS(Y87)))*AN87</f>
        <v>-21.061760638866417</v>
      </c>
      <c r="AR87" s="44">
        <f t="shared" ref="AR87:AR90" si="479">(10/AJ87)*2*(ASIN((SQRT((SIN((X86-X87)/2)^2+SIN(((Y86-Y87)/2)^2)*SIN(X86)*SIN(X87))))))</f>
        <v>9.0619588437324303E-2</v>
      </c>
      <c r="AS87" s="127"/>
      <c r="AT87" s="20">
        <f t="shared" ref="AT87:AT90" si="480">SQRT((I87-AE87)^2+(H87-AD87)^2)</f>
        <v>1.668314634263681</v>
      </c>
      <c r="AU87" s="20">
        <f t="shared" ref="AU87:AU90" si="481">D87-Z87</f>
        <v>-0.13462874933679814</v>
      </c>
      <c r="AV87" s="20">
        <f t="shared" ref="AV87:AV90" si="482">SQRT((I87-AE87)^2+(H87-AD87)^2+(D87-Z87)^2)</f>
        <v>1.6737379182674779</v>
      </c>
      <c r="AX87" s="18" t="s">
        <v>139</v>
      </c>
      <c r="AY87" s="18"/>
      <c r="AZ87" s="18"/>
      <c r="BA87" s="119"/>
      <c r="BB87" s="119"/>
      <c r="BC87" s="120"/>
      <c r="BD87" s="116"/>
      <c r="BE87" s="147" t="s">
        <v>97</v>
      </c>
    </row>
    <row r="88" spans="1:57" x14ac:dyDescent="0.3">
      <c r="A88" s="44">
        <v>1268.8800000000001</v>
      </c>
      <c r="B88" s="44">
        <v>73.86</v>
      </c>
      <c r="C88" s="20">
        <v>241.75</v>
      </c>
      <c r="D88" s="24">
        <f t="shared" si="445"/>
        <v>932.54599919123893</v>
      </c>
      <c r="E88" s="24">
        <f t="shared" si="446"/>
        <v>-848.96599919123889</v>
      </c>
      <c r="F88" s="24">
        <f t="shared" si="447"/>
        <v>-286.675894702383</v>
      </c>
      <c r="G88" s="24">
        <f t="shared" si="448"/>
        <v>-532.96051508714424</v>
      </c>
      <c r="H88" s="20">
        <f t="shared" si="449"/>
        <v>528632.65910529776</v>
      </c>
      <c r="I88" s="20">
        <f t="shared" si="450"/>
        <v>7194350.4194849133</v>
      </c>
      <c r="J88" s="21">
        <f t="shared" si="451"/>
        <v>605.16938062443796</v>
      </c>
      <c r="K88" s="21">
        <f t="shared" si="452"/>
        <v>241.72448950592045</v>
      </c>
      <c r="L88" s="21">
        <f t="shared" si="453"/>
        <v>514.74886500846856</v>
      </c>
      <c r="M88" s="127"/>
      <c r="N88" s="20">
        <f t="shared" si="454"/>
        <v>24.730000000000018</v>
      </c>
      <c r="O88" s="20">
        <f t="shared" si="455"/>
        <v>-1.9722220547535845E-2</v>
      </c>
      <c r="P88" s="20">
        <f t="shared" si="456"/>
        <v>-3.6651914291882309E-3</v>
      </c>
      <c r="Q88" s="22">
        <f t="shared" si="457"/>
        <v>2.003573445550666E-2</v>
      </c>
      <c r="R88" s="21">
        <f t="shared" si="458"/>
        <v>1.0000334538975402</v>
      </c>
      <c r="S88" s="20">
        <f t="shared" si="459"/>
        <v>6.639892811255514</v>
      </c>
      <c r="T88" s="20">
        <f t="shared" si="460"/>
        <v>-11.236608277863562</v>
      </c>
      <c r="U88" s="20">
        <f t="shared" si="461"/>
        <v>-21.004830384052489</v>
      </c>
      <c r="V88" s="127"/>
      <c r="W88" s="44">
        <v>1268.8800000000001</v>
      </c>
      <c r="X88" s="44">
        <v>73.796999999999997</v>
      </c>
      <c r="Y88" s="20">
        <v>241.79</v>
      </c>
      <c r="Z88" s="20">
        <f t="shared" si="462"/>
        <v>932.701818744344</v>
      </c>
      <c r="AA88" s="20">
        <f t="shared" si="463"/>
        <v>-849.12181874434395</v>
      </c>
      <c r="AB88" s="20">
        <f t="shared" si="464"/>
        <v>-288.14673654075858</v>
      </c>
      <c r="AC88" s="20">
        <f t="shared" si="465"/>
        <v>-532.08372091748095</v>
      </c>
      <c r="AD88" s="20">
        <f t="shared" si="466"/>
        <v>528631.18826345936</v>
      </c>
      <c r="AE88" s="20">
        <f t="shared" si="467"/>
        <v>7194351.2962790821</v>
      </c>
      <c r="AF88" s="21">
        <f t="shared" si="468"/>
        <v>605.0963789715496</v>
      </c>
      <c r="AG88" s="21">
        <f t="shared" si="469"/>
        <v>241.56250643617636</v>
      </c>
      <c r="AH88" s="21">
        <f t="shared" si="470"/>
        <v>515.58425432061927</v>
      </c>
      <c r="AI88" s="127"/>
      <c r="AJ88" s="20">
        <f t="shared" si="471"/>
        <v>24.730000000000018</v>
      </c>
      <c r="AK88" s="20">
        <f t="shared" si="472"/>
        <v>-2.0141099568014499E-2</v>
      </c>
      <c r="AL88" s="20">
        <f t="shared" si="473"/>
        <v>1.3962634015951859E-3</v>
      </c>
      <c r="AM88" s="23">
        <f t="shared" si="474"/>
        <v>2.0185933759999219E-2</v>
      </c>
      <c r="AN88" s="44">
        <f t="shared" si="475"/>
        <v>1.0000339573771486</v>
      </c>
      <c r="AO88" s="23">
        <f t="shared" si="476"/>
        <v>6.6610836150237702</v>
      </c>
      <c r="AP88" s="23">
        <f t="shared" si="477"/>
        <v>-11.272426118924489</v>
      </c>
      <c r="AQ88" s="23">
        <f t="shared" si="478"/>
        <v>-20.978906267575159</v>
      </c>
      <c r="AR88" s="44">
        <f t="shared" si="479"/>
        <v>0.46725121040666057</v>
      </c>
      <c r="AS88" s="127"/>
      <c r="AT88" s="20">
        <f t="shared" si="480"/>
        <v>1.7123503519688406</v>
      </c>
      <c r="AU88" s="20">
        <f t="shared" si="481"/>
        <v>-0.15581955310506146</v>
      </c>
      <c r="AV88" s="20">
        <f t="shared" si="482"/>
        <v>1.7194253287123793</v>
      </c>
      <c r="AX88" s="18" t="s">
        <v>139</v>
      </c>
      <c r="AY88" s="18"/>
      <c r="AZ88" s="18"/>
      <c r="BA88" s="119"/>
      <c r="BB88" s="119"/>
      <c r="BC88" s="120"/>
      <c r="BD88" s="116"/>
      <c r="BE88" s="147" t="s">
        <v>97</v>
      </c>
    </row>
    <row r="89" spans="1:57" x14ac:dyDescent="0.3">
      <c r="A89" s="44">
        <v>1293.6500000000001</v>
      </c>
      <c r="B89" s="44">
        <v>73.89</v>
      </c>
      <c r="C89" s="20">
        <v>242.15</v>
      </c>
      <c r="D89" s="24">
        <f t="shared" si="445"/>
        <v>939.42549226135804</v>
      </c>
      <c r="E89" s="24">
        <f t="shared" si="446"/>
        <v>-855.845492261358</v>
      </c>
      <c r="F89" s="24">
        <f t="shared" si="447"/>
        <v>-297.86550403799941</v>
      </c>
      <c r="G89" s="24">
        <f t="shared" si="448"/>
        <v>-553.96089137515344</v>
      </c>
      <c r="H89" s="20">
        <f t="shared" si="449"/>
        <v>528621.46949596214</v>
      </c>
      <c r="I89" s="20">
        <f t="shared" si="450"/>
        <v>7194329.4191086255</v>
      </c>
      <c r="J89" s="21">
        <f t="shared" si="451"/>
        <v>628.96464739201838</v>
      </c>
      <c r="K89" s="21">
        <f t="shared" si="452"/>
        <v>241.73302173226381</v>
      </c>
      <c r="L89" s="21">
        <f t="shared" si="453"/>
        <v>534.93953909554057</v>
      </c>
      <c r="M89" s="127"/>
      <c r="N89" s="20">
        <f t="shared" si="454"/>
        <v>24.769999999999982</v>
      </c>
      <c r="O89" s="20">
        <f t="shared" si="455"/>
        <v>5.2359877559831865E-4</v>
      </c>
      <c r="P89" s="20">
        <f t="shared" si="456"/>
        <v>6.9813170079774172E-3</v>
      </c>
      <c r="Q89" s="22">
        <f t="shared" si="457"/>
        <v>6.7270653359985388E-3</v>
      </c>
      <c r="R89" s="21">
        <f t="shared" si="458"/>
        <v>1.0000037711344019</v>
      </c>
      <c r="S89" s="20">
        <f t="shared" si="459"/>
        <v>6.879493070119123</v>
      </c>
      <c r="T89" s="20">
        <f t="shared" si="460"/>
        <v>-11.189609335616415</v>
      </c>
      <c r="U89" s="20">
        <f t="shared" si="461"/>
        <v>-21.000376288009228</v>
      </c>
      <c r="V89" s="127"/>
      <c r="W89" s="44">
        <v>1293.6500000000001</v>
      </c>
      <c r="X89" s="44">
        <v>73.789000000000001</v>
      </c>
      <c r="Y89" s="20">
        <v>242.32</v>
      </c>
      <c r="Z89" s="20">
        <f t="shared" si="462"/>
        <v>939.61537990724048</v>
      </c>
      <c r="AA89" s="20">
        <f t="shared" si="463"/>
        <v>-856.03537990724044</v>
      </c>
      <c r="AB89" s="20">
        <f t="shared" si="464"/>
        <v>-299.29320441794573</v>
      </c>
      <c r="AC89" s="20">
        <f t="shared" si="465"/>
        <v>-553.09580769515469</v>
      </c>
      <c r="AD89" s="20">
        <f t="shared" si="466"/>
        <v>528620.04179558216</v>
      </c>
      <c r="AE89" s="20">
        <f t="shared" si="467"/>
        <v>7194330.2841923041</v>
      </c>
      <c r="AF89" s="21">
        <f t="shared" si="468"/>
        <v>628.88106562427026</v>
      </c>
      <c r="AG89" s="21">
        <f t="shared" si="469"/>
        <v>241.58113308939377</v>
      </c>
      <c r="AH89" s="21">
        <f t="shared" si="470"/>
        <v>535.7434220535672</v>
      </c>
      <c r="AI89" s="127"/>
      <c r="AJ89" s="20">
        <f t="shared" si="471"/>
        <v>24.769999999999982</v>
      </c>
      <c r="AK89" s="20">
        <f t="shared" si="472"/>
        <v>-1.3962634015946899E-4</v>
      </c>
      <c r="AL89" s="20">
        <f t="shared" si="473"/>
        <v>9.2502450355699661E-3</v>
      </c>
      <c r="AM89" s="23">
        <f t="shared" si="474"/>
        <v>8.8837313869185586E-3</v>
      </c>
      <c r="AN89" s="44">
        <f t="shared" si="475"/>
        <v>1.0000065767755173</v>
      </c>
      <c r="AO89" s="23">
        <f t="shared" si="476"/>
        <v>6.9135611628964337</v>
      </c>
      <c r="AP89" s="23">
        <f t="shared" si="477"/>
        <v>-11.146467877187167</v>
      </c>
      <c r="AQ89" s="23">
        <f t="shared" si="478"/>
        <v>-21.012086777673794</v>
      </c>
      <c r="AR89" s="44">
        <f t="shared" si="479"/>
        <v>0.21635635575512149</v>
      </c>
      <c r="AS89" s="127"/>
      <c r="AT89" s="20">
        <f t="shared" si="480"/>
        <v>1.6693406321115905</v>
      </c>
      <c r="AU89" s="20">
        <f t="shared" si="481"/>
        <v>-0.18988764588243612</v>
      </c>
      <c r="AV89" s="20">
        <f t="shared" si="482"/>
        <v>1.6801057895494254</v>
      </c>
      <c r="AX89" s="18" t="s">
        <v>139</v>
      </c>
      <c r="AY89" s="18"/>
      <c r="AZ89" s="18"/>
      <c r="BA89" s="119"/>
      <c r="BB89" s="119"/>
      <c r="BC89" s="120"/>
      <c r="BD89" s="116"/>
      <c r="BE89" s="147" t="s">
        <v>97</v>
      </c>
    </row>
    <row r="90" spans="1:57" x14ac:dyDescent="0.3">
      <c r="A90" s="128">
        <v>1317.68</v>
      </c>
      <c r="B90" s="128">
        <v>73.83</v>
      </c>
      <c r="C90" s="129">
        <v>241.68</v>
      </c>
      <c r="D90" s="130">
        <f t="shared" si="445"/>
        <v>946.10551414510701</v>
      </c>
      <c r="E90" s="130">
        <f t="shared" si="446"/>
        <v>-862.52551414510697</v>
      </c>
      <c r="F90" s="130">
        <f t="shared" si="447"/>
        <v>-308.73242832858074</v>
      </c>
      <c r="G90" s="130">
        <f t="shared" si="448"/>
        <v>-574.32569246806247</v>
      </c>
      <c r="H90" s="129">
        <f t="shared" si="449"/>
        <v>528610.6025716716</v>
      </c>
      <c r="I90" s="129">
        <f t="shared" si="450"/>
        <v>7194309.0543075325</v>
      </c>
      <c r="J90" s="131">
        <f t="shared" si="451"/>
        <v>652.0473244562711</v>
      </c>
      <c r="K90" s="131">
        <f t="shared" si="452"/>
        <v>241.73946510034847</v>
      </c>
      <c r="L90" s="131">
        <f t="shared" si="453"/>
        <v>554.53297213864062</v>
      </c>
      <c r="M90" s="25"/>
      <c r="N90" s="129">
        <f t="shared" si="454"/>
        <v>24.029999999999973</v>
      </c>
      <c r="O90" s="129">
        <f t="shared" si="455"/>
        <v>-1.0471975511966373E-3</v>
      </c>
      <c r="P90" s="129">
        <f t="shared" si="456"/>
        <v>-8.2030474843733294E-3</v>
      </c>
      <c r="Q90" s="132">
        <f t="shared" si="457"/>
        <v>7.9490053411228612E-3</v>
      </c>
      <c r="R90" s="131">
        <f t="shared" si="458"/>
        <v>1.0000052655904308</v>
      </c>
      <c r="S90" s="129">
        <f t="shared" si="459"/>
        <v>6.6800218837489131</v>
      </c>
      <c r="T90" s="129">
        <f t="shared" si="460"/>
        <v>-10.86692429058132</v>
      </c>
      <c r="U90" s="129">
        <f t="shared" si="461"/>
        <v>-20.364801092908976</v>
      </c>
      <c r="V90" s="25"/>
      <c r="W90" s="128">
        <v>1317.68</v>
      </c>
      <c r="X90" s="128">
        <v>73.8</v>
      </c>
      <c r="Y90" s="129">
        <v>241.56</v>
      </c>
      <c r="Z90" s="129">
        <f t="shared" si="462"/>
        <v>946.32184194060835</v>
      </c>
      <c r="AA90" s="129">
        <f t="shared" si="463"/>
        <v>-862.74184194060831</v>
      </c>
      <c r="AB90" s="129">
        <f t="shared" si="464"/>
        <v>-310.14760266445256</v>
      </c>
      <c r="AC90" s="129">
        <f t="shared" si="465"/>
        <v>-573.45848180333053</v>
      </c>
      <c r="AD90" s="129">
        <f t="shared" si="466"/>
        <v>528609.18739733566</v>
      </c>
      <c r="AE90" s="129">
        <f t="shared" si="467"/>
        <v>7194309.9215181964</v>
      </c>
      <c r="AF90" s="131">
        <f t="shared" si="468"/>
        <v>651.95564710391761</v>
      </c>
      <c r="AG90" s="131">
        <f t="shared" si="469"/>
        <v>241.59383420146239</v>
      </c>
      <c r="AH90" s="131">
        <f t="shared" si="470"/>
        <v>555.32494373192355</v>
      </c>
      <c r="AI90" s="25"/>
      <c r="AJ90" s="129">
        <f t="shared" si="471"/>
        <v>24.029999999999973</v>
      </c>
      <c r="AK90" s="129">
        <f t="shared" si="472"/>
        <v>1.9198621771930084E-4</v>
      </c>
      <c r="AL90" s="129">
        <f t="shared" si="473"/>
        <v>-1.3264502315156745E-2</v>
      </c>
      <c r="AM90" s="133">
        <f t="shared" si="474"/>
        <v>1.2738902001766972E-2</v>
      </c>
      <c r="AN90" s="128">
        <f t="shared" si="475"/>
        <v>1.0000135235214769</v>
      </c>
      <c r="AO90" s="133">
        <f t="shared" si="476"/>
        <v>6.7064620333679157</v>
      </c>
      <c r="AP90" s="133">
        <f t="shared" si="477"/>
        <v>-10.854398246506806</v>
      </c>
      <c r="AQ90" s="133">
        <f t="shared" si="478"/>
        <v>-20.362674108175877</v>
      </c>
      <c r="AR90" s="128">
        <f t="shared" si="479"/>
        <v>0.32367654344767244</v>
      </c>
      <c r="AS90" s="25"/>
      <c r="AT90" s="129">
        <f t="shared" si="480"/>
        <v>1.6597508055749342</v>
      </c>
      <c r="AU90" s="129">
        <f t="shared" si="481"/>
        <v>-0.21632779550134273</v>
      </c>
      <c r="AV90" s="129">
        <f t="shared" si="482"/>
        <v>1.6737892494914386</v>
      </c>
      <c r="AX90" s="18" t="s">
        <v>139</v>
      </c>
      <c r="AY90" s="18"/>
      <c r="AZ90" s="18"/>
      <c r="BA90" s="119"/>
      <c r="BB90" s="119"/>
      <c r="BC90" s="120"/>
      <c r="BD90" s="116"/>
      <c r="BE90" s="147" t="s">
        <v>97</v>
      </c>
    </row>
    <row r="91" spans="1:57" x14ac:dyDescent="0.3">
      <c r="A91" s="44">
        <v>1341.76</v>
      </c>
      <c r="B91" s="44">
        <v>73.97</v>
      </c>
      <c r="C91" s="20">
        <v>241.54</v>
      </c>
      <c r="D91" s="24">
        <f t="shared" ref="D91:D94" si="483">S91+D90</f>
        <v>952.78325240234801</v>
      </c>
      <c r="E91" s="24">
        <f t="shared" ref="E91:E94" si="484">$BJ$3-D91</f>
        <v>-869.20325240234797</v>
      </c>
      <c r="F91" s="24">
        <f t="shared" ref="F91:F94" si="485">T91+F90</f>
        <v>-319.73271248032222</v>
      </c>
      <c r="G91" s="24">
        <f t="shared" ref="G91:G94" si="486">U91+G90</f>
        <v>-594.67876116887396</v>
      </c>
      <c r="H91" s="20">
        <f t="shared" ref="H91:H94" si="487">H90+T91</f>
        <v>528599.60228751984</v>
      </c>
      <c r="I91" s="20">
        <f t="shared" ref="I91:I94" si="488">I90+U91</f>
        <v>7194288.7012388315</v>
      </c>
      <c r="J91" s="21">
        <f t="shared" ref="J91:J94" si="489">SQRT(F91^2+G91^2)</f>
        <v>675.18281703207685</v>
      </c>
      <c r="K91" s="21">
        <f t="shared" ref="K91:K94" si="490">IF(J91=0,0,IF(F91&lt;0,ATAN(G91/F91)*180/PI()+180,ATAN(G91/F91)*180/PI()))</f>
        <v>241.73502805793527</v>
      </c>
      <c r="L91" s="21">
        <f t="shared" ref="L91:L94" si="491">COS((K91-$BL$3)*PI()/180)*J91</f>
        <v>574.23603201330195</v>
      </c>
      <c r="M91" s="127"/>
      <c r="N91" s="20">
        <f t="shared" ref="N91:N94" si="492">A91-A90</f>
        <v>24.079999999999927</v>
      </c>
      <c r="O91" s="20">
        <f t="shared" ref="O91:O94" si="493">RADIANS(B91-B90)</f>
        <v>2.4434609527920711E-3</v>
      </c>
      <c r="P91" s="20">
        <f t="shared" ref="P91:P94" si="494">RADIANS(C91-C90)</f>
        <v>-2.4434609527923192E-3</v>
      </c>
      <c r="Q91" s="22">
        <f t="shared" ref="Q91:Q94" si="495">ACOS(COS(O91)-SIN(RADIANS(B90))*SIN(RADIANS(B91))*(1-COS(P91)))</f>
        <v>3.388487458510836E-3</v>
      </c>
      <c r="R91" s="21">
        <f t="shared" ref="R91:R94" si="496">2/Q91*TAN(Q91/2)</f>
        <v>1.0000009568217034</v>
      </c>
      <c r="S91" s="20">
        <f t="shared" ref="S91:S94" si="497">(N91/2)*(COS(RADIANS(B90))+COS(RADIANS(B91)))*R91</f>
        <v>6.6777382572409616</v>
      </c>
      <c r="T91" s="20">
        <f t="shared" ref="T91:T94" si="498">(N91/2)*(SIN(RADIANS(B90))*COS(RADIANS(C90))+SIN(RADIANS(B91))*COS(RADIANS(C91)))*R91</f>
        <v>-11.000284151741472</v>
      </c>
      <c r="U91" s="20">
        <f t="shared" ref="U91:U94" si="499">(N91/2)*(SIN(RADIANS(B90))*SIN(RADIANS(C90))+SIN(RADIANS(B91))*SIN(RADIANS(C91)))*R91</f>
        <v>-20.353068700811473</v>
      </c>
      <c r="V91" s="127"/>
      <c r="W91" s="44">
        <v>1341.76</v>
      </c>
      <c r="X91" s="44">
        <v>73.94</v>
      </c>
      <c r="Y91" s="20">
        <v>241.62</v>
      </c>
      <c r="Z91" s="20">
        <f t="shared" ref="Z91:Z94" si="500">AO91+Z90</f>
        <v>953.01169052808689</v>
      </c>
      <c r="AA91" s="20">
        <f t="shared" ref="AA91:AA94" si="501">$BJ$3-Z91</f>
        <v>-869.43169052808685</v>
      </c>
      <c r="AB91" s="20">
        <f t="shared" ref="AB91:AB94" si="502">AP91+AB90</f>
        <v>-321.15331571133743</v>
      </c>
      <c r="AC91" s="20">
        <f t="shared" ref="AC91:AC94" si="503">AQ91+AC90</f>
        <v>-593.8046428370244</v>
      </c>
      <c r="AD91" s="20">
        <f t="shared" ref="AD91:AD94" si="504">AD90+AP91</f>
        <v>528598.18168428878</v>
      </c>
      <c r="AE91" s="20">
        <f t="shared" ref="AE91:AE94" si="505">AE90+AQ91</f>
        <v>7194289.5753571624</v>
      </c>
      <c r="AF91" s="21">
        <f t="shared" ref="AF91:AF94" si="506">SQRT(AB91^2+AC91^2)</f>
        <v>675.08770248553049</v>
      </c>
      <c r="AG91" s="21">
        <f t="shared" ref="AG91:AG94" si="507">IF(AF91=0,0,IF(AB91&lt;0,ATAN(AC91/AB91)*180/PI()+180,ATAN(AC91/AB91)*180/PI()))</f>
        <v>241.59370318475968</v>
      </c>
      <c r="AH91" s="21">
        <f t="shared" ref="AH91:AH94" si="508">COS((AG91-$BL$3)*PI()/180)*AF91</f>
        <v>575.02925133413441</v>
      </c>
      <c r="AI91" s="127"/>
      <c r="AJ91" s="20">
        <f t="shared" ref="AJ91:AJ94" si="509">W91-W90</f>
        <v>24.079999999999927</v>
      </c>
      <c r="AK91" s="20">
        <f t="shared" ref="AK91:AK94" si="510">RADIANS(X91-X90)</f>
        <v>2.4434609527920711E-3</v>
      </c>
      <c r="AL91" s="20">
        <f t="shared" ref="AL91:AL94" si="511">RADIANS(Y91-Y90)</f>
        <v>1.0471975511966373E-3</v>
      </c>
      <c r="AM91" s="23">
        <f t="shared" ref="AM91:AM94" si="512">ACOS(COS(AK91)-SIN(RADIANS(X90))*SIN(RADIANS(X91))*(1-COS(AL91)))</f>
        <v>2.6424388813275357E-3</v>
      </c>
      <c r="AN91" s="44">
        <f t="shared" ref="AN91:AN94" si="513">2/AM91*TAN(AM91/2)</f>
        <v>1.0000005818740096</v>
      </c>
      <c r="AO91" s="23">
        <f t="shared" ref="AO91:AO94" si="514">(AJ91/2)*(COS(RADIANS(X90))+COS(RADIANS(X91)))*AN91</f>
        <v>6.6898485874785463</v>
      </c>
      <c r="AP91" s="23">
        <f t="shared" ref="AP91:AP94" si="515">(AJ91/2)*(SIN(RADIANS(X90))*COS(RADIANS(Y90))+SIN(RADIANS(X91))*COS(RADIANS(Y91)))*AN91</f>
        <v>-11.005713046884837</v>
      </c>
      <c r="AQ91" s="23">
        <f t="shared" ref="AQ91:AQ94" si="516">(AJ91/2)*(SIN(RADIANS(X90))*SIN(RADIANS(Y90))+SIN(RADIANS(X91))*SIN(RADIANS(Y91)))*AN91</f>
        <v>-20.346161033693821</v>
      </c>
      <c r="AR91" s="44">
        <f t="shared" ref="AR91:AR94" si="517">(10/AJ91)*2*(ASIN((SQRT((SIN((X90-X91)/2)^2+SIN(((Y90-Y91)/2)^2)*SIN(X90)*SIN(X91))))))</f>
        <v>6.3238454767078359E-2</v>
      </c>
      <c r="AS91" s="127"/>
      <c r="AT91" s="20">
        <f t="shared" ref="AT91:AT94" si="518">SQRT((I91-AE91)^2+(H91-AD91)^2)</f>
        <v>1.6679917255480834</v>
      </c>
      <c r="AU91" s="20">
        <f t="shared" ref="AU91:AU94" si="519">D91-Z91</f>
        <v>-0.2284381257388759</v>
      </c>
      <c r="AV91" s="20">
        <f t="shared" ref="AV91:AV94" si="520">SQRT((I91-AE91)^2+(H91-AD91)^2+(D91-Z91)^2)</f>
        <v>1.6835618116920934</v>
      </c>
      <c r="AX91" s="18" t="s">
        <v>139</v>
      </c>
      <c r="AY91" s="18"/>
      <c r="AZ91" s="18"/>
      <c r="BA91" s="119"/>
      <c r="BB91" s="119"/>
      <c r="BC91" s="120"/>
      <c r="BD91" s="116"/>
      <c r="BE91" s="147" t="s">
        <v>97</v>
      </c>
    </row>
    <row r="92" spans="1:57" x14ac:dyDescent="0.3">
      <c r="A92" s="44">
        <v>1365.83</v>
      </c>
      <c r="B92" s="44">
        <v>74.14</v>
      </c>
      <c r="C92" s="20">
        <v>241.56</v>
      </c>
      <c r="D92" s="24">
        <f t="shared" si="483"/>
        <v>959.39562766826327</v>
      </c>
      <c r="E92" s="24">
        <f t="shared" si="484"/>
        <v>-875.81562766826323</v>
      </c>
      <c r="F92" s="24">
        <f t="shared" si="485"/>
        <v>-330.7582808615449</v>
      </c>
      <c r="G92" s="24">
        <f t="shared" si="486"/>
        <v>-615.02766297563312</v>
      </c>
      <c r="H92" s="20">
        <f t="shared" si="487"/>
        <v>528588.57671913865</v>
      </c>
      <c r="I92" s="20">
        <f t="shared" si="488"/>
        <v>7194268.3523370251</v>
      </c>
      <c r="J92" s="21">
        <f t="shared" si="489"/>
        <v>698.32661884232482</v>
      </c>
      <c r="K92" s="21">
        <f t="shared" si="490"/>
        <v>241.72889601507191</v>
      </c>
      <c r="L92" s="21">
        <f t="shared" si="491"/>
        <v>593.95890522598268</v>
      </c>
      <c r="M92" s="127"/>
      <c r="N92" s="20">
        <f t="shared" si="492"/>
        <v>24.069999999999936</v>
      </c>
      <c r="O92" s="20">
        <f t="shared" si="493"/>
        <v>2.9670597283903899E-3</v>
      </c>
      <c r="P92" s="20">
        <f t="shared" si="494"/>
        <v>3.490658503990445E-4</v>
      </c>
      <c r="Q92" s="22">
        <f t="shared" si="495"/>
        <v>2.9859830448442093E-3</v>
      </c>
      <c r="R92" s="21">
        <f t="shared" si="496"/>
        <v>1.0000007430085578</v>
      </c>
      <c r="S92" s="20">
        <f t="shared" si="497"/>
        <v>6.6123752659152188</v>
      </c>
      <c r="T92" s="20">
        <f t="shared" si="498"/>
        <v>-11.025568381222705</v>
      </c>
      <c r="U92" s="20">
        <f t="shared" si="499"/>
        <v>-20.348901806759123</v>
      </c>
      <c r="V92" s="127"/>
      <c r="W92" s="44">
        <v>1365.83</v>
      </c>
      <c r="X92" s="44">
        <v>74.051000000000002</v>
      </c>
      <c r="Y92" s="20">
        <v>241.74</v>
      </c>
      <c r="Z92" s="20">
        <f t="shared" si="500"/>
        <v>959.64810008620759</v>
      </c>
      <c r="AA92" s="20">
        <f t="shared" si="501"/>
        <v>-876.06810008620755</v>
      </c>
      <c r="AB92" s="20">
        <f t="shared" si="502"/>
        <v>-332.12941772288269</v>
      </c>
      <c r="AC92" s="20">
        <f t="shared" si="503"/>
        <v>-614.17245508874055</v>
      </c>
      <c r="AD92" s="20">
        <f t="shared" si="504"/>
        <v>528587.20558227727</v>
      </c>
      <c r="AE92" s="20">
        <f t="shared" si="505"/>
        <v>7194269.2075449107</v>
      </c>
      <c r="AF92" s="21">
        <f t="shared" si="506"/>
        <v>698.22471648221688</v>
      </c>
      <c r="AG92" s="21">
        <f t="shared" si="507"/>
        <v>241.59656334956847</v>
      </c>
      <c r="AH92" s="21">
        <f t="shared" si="508"/>
        <v>594.71874063652012</v>
      </c>
      <c r="AI92" s="127"/>
      <c r="AJ92" s="20">
        <f t="shared" si="509"/>
        <v>24.069999999999936</v>
      </c>
      <c r="AK92" s="20">
        <f t="shared" si="510"/>
        <v>1.9373154697137792E-3</v>
      </c>
      <c r="AL92" s="20">
        <f t="shared" si="511"/>
        <v>2.0943951023932746E-3</v>
      </c>
      <c r="AM92" s="23">
        <f t="shared" si="512"/>
        <v>2.7939631306981294E-3</v>
      </c>
      <c r="AN92" s="44">
        <f t="shared" si="513"/>
        <v>1.0000006505196724</v>
      </c>
      <c r="AO92" s="23">
        <f t="shared" si="514"/>
        <v>6.6364095581207154</v>
      </c>
      <c r="AP92" s="23">
        <f t="shared" si="515"/>
        <v>-10.976102011545246</v>
      </c>
      <c r="AQ92" s="23">
        <f t="shared" si="516"/>
        <v>-20.367812251716199</v>
      </c>
      <c r="AR92" s="44">
        <f t="shared" si="517"/>
        <v>6.7399447515150729E-2</v>
      </c>
      <c r="AS92" s="127"/>
      <c r="AT92" s="20">
        <f t="shared" si="518"/>
        <v>1.615981689337763</v>
      </c>
      <c r="AU92" s="20">
        <f t="shared" si="519"/>
        <v>-0.25247241794431829</v>
      </c>
      <c r="AV92" s="20">
        <f t="shared" si="520"/>
        <v>1.6355852598068927</v>
      </c>
      <c r="AX92" s="18" t="s">
        <v>139</v>
      </c>
      <c r="AY92" s="18"/>
      <c r="AZ92" s="18"/>
      <c r="BA92" s="119"/>
      <c r="BB92" s="119"/>
      <c r="BC92" s="120"/>
      <c r="BD92" s="116"/>
      <c r="BE92" s="147" t="s">
        <v>97</v>
      </c>
    </row>
    <row r="93" spans="1:57" x14ac:dyDescent="0.3">
      <c r="A93" s="44">
        <v>1389.98</v>
      </c>
      <c r="B93" s="44">
        <v>74.45</v>
      </c>
      <c r="C93" s="20">
        <v>241.62</v>
      </c>
      <c r="D93" s="24">
        <f t="shared" si="483"/>
        <v>965.93264985232906</v>
      </c>
      <c r="E93" s="24">
        <f t="shared" si="484"/>
        <v>-882.35264985232902</v>
      </c>
      <c r="F93" s="24">
        <f t="shared" si="485"/>
        <v>-341.81934640730861</v>
      </c>
      <c r="G93" s="24">
        <f t="shared" si="486"/>
        <v>-635.47616408959868</v>
      </c>
      <c r="H93" s="20">
        <f t="shared" si="487"/>
        <v>528577.51565359288</v>
      </c>
      <c r="I93" s="20">
        <f t="shared" si="488"/>
        <v>7194247.9038359113</v>
      </c>
      <c r="J93" s="21">
        <f t="shared" si="489"/>
        <v>721.57495847926305</v>
      </c>
      <c r="K93" s="21">
        <f t="shared" si="490"/>
        <v>241.72442166741803</v>
      </c>
      <c r="L93" s="21">
        <f t="shared" si="491"/>
        <v>613.76231953852175</v>
      </c>
      <c r="M93" s="127"/>
      <c r="N93" s="20">
        <f t="shared" si="492"/>
        <v>24.150000000000091</v>
      </c>
      <c r="O93" s="20">
        <f t="shared" si="493"/>
        <v>5.4105206811824614E-3</v>
      </c>
      <c r="P93" s="20">
        <f t="shared" si="494"/>
        <v>1.0471975511966373E-3</v>
      </c>
      <c r="Q93" s="22">
        <f t="shared" si="495"/>
        <v>5.5036355303434981E-3</v>
      </c>
      <c r="R93" s="21">
        <f t="shared" si="496"/>
        <v>1.00000252417465</v>
      </c>
      <c r="S93" s="20">
        <f t="shared" si="497"/>
        <v>6.5370221840658056</v>
      </c>
      <c r="T93" s="20">
        <f t="shared" si="498"/>
        <v>-11.061065545763718</v>
      </c>
      <c r="U93" s="20">
        <f t="shared" si="499"/>
        <v>-20.448501113965555</v>
      </c>
      <c r="V93" s="127"/>
      <c r="W93" s="44">
        <v>1389.98</v>
      </c>
      <c r="X93" s="44">
        <v>74.38</v>
      </c>
      <c r="Y93" s="20">
        <v>241.84</v>
      </c>
      <c r="Z93" s="20">
        <f t="shared" si="500"/>
        <v>966.21737396460617</v>
      </c>
      <c r="AA93" s="20">
        <f t="shared" si="501"/>
        <v>-882.63737396460613</v>
      </c>
      <c r="AB93" s="20">
        <f t="shared" si="502"/>
        <v>-343.11473005207125</v>
      </c>
      <c r="AC93" s="20">
        <f t="shared" si="503"/>
        <v>-634.65142757621811</v>
      </c>
      <c r="AD93" s="20">
        <f t="shared" si="504"/>
        <v>528576.22026994813</v>
      </c>
      <c r="AE93" s="20">
        <f t="shared" si="505"/>
        <v>7194248.7285724236</v>
      </c>
      <c r="AF93" s="21">
        <f t="shared" si="506"/>
        <v>721.46389549528908</v>
      </c>
      <c r="AG93" s="21">
        <f t="shared" si="507"/>
        <v>241.60279549546908</v>
      </c>
      <c r="AH93" s="21">
        <f t="shared" si="508"/>
        <v>614.47178642584265</v>
      </c>
      <c r="AI93" s="127"/>
      <c r="AJ93" s="20">
        <f t="shared" si="509"/>
        <v>24.150000000000091</v>
      </c>
      <c r="AK93" s="20">
        <f t="shared" si="510"/>
        <v>5.7421332390612308E-3</v>
      </c>
      <c r="AL93" s="20">
        <f t="shared" si="511"/>
        <v>1.7453292519942303E-3</v>
      </c>
      <c r="AM93" s="23">
        <f t="shared" si="512"/>
        <v>5.9827132213194911E-3</v>
      </c>
      <c r="AN93" s="44">
        <f t="shared" si="513"/>
        <v>1.0000029827488002</v>
      </c>
      <c r="AO93" s="23">
        <f t="shared" si="514"/>
        <v>6.5692738783985911</v>
      </c>
      <c r="AP93" s="23">
        <f t="shared" si="515"/>
        <v>-10.985312329188549</v>
      </c>
      <c r="AQ93" s="23">
        <f t="shared" si="516"/>
        <v>-20.478972487477545</v>
      </c>
      <c r="AR93" s="44">
        <f t="shared" si="517"/>
        <v>0.14145412643619071</v>
      </c>
      <c r="AS93" s="127"/>
      <c r="AT93" s="20">
        <f t="shared" si="518"/>
        <v>1.535646151222998</v>
      </c>
      <c r="AU93" s="20">
        <f t="shared" si="519"/>
        <v>-0.28472411227710381</v>
      </c>
      <c r="AV93" s="20">
        <f t="shared" si="520"/>
        <v>1.5618184663647667</v>
      </c>
      <c r="AX93" s="18" t="s">
        <v>139</v>
      </c>
      <c r="AY93" s="18"/>
      <c r="AZ93" s="18"/>
      <c r="BA93" s="119"/>
      <c r="BB93" s="119"/>
      <c r="BC93" s="120"/>
      <c r="BD93" s="116"/>
      <c r="BE93" s="147" t="s">
        <v>97</v>
      </c>
    </row>
    <row r="94" spans="1:57" x14ac:dyDescent="0.3">
      <c r="A94" s="128">
        <v>1414.17</v>
      </c>
      <c r="B94" s="128">
        <v>73.900000000000006</v>
      </c>
      <c r="C94" s="129">
        <v>241.78</v>
      </c>
      <c r="D94" s="130">
        <f t="shared" si="483"/>
        <v>972.52924313577262</v>
      </c>
      <c r="E94" s="130">
        <f t="shared" si="484"/>
        <v>-888.94924313577258</v>
      </c>
      <c r="F94" s="130">
        <f t="shared" si="485"/>
        <v>-352.85287773046883</v>
      </c>
      <c r="G94" s="130">
        <f t="shared" si="486"/>
        <v>-655.96756224282092</v>
      </c>
      <c r="H94" s="129">
        <f t="shared" si="487"/>
        <v>528566.48212226969</v>
      </c>
      <c r="I94" s="129">
        <f t="shared" si="488"/>
        <v>7194227.4124377584</v>
      </c>
      <c r="J94" s="131">
        <f t="shared" si="489"/>
        <v>744.84803553306256</v>
      </c>
      <c r="K94" s="131">
        <f t="shared" si="490"/>
        <v>241.72365520193512</v>
      </c>
      <c r="L94" s="131">
        <f t="shared" si="491"/>
        <v>633.56333703444091</v>
      </c>
      <c r="M94" s="25"/>
      <c r="N94" s="129">
        <f t="shared" si="492"/>
        <v>24.190000000000055</v>
      </c>
      <c r="O94" s="129">
        <f t="shared" si="493"/>
        <v>-9.5993108859687634E-3</v>
      </c>
      <c r="P94" s="129">
        <f t="shared" si="494"/>
        <v>2.7925268031908676E-3</v>
      </c>
      <c r="Q94" s="132">
        <f t="shared" si="495"/>
        <v>9.9681989426225748E-3</v>
      </c>
      <c r="R94" s="131">
        <f t="shared" si="496"/>
        <v>1.0000082804981258</v>
      </c>
      <c r="S94" s="129">
        <f t="shared" si="497"/>
        <v>6.5965932834435206</v>
      </c>
      <c r="T94" s="129">
        <f t="shared" si="498"/>
        <v>-11.033531323160222</v>
      </c>
      <c r="U94" s="129">
        <f t="shared" si="499"/>
        <v>-20.4913981532222</v>
      </c>
      <c r="V94" s="25"/>
      <c r="W94" s="128">
        <v>1414.17</v>
      </c>
      <c r="X94" s="128">
        <v>73.88</v>
      </c>
      <c r="Y94" s="129">
        <v>241.64</v>
      </c>
      <c r="Z94" s="129">
        <f t="shared" si="500"/>
        <v>972.83225050628425</v>
      </c>
      <c r="AA94" s="129">
        <f t="shared" si="501"/>
        <v>-889.25225050628421</v>
      </c>
      <c r="AB94" s="129">
        <f t="shared" si="502"/>
        <v>-354.13141826745857</v>
      </c>
      <c r="AC94" s="129">
        <f t="shared" si="503"/>
        <v>-655.14600797866728</v>
      </c>
      <c r="AD94" s="129">
        <f t="shared" si="504"/>
        <v>528565.2035817327</v>
      </c>
      <c r="AE94" s="129">
        <f t="shared" si="505"/>
        <v>7194228.2339920215</v>
      </c>
      <c r="AF94" s="131">
        <f t="shared" si="506"/>
        <v>744.73173235367494</v>
      </c>
      <c r="AG94" s="131">
        <f t="shared" si="507"/>
        <v>241.60708609303217</v>
      </c>
      <c r="AH94" s="131">
        <f t="shared" si="508"/>
        <v>634.25980848716529</v>
      </c>
      <c r="AI94" s="25"/>
      <c r="AJ94" s="129">
        <f t="shared" si="509"/>
        <v>24.190000000000055</v>
      </c>
      <c r="AK94" s="129">
        <f t="shared" si="510"/>
        <v>-8.7266462599716477E-3</v>
      </c>
      <c r="AL94" s="129">
        <f t="shared" si="511"/>
        <v>-3.4906585039889567E-3</v>
      </c>
      <c r="AM94" s="133">
        <f t="shared" si="512"/>
        <v>9.3502842235591022E-3</v>
      </c>
      <c r="AN94" s="128">
        <f t="shared" si="513"/>
        <v>1.0000072857149525</v>
      </c>
      <c r="AO94" s="133">
        <f t="shared" si="514"/>
        <v>6.6148765416780693</v>
      </c>
      <c r="AP94" s="133">
        <f t="shared" si="515"/>
        <v>-11.016688215387312</v>
      </c>
      <c r="AQ94" s="133">
        <f t="shared" si="516"/>
        <v>-20.494580402449227</v>
      </c>
      <c r="AR94" s="128">
        <f t="shared" si="517"/>
        <v>0.22091087931112066</v>
      </c>
      <c r="AS94" s="25"/>
      <c r="AT94" s="129">
        <f t="shared" si="518"/>
        <v>1.5197425150306729</v>
      </c>
      <c r="AU94" s="129">
        <f t="shared" si="519"/>
        <v>-0.30300737051163651</v>
      </c>
      <c r="AV94" s="129">
        <f t="shared" si="520"/>
        <v>1.5496550514795644</v>
      </c>
      <c r="AX94" s="18" t="s">
        <v>139</v>
      </c>
      <c r="AY94" s="18"/>
      <c r="AZ94" s="18"/>
      <c r="BA94" s="119"/>
      <c r="BB94" s="119"/>
      <c r="BC94" s="120"/>
      <c r="BD94" s="116"/>
      <c r="BE94" s="147" t="s">
        <v>97</v>
      </c>
    </row>
    <row r="95" spans="1:57" x14ac:dyDescent="0.3">
      <c r="A95" s="44">
        <v>1438.24</v>
      </c>
      <c r="B95" s="44">
        <v>72.98</v>
      </c>
      <c r="C95" s="20">
        <v>241.2</v>
      </c>
      <c r="D95" s="24">
        <f t="shared" ref="D95:D103" si="521">S95+D94</f>
        <v>979.38963690834157</v>
      </c>
      <c r="E95" s="24">
        <f t="shared" ref="E95:E103" si="522">$BJ$3-D95</f>
        <v>-895.80963690834153</v>
      </c>
      <c r="F95" s="24">
        <f t="shared" ref="F95:F103" si="523">T95+F94</f>
        <v>-363.86482374692872</v>
      </c>
      <c r="G95" s="24">
        <f t="shared" ref="G95:G103" si="524">U95+G94</f>
        <v>-676.24118917414137</v>
      </c>
      <c r="H95" s="20">
        <f t="shared" ref="H95:H103" si="525">H94+T95</f>
        <v>528555.47017625323</v>
      </c>
      <c r="I95" s="20">
        <f t="shared" ref="I95:I103" si="526">I94+U95</f>
        <v>7194207.1388108274</v>
      </c>
      <c r="J95" s="21">
        <f t="shared" ref="J95:J103" si="527">SQRT(F95^2+G95^2)</f>
        <v>767.91910765134651</v>
      </c>
      <c r="K95" s="21">
        <f t="shared" ref="K95:K103" si="528">IF(J95=0,0,IF(F95&lt;0,ATAN(G95/F95)*180/PI()+180,ATAN(G95/F95)*180/PI()))</f>
        <v>241.71665611665691</v>
      </c>
      <c r="L95" s="21">
        <f t="shared" ref="L95:L103" si="529">COS((K95-$BL$3)*PI()/180)*J95</f>
        <v>653.23677549545812</v>
      </c>
      <c r="M95" s="127"/>
      <c r="N95" s="20">
        <f t="shared" ref="N95:N103" si="530">A95-A94</f>
        <v>24.069999999999936</v>
      </c>
      <c r="O95" s="20">
        <f t="shared" ref="O95:O103" si="531">RADIANS(B95-B94)</f>
        <v>-1.6057029118347863E-2</v>
      </c>
      <c r="P95" s="20">
        <f t="shared" ref="P95:P103" si="532">RADIANS(C95-C94)</f>
        <v>-1.012290966156733E-2</v>
      </c>
      <c r="Q95" s="22">
        <f t="shared" ref="Q95:Q103" si="533">ACOS(COS(O95)-SIN(RADIANS(B94))*SIN(RADIANS(B95))*(1-COS(P95)))</f>
        <v>1.8760979196519534E-2</v>
      </c>
      <c r="R95" s="21">
        <f t="shared" ref="R95:R103" si="534">2/Q95*TAN(Q95/2)</f>
        <v>1.0000293322274538</v>
      </c>
      <c r="S95" s="20">
        <f t="shared" ref="S95:S103" si="535">(N95/2)*(COS(RADIANS(B94))+COS(RADIANS(B95)))*R95</f>
        <v>6.8603937725689956</v>
      </c>
      <c r="T95" s="20">
        <f t="shared" ref="T95:T103" si="536">(N95/2)*(SIN(RADIANS(B94))*COS(RADIANS(C94))+SIN(RADIANS(B95))*COS(RADIANS(C95)))*R95</f>
        <v>-11.011946016459907</v>
      </c>
      <c r="U95" s="20">
        <f t="shared" ref="U95:U103" si="537">(N95/2)*(SIN(RADIANS(B94))*SIN(RADIANS(C94))+SIN(RADIANS(B95))*SIN(RADIANS(C95)))*R95</f>
        <v>-20.273626931320464</v>
      </c>
      <c r="V95" s="127"/>
      <c r="W95" s="44">
        <v>1438.24</v>
      </c>
      <c r="X95" s="44">
        <v>72.968000000000004</v>
      </c>
      <c r="Y95" s="20">
        <v>241.03200000000001</v>
      </c>
      <c r="Z95" s="20">
        <f t="shared" ref="Z95:Z103" si="538">AO95+Z94</f>
        <v>979.69909339910703</v>
      </c>
      <c r="AA95" s="20">
        <f t="shared" ref="AA95:AA103" si="539">$BJ$3-Z95</f>
        <v>-896.11909339910699</v>
      </c>
      <c r="AB95" s="20">
        <f t="shared" ref="AB95:AB103" si="540">AP95+AB94</f>
        <v>-365.19688346445128</v>
      </c>
      <c r="AC95" s="20">
        <f t="shared" ref="AC95:AC103" si="541">AQ95+AC94</f>
        <v>-675.38828112950023</v>
      </c>
      <c r="AD95" s="20">
        <f t="shared" ref="AD95:AD103" si="542">AD94+AP95</f>
        <v>528554.13811653573</v>
      </c>
      <c r="AE95" s="20">
        <f t="shared" ref="AE95:AE103" si="543">AE94+AQ95</f>
        <v>7194207.9917188706</v>
      </c>
      <c r="AF95" s="21">
        <f t="shared" ref="AF95:AF103" si="544">SQRT(AB95^2+AC95^2)</f>
        <v>767.80081660493749</v>
      </c>
      <c r="AG95" s="21">
        <f t="shared" ref="AG95:AG103" si="545">IF(AF95=0,0,IF(AB95&lt;0,ATAN(AC95/AB95)*180/PI()+180,ATAN(AC95/AB95)*180/PI()))</f>
        <v>241.59896271263284</v>
      </c>
      <c r="AH95" s="21">
        <f t="shared" ref="AH95:AH103" si="546">COS((AG95-$BL$3)*PI()/180)*AF95</f>
        <v>653.96391902786991</v>
      </c>
      <c r="AI95" s="127"/>
      <c r="AJ95" s="20">
        <f t="shared" ref="AJ95:AJ103" si="547">W95-W94</f>
        <v>24.069999999999936</v>
      </c>
      <c r="AK95" s="20">
        <f t="shared" ref="AK95:AK103" si="548">RADIANS(X95-X94)</f>
        <v>-1.5917402778188143E-2</v>
      </c>
      <c r="AL95" s="20">
        <f t="shared" ref="AL95:AL103" si="549">RADIANS(Y95-Y94)</f>
        <v>-1.06116018521251E-2</v>
      </c>
      <c r="AM95" s="23">
        <f t="shared" ref="AM95:AM103" si="550">ACOS(COS(AK95)-SIN(RADIANS(X94))*SIN(RADIANS(X95))*(1-COS(AL95)))</f>
        <v>1.8889206073709364E-2</v>
      </c>
      <c r="AN95" s="44">
        <f t="shared" ref="AN95:AN103" si="551">2/AM95*TAN(AM95/2)</f>
        <v>1.0000297345697773</v>
      </c>
      <c r="AO95" s="23">
        <f t="shared" ref="AO95:AO103" si="552">(AJ95/2)*(COS(RADIANS(X94))+COS(RADIANS(X95)))*AN95</f>
        <v>6.8668428928227918</v>
      </c>
      <c r="AP95" s="23">
        <f t="shared" ref="AP95:AP103" si="553">(AJ95/2)*(SIN(RADIANS(X94))*COS(RADIANS(Y94))+SIN(RADIANS(X95))*COS(RADIANS(Y95)))*AN95</f>
        <v>-11.065465196992719</v>
      </c>
      <c r="AQ95" s="23">
        <f t="shared" ref="AQ95:AQ103" si="554">(AJ95/2)*(SIN(RADIANS(X94))*SIN(RADIANS(Y94))+SIN(RADIANS(X95))*SIN(RADIANS(Y95)))*AN95</f>
        <v>-20.242273150832968</v>
      </c>
      <c r="AR95" s="44">
        <f t="shared" ref="AR95:AR103" si="555">(10/AJ95)*2*(ASIN((SQRT((SIN((X94-X95)/2)^2+SIN(((Y94-Y95)/2)^2)*SIN(X94)*SIN(X95))))))</f>
        <v>0.4389711392827052</v>
      </c>
      <c r="AS95" s="127"/>
      <c r="AT95" s="20">
        <f t="shared" ref="AT95:AT103" si="556">SQRT((I95-AE95)^2+(H95-AD95)^2)</f>
        <v>1.5817190714969831</v>
      </c>
      <c r="AU95" s="20">
        <f t="shared" ref="AU95:AU103" si="557">D95-Z95</f>
        <v>-0.30945649076545578</v>
      </c>
      <c r="AV95" s="20">
        <f t="shared" ref="AV95:AV103" si="558">SQRT((I95-AE95)^2+(H95-AD95)^2+(D95-Z95)^2)</f>
        <v>1.6117067167490955</v>
      </c>
      <c r="AX95" s="18">
        <v>-20</v>
      </c>
      <c r="AY95" s="18">
        <v>0</v>
      </c>
      <c r="AZ95" s="18">
        <v>-635</v>
      </c>
      <c r="BA95" s="119">
        <v>-1.6999999999999999E-3</v>
      </c>
      <c r="BB95" s="119">
        <v>-1.8E-3</v>
      </c>
      <c r="BC95" s="120">
        <v>0</v>
      </c>
      <c r="BD95" s="116"/>
      <c r="BE95" s="147" t="s">
        <v>97</v>
      </c>
    </row>
    <row r="96" spans="1:57" x14ac:dyDescent="0.3">
      <c r="A96" s="44">
        <v>1462.41</v>
      </c>
      <c r="B96" s="44">
        <v>73.010000000000005</v>
      </c>
      <c r="C96" s="20">
        <v>240.49</v>
      </c>
      <c r="D96" s="24">
        <f t="shared" si="521"/>
        <v>986.45836068912024</v>
      </c>
      <c r="E96" s="24">
        <f t="shared" si="522"/>
        <v>-902.8783606891202</v>
      </c>
      <c r="F96" s="24">
        <f t="shared" si="523"/>
        <v>-375.12493115331409</v>
      </c>
      <c r="G96" s="24">
        <f t="shared" si="524"/>
        <v>-696.42596501707806</v>
      </c>
      <c r="H96" s="20">
        <f t="shared" si="525"/>
        <v>528544.21006884682</v>
      </c>
      <c r="I96" s="20">
        <f t="shared" si="526"/>
        <v>7194186.9540349841</v>
      </c>
      <c r="J96" s="21">
        <f t="shared" si="527"/>
        <v>791.02960672957556</v>
      </c>
      <c r="K96" s="21">
        <f t="shared" si="528"/>
        <v>241.69118734593221</v>
      </c>
      <c r="L96" s="21">
        <f t="shared" si="529"/>
        <v>673.08070248019749</v>
      </c>
      <c r="M96" s="127"/>
      <c r="N96" s="20">
        <f t="shared" si="530"/>
        <v>24.170000000000073</v>
      </c>
      <c r="O96" s="20">
        <f t="shared" si="531"/>
        <v>5.2359877559831865E-4</v>
      </c>
      <c r="P96" s="20">
        <f t="shared" si="532"/>
        <v>-1.2391837689159383E-2</v>
      </c>
      <c r="Q96" s="22">
        <f t="shared" si="533"/>
        <v>1.1861612505829289E-2</v>
      </c>
      <c r="R96" s="21">
        <f t="shared" si="534"/>
        <v>1.0000117249859046</v>
      </c>
      <c r="S96" s="20">
        <f t="shared" si="535"/>
        <v>7.0687237807786492</v>
      </c>
      <c r="T96" s="20">
        <f t="shared" si="536"/>
        <v>-11.260107406385368</v>
      </c>
      <c r="U96" s="20">
        <f t="shared" si="537"/>
        <v>-20.184775842936713</v>
      </c>
      <c r="V96" s="127"/>
      <c r="W96" s="44">
        <v>1462.41</v>
      </c>
      <c r="X96" s="44">
        <v>72.971000000000004</v>
      </c>
      <c r="Y96" s="20">
        <v>240.38200000000001</v>
      </c>
      <c r="Z96" s="20">
        <f t="shared" si="538"/>
        <v>986.77809001895184</v>
      </c>
      <c r="AA96" s="20">
        <f t="shared" si="539"/>
        <v>-903.1980900189518</v>
      </c>
      <c r="AB96" s="20">
        <f t="shared" si="540"/>
        <v>-376.50403867014882</v>
      </c>
      <c r="AC96" s="20">
        <f t="shared" si="541"/>
        <v>-695.54316192506133</v>
      </c>
      <c r="AD96" s="20">
        <f t="shared" si="542"/>
        <v>528542.83096132998</v>
      </c>
      <c r="AE96" s="20">
        <f t="shared" si="543"/>
        <v>7194187.836838075</v>
      </c>
      <c r="AF96" s="21">
        <f t="shared" si="544"/>
        <v>790.90807382125331</v>
      </c>
      <c r="AG96" s="21">
        <f t="shared" si="545"/>
        <v>241.57290094178401</v>
      </c>
      <c r="AH96" s="21">
        <f t="shared" si="546"/>
        <v>673.83364307831823</v>
      </c>
      <c r="AI96" s="127"/>
      <c r="AJ96" s="20">
        <f t="shared" si="547"/>
        <v>24.170000000000073</v>
      </c>
      <c r="AK96" s="20">
        <f t="shared" si="548"/>
        <v>5.2359877559831868E-5</v>
      </c>
      <c r="AL96" s="20">
        <f t="shared" si="549"/>
        <v>-1.1344640137963241E-2</v>
      </c>
      <c r="AM96" s="23">
        <f t="shared" si="550"/>
        <v>1.0847287517135928E-2</v>
      </c>
      <c r="AN96" s="44">
        <f t="shared" si="551"/>
        <v>1.0000098054192474</v>
      </c>
      <c r="AO96" s="23">
        <f t="shared" si="552"/>
        <v>7.0789966198447676</v>
      </c>
      <c r="AP96" s="23">
        <f t="shared" si="553"/>
        <v>-11.307155205697557</v>
      </c>
      <c r="AQ96" s="23">
        <f t="shared" si="554"/>
        <v>-20.154880795561134</v>
      </c>
      <c r="AR96" s="44">
        <f t="shared" si="555"/>
        <v>0.17706971601751312</v>
      </c>
      <c r="AS96" s="127"/>
      <c r="AT96" s="20">
        <f t="shared" si="556"/>
        <v>1.6374610957877043</v>
      </c>
      <c r="AU96" s="20">
        <f t="shared" si="557"/>
        <v>-0.31972932983160263</v>
      </c>
      <c r="AV96" s="20">
        <f t="shared" si="558"/>
        <v>1.668384153776592</v>
      </c>
      <c r="AX96" s="18">
        <v>-20</v>
      </c>
      <c r="AY96" s="18">
        <v>0</v>
      </c>
      <c r="AZ96" s="18">
        <v>-635</v>
      </c>
      <c r="BA96" s="119">
        <v>-1.6999999999999999E-3</v>
      </c>
      <c r="BB96" s="119">
        <v>-1.8E-3</v>
      </c>
      <c r="BC96" s="120">
        <v>0</v>
      </c>
      <c r="BD96" s="116"/>
      <c r="BE96" s="147" t="s">
        <v>97</v>
      </c>
    </row>
    <row r="97" spans="1:57" x14ac:dyDescent="0.3">
      <c r="A97" s="44">
        <v>1486.8</v>
      </c>
      <c r="B97" s="44">
        <v>72.78</v>
      </c>
      <c r="C97" s="20">
        <v>240.64</v>
      </c>
      <c r="D97" s="24">
        <f t="shared" si="521"/>
        <v>993.63203745806322</v>
      </c>
      <c r="E97" s="24">
        <f t="shared" si="522"/>
        <v>-910.05203745806318</v>
      </c>
      <c r="F97" s="24">
        <f t="shared" si="523"/>
        <v>-386.5808787129439</v>
      </c>
      <c r="G97" s="24">
        <f t="shared" si="524"/>
        <v>-716.72795058320003</v>
      </c>
      <c r="H97" s="20">
        <f t="shared" si="525"/>
        <v>528532.75412128714</v>
      </c>
      <c r="I97" s="20">
        <f t="shared" si="526"/>
        <v>7194166.6520494176</v>
      </c>
      <c r="J97" s="21">
        <f t="shared" si="527"/>
        <v>814.33637456131476</v>
      </c>
      <c r="K97" s="21">
        <f t="shared" si="528"/>
        <v>241.65894992551546</v>
      </c>
      <c r="L97" s="21">
        <f t="shared" si="529"/>
        <v>693.15283687432031</v>
      </c>
      <c r="M97" s="127"/>
      <c r="N97" s="20">
        <f t="shared" si="530"/>
        <v>24.389999999999873</v>
      </c>
      <c r="O97" s="20">
        <f t="shared" si="531"/>
        <v>-4.0142572795870274E-3</v>
      </c>
      <c r="P97" s="20">
        <f t="shared" si="532"/>
        <v>2.6179938779910977E-3</v>
      </c>
      <c r="Q97" s="22">
        <f t="shared" si="533"/>
        <v>4.7302452983972731E-3</v>
      </c>
      <c r="R97" s="21">
        <f t="shared" si="534"/>
        <v>1.0000018646058875</v>
      </c>
      <c r="S97" s="20">
        <f t="shared" si="535"/>
        <v>7.173676768942931</v>
      </c>
      <c r="T97" s="20">
        <f t="shared" si="536"/>
        <v>-11.455947559629795</v>
      </c>
      <c r="U97" s="20">
        <f t="shared" si="537"/>
        <v>-20.301985566121946</v>
      </c>
      <c r="V97" s="127"/>
      <c r="W97" s="44">
        <v>1486.8</v>
      </c>
      <c r="X97" s="44">
        <v>72.760999999999996</v>
      </c>
      <c r="Y97" s="20">
        <v>240.524</v>
      </c>
      <c r="Z97" s="20">
        <f t="shared" si="538"/>
        <v>993.96356512025068</v>
      </c>
      <c r="AA97" s="20">
        <f t="shared" si="539"/>
        <v>-910.38356512025064</v>
      </c>
      <c r="AB97" s="20">
        <f t="shared" si="540"/>
        <v>-387.99785747019263</v>
      </c>
      <c r="AC97" s="20">
        <f t="shared" si="541"/>
        <v>-715.8195578808959</v>
      </c>
      <c r="AD97" s="20">
        <f t="shared" si="542"/>
        <v>528531.3371425299</v>
      </c>
      <c r="AE97" s="20">
        <f t="shared" si="543"/>
        <v>7194167.5604421189</v>
      </c>
      <c r="AF97" s="21">
        <f t="shared" si="544"/>
        <v>814.21126057446611</v>
      </c>
      <c r="AG97" s="21">
        <f t="shared" si="545"/>
        <v>241.54084368621079</v>
      </c>
      <c r="AH97" s="21">
        <f t="shared" si="546"/>
        <v>693.92578012356842</v>
      </c>
      <c r="AI97" s="127"/>
      <c r="AJ97" s="20">
        <f t="shared" si="547"/>
        <v>24.389999999999873</v>
      </c>
      <c r="AK97" s="20">
        <f t="shared" si="548"/>
        <v>-3.6651914291882309E-3</v>
      </c>
      <c r="AL97" s="20">
        <f t="shared" si="549"/>
        <v>2.4783675378318767E-3</v>
      </c>
      <c r="AM97" s="23">
        <f t="shared" si="550"/>
        <v>4.3638071711771254E-3</v>
      </c>
      <c r="AN97" s="44">
        <f t="shared" si="551"/>
        <v>1.0000015869041075</v>
      </c>
      <c r="AO97" s="23">
        <f t="shared" si="552"/>
        <v>7.185475101298791</v>
      </c>
      <c r="AP97" s="23">
        <f t="shared" si="553"/>
        <v>-11.493818800043829</v>
      </c>
      <c r="AQ97" s="23">
        <f t="shared" si="554"/>
        <v>-20.276395955834602</v>
      </c>
      <c r="AR97" s="44">
        <f t="shared" si="555"/>
        <v>9.2168448986516258E-2</v>
      </c>
      <c r="AS97" s="127"/>
      <c r="AT97" s="20">
        <f t="shared" si="556"/>
        <v>1.6831536169521246</v>
      </c>
      <c r="AU97" s="20">
        <f t="shared" si="557"/>
        <v>-0.33152766218745455</v>
      </c>
      <c r="AV97" s="20">
        <f t="shared" si="558"/>
        <v>1.7154931329079981</v>
      </c>
      <c r="AX97" s="18">
        <v>-20</v>
      </c>
      <c r="AY97" s="18">
        <v>0</v>
      </c>
      <c r="AZ97" s="18">
        <v>-635</v>
      </c>
      <c r="BA97" s="119">
        <v>-1.6999999999999999E-3</v>
      </c>
      <c r="BB97" s="119">
        <v>-1.8E-3</v>
      </c>
      <c r="BC97" s="120">
        <v>0</v>
      </c>
      <c r="BD97" s="116"/>
      <c r="BE97" s="147" t="s">
        <v>97</v>
      </c>
    </row>
    <row r="98" spans="1:57" x14ac:dyDescent="0.3">
      <c r="A98" s="44">
        <v>1511.48</v>
      </c>
      <c r="B98" s="44">
        <v>72.400000000000006</v>
      </c>
      <c r="C98" s="20">
        <v>241.03</v>
      </c>
      <c r="D98" s="24">
        <f t="shared" si="521"/>
        <v>1001.0164868875967</v>
      </c>
      <c r="E98" s="24">
        <f t="shared" si="522"/>
        <v>-917.43648688759663</v>
      </c>
      <c r="F98" s="24">
        <f t="shared" si="523"/>
        <v>-398.05712890879744</v>
      </c>
      <c r="G98" s="24">
        <f t="shared" si="524"/>
        <v>-737.29159846402172</v>
      </c>
      <c r="H98" s="20">
        <f t="shared" si="525"/>
        <v>528521.27787109127</v>
      </c>
      <c r="I98" s="20">
        <f t="shared" si="526"/>
        <v>7194146.0884015365</v>
      </c>
      <c r="J98" s="21">
        <f t="shared" si="527"/>
        <v>837.88327292096437</v>
      </c>
      <c r="K98" s="21">
        <f t="shared" si="528"/>
        <v>241.63578736452396</v>
      </c>
      <c r="L98" s="21">
        <f t="shared" si="529"/>
        <v>713.37338502452656</v>
      </c>
      <c r="M98" s="127"/>
      <c r="N98" s="20">
        <f t="shared" si="530"/>
        <v>24.680000000000064</v>
      </c>
      <c r="O98" s="20">
        <f t="shared" si="531"/>
        <v>-6.6322511575783727E-3</v>
      </c>
      <c r="P98" s="20">
        <f t="shared" si="532"/>
        <v>6.8067840827781435E-3</v>
      </c>
      <c r="Q98" s="22">
        <f t="shared" si="533"/>
        <v>9.2828308611916377E-3</v>
      </c>
      <c r="R98" s="21">
        <f t="shared" si="534"/>
        <v>1.000007180974279</v>
      </c>
      <c r="S98" s="20">
        <f t="shared" si="535"/>
        <v>7.3844494295334497</v>
      </c>
      <c r="T98" s="20">
        <f t="shared" si="536"/>
        <v>-11.476250195853527</v>
      </c>
      <c r="U98" s="20">
        <f t="shared" si="537"/>
        <v>-20.563647880821748</v>
      </c>
      <c r="V98" s="127"/>
      <c r="W98" s="44">
        <v>1511.48</v>
      </c>
      <c r="X98" s="44">
        <v>72.31</v>
      </c>
      <c r="Y98" s="20">
        <v>241.13200000000001</v>
      </c>
      <c r="Z98" s="20">
        <f t="shared" si="538"/>
        <v>1001.3704431622667</v>
      </c>
      <c r="AA98" s="20">
        <f t="shared" si="539"/>
        <v>-917.79044316226668</v>
      </c>
      <c r="AB98" s="20">
        <f t="shared" si="540"/>
        <v>-399.47320721165306</v>
      </c>
      <c r="AC98" s="20">
        <f t="shared" si="541"/>
        <v>-736.37554387482521</v>
      </c>
      <c r="AD98" s="20">
        <f t="shared" si="542"/>
        <v>528519.86179278849</v>
      </c>
      <c r="AE98" s="20">
        <f t="shared" si="543"/>
        <v>7194147.0044561252</v>
      </c>
      <c r="AF98" s="21">
        <f t="shared" si="544"/>
        <v>837.75162482498888</v>
      </c>
      <c r="AG98" s="21">
        <f t="shared" si="545"/>
        <v>241.52080159745671</v>
      </c>
      <c r="AH98" s="21">
        <f t="shared" si="546"/>
        <v>714.14171751394929</v>
      </c>
      <c r="AI98" s="127"/>
      <c r="AJ98" s="20">
        <f t="shared" si="547"/>
        <v>24.680000000000064</v>
      </c>
      <c r="AK98" s="20">
        <f t="shared" si="548"/>
        <v>-7.8714349264943119E-3</v>
      </c>
      <c r="AL98" s="20">
        <f t="shared" si="549"/>
        <v>1.0611601852125596E-2</v>
      </c>
      <c r="AM98" s="23">
        <f t="shared" si="550"/>
        <v>1.2822733752112514E-2</v>
      </c>
      <c r="AN98" s="44">
        <f t="shared" si="551"/>
        <v>1.0000137021003666</v>
      </c>
      <c r="AO98" s="23">
        <f t="shared" si="552"/>
        <v>7.4068780420160456</v>
      </c>
      <c r="AP98" s="23">
        <f t="shared" si="553"/>
        <v>-11.475349741460418</v>
      </c>
      <c r="AQ98" s="23">
        <f t="shared" si="554"/>
        <v>-20.555985993929305</v>
      </c>
      <c r="AR98" s="44">
        <f t="shared" si="555"/>
        <v>0.18711341853369257</v>
      </c>
      <c r="AS98" s="127"/>
      <c r="AT98" s="20">
        <f t="shared" si="556"/>
        <v>1.6865449205848315</v>
      </c>
      <c r="AU98" s="20">
        <f t="shared" si="557"/>
        <v>-0.35395627467005397</v>
      </c>
      <c r="AV98" s="20">
        <f t="shared" si="558"/>
        <v>1.7232872115607423</v>
      </c>
      <c r="AX98" s="18">
        <v>-20</v>
      </c>
      <c r="AY98" s="18">
        <v>0</v>
      </c>
      <c r="AZ98" s="18">
        <v>-635</v>
      </c>
      <c r="BA98" s="119">
        <v>-1.6999999999999999E-3</v>
      </c>
      <c r="BB98" s="119">
        <v>-1.8E-3</v>
      </c>
      <c r="BC98" s="120">
        <v>0</v>
      </c>
      <c r="BD98" s="116"/>
      <c r="BE98" s="147" t="s">
        <v>97</v>
      </c>
    </row>
    <row r="99" spans="1:57" x14ac:dyDescent="0.3">
      <c r="A99" s="44">
        <v>1535.54</v>
      </c>
      <c r="B99" s="44">
        <v>72.77</v>
      </c>
      <c r="C99" s="20">
        <v>240.66</v>
      </c>
      <c r="D99" s="24">
        <f t="shared" si="521"/>
        <v>1008.2174290313709</v>
      </c>
      <c r="E99" s="24">
        <f t="shared" si="522"/>
        <v>-924.63742903137086</v>
      </c>
      <c r="F99" s="24">
        <f t="shared" si="523"/>
        <v>-409.24127092039856</v>
      </c>
      <c r="G99" s="24">
        <f t="shared" si="524"/>
        <v>-757.34006864204696</v>
      </c>
      <c r="H99" s="20">
        <f t="shared" si="525"/>
        <v>528510.0937290797</v>
      </c>
      <c r="I99" s="20">
        <f t="shared" si="526"/>
        <v>7194126.0399313588</v>
      </c>
      <c r="J99" s="21">
        <f t="shared" si="527"/>
        <v>860.83819466568946</v>
      </c>
      <c r="K99" s="21">
        <f t="shared" si="528"/>
        <v>241.6146941196001</v>
      </c>
      <c r="L99" s="21">
        <f t="shared" si="529"/>
        <v>733.08337121511863</v>
      </c>
      <c r="M99" s="127"/>
      <c r="N99" s="20">
        <f t="shared" si="530"/>
        <v>24.059999999999945</v>
      </c>
      <c r="O99" s="20">
        <f t="shared" si="531"/>
        <v>6.4577182323788508E-3</v>
      </c>
      <c r="P99" s="20">
        <f t="shared" si="532"/>
        <v>-6.4577182323790989E-3</v>
      </c>
      <c r="Q99" s="22">
        <f t="shared" si="533"/>
        <v>8.9257271228500024E-3</v>
      </c>
      <c r="R99" s="21">
        <f t="shared" si="534"/>
        <v>1.000006639103282</v>
      </c>
      <c r="S99" s="20">
        <f t="shared" si="535"/>
        <v>7.2009421437742827</v>
      </c>
      <c r="T99" s="20">
        <f t="shared" si="536"/>
        <v>-11.184142011601145</v>
      </c>
      <c r="U99" s="20">
        <f t="shared" si="537"/>
        <v>-20.048470178025237</v>
      </c>
      <c r="V99" s="127"/>
      <c r="W99" s="44">
        <v>1535.54</v>
      </c>
      <c r="X99" s="44">
        <v>72.7</v>
      </c>
      <c r="Y99" s="20">
        <v>240.721</v>
      </c>
      <c r="Z99" s="20">
        <f t="shared" si="538"/>
        <v>1008.6034364659773</v>
      </c>
      <c r="AA99" s="20">
        <f t="shared" si="539"/>
        <v>-925.02343646597728</v>
      </c>
      <c r="AB99" s="20">
        <f t="shared" si="540"/>
        <v>-410.62392752496402</v>
      </c>
      <c r="AC99" s="20">
        <f t="shared" si="541"/>
        <v>-756.43107556486621</v>
      </c>
      <c r="AD99" s="20">
        <f t="shared" si="542"/>
        <v>528508.71107247518</v>
      </c>
      <c r="AE99" s="20">
        <f t="shared" si="543"/>
        <v>7194126.9489244353</v>
      </c>
      <c r="AF99" s="21">
        <f t="shared" si="544"/>
        <v>860.69738116032818</v>
      </c>
      <c r="AG99" s="21">
        <f t="shared" si="545"/>
        <v>241.5049513943145</v>
      </c>
      <c r="AH99" s="21">
        <f t="shared" si="546"/>
        <v>733.82629042079213</v>
      </c>
      <c r="AI99" s="127"/>
      <c r="AJ99" s="20">
        <f t="shared" si="547"/>
        <v>24.059999999999945</v>
      </c>
      <c r="AK99" s="20">
        <f t="shared" si="548"/>
        <v>6.8067840827778954E-3</v>
      </c>
      <c r="AL99" s="20">
        <f t="shared" si="549"/>
        <v>-7.1733032256967181E-3</v>
      </c>
      <c r="AM99" s="23">
        <f t="shared" si="550"/>
        <v>9.650804620195963E-3</v>
      </c>
      <c r="AN99" s="44">
        <f t="shared" si="551"/>
        <v>1.0000077615747747</v>
      </c>
      <c r="AO99" s="23">
        <f t="shared" si="552"/>
        <v>7.2329933037105869</v>
      </c>
      <c r="AP99" s="23">
        <f t="shared" si="553"/>
        <v>-11.15072031331097</v>
      </c>
      <c r="AQ99" s="23">
        <f t="shared" si="554"/>
        <v>-20.055531690040997</v>
      </c>
      <c r="AR99" s="44">
        <f t="shared" si="555"/>
        <v>0.16419416955883973</v>
      </c>
      <c r="AS99" s="127"/>
      <c r="AT99" s="20">
        <f t="shared" si="556"/>
        <v>1.6546926298259284</v>
      </c>
      <c r="AU99" s="20">
        <f t="shared" si="557"/>
        <v>-0.38600743460642661</v>
      </c>
      <c r="AV99" s="20">
        <f t="shared" si="558"/>
        <v>1.6991201955046269</v>
      </c>
      <c r="AX99" s="18">
        <v>-20</v>
      </c>
      <c r="AY99" s="18">
        <v>0</v>
      </c>
      <c r="AZ99" s="18">
        <v>-635</v>
      </c>
      <c r="BA99" s="119">
        <v>-1.6999999999999999E-3</v>
      </c>
      <c r="BB99" s="119">
        <v>-1.8E-3</v>
      </c>
      <c r="BC99" s="120">
        <v>0</v>
      </c>
      <c r="BD99" s="116"/>
      <c r="BE99" s="147" t="s">
        <v>97</v>
      </c>
    </row>
    <row r="100" spans="1:57" x14ac:dyDescent="0.3">
      <c r="A100" s="44">
        <v>1559.44</v>
      </c>
      <c r="B100" s="44">
        <v>72.849999999999994</v>
      </c>
      <c r="C100" s="20">
        <v>241.12</v>
      </c>
      <c r="D100" s="24">
        <f t="shared" si="521"/>
        <v>1015.2809005850961</v>
      </c>
      <c r="E100" s="24">
        <f t="shared" si="522"/>
        <v>-931.70090058509606</v>
      </c>
      <c r="F100" s="24">
        <f t="shared" si="523"/>
        <v>-420.34889662949081</v>
      </c>
      <c r="G100" s="24">
        <f t="shared" si="524"/>
        <v>-777.28838004192551</v>
      </c>
      <c r="H100" s="20">
        <f t="shared" si="525"/>
        <v>528498.98610337055</v>
      </c>
      <c r="I100" s="20">
        <f t="shared" si="526"/>
        <v>7194106.0916199591</v>
      </c>
      <c r="J100" s="21">
        <f t="shared" si="527"/>
        <v>883.66872788722765</v>
      </c>
      <c r="K100" s="21">
        <f t="shared" si="528"/>
        <v>241.59597119003175</v>
      </c>
      <c r="L100" s="21">
        <f t="shared" si="529"/>
        <v>752.67701295486074</v>
      </c>
      <c r="M100" s="127"/>
      <c r="N100" s="20">
        <f t="shared" si="530"/>
        <v>23.900000000000091</v>
      </c>
      <c r="O100" s="20">
        <f t="shared" si="531"/>
        <v>1.3962634015954338E-3</v>
      </c>
      <c r="P100" s="20">
        <f t="shared" si="532"/>
        <v>8.0285145591740548E-3</v>
      </c>
      <c r="Q100" s="22">
        <f t="shared" si="533"/>
        <v>7.7959334371220379E-3</v>
      </c>
      <c r="R100" s="21">
        <f t="shared" si="534"/>
        <v>1.0000050647456282</v>
      </c>
      <c r="S100" s="20">
        <f t="shared" si="535"/>
        <v>7.0634715537252344</v>
      </c>
      <c r="T100" s="20">
        <f t="shared" si="536"/>
        <v>-11.107625709092249</v>
      </c>
      <c r="U100" s="20">
        <f t="shared" si="537"/>
        <v>-19.94831139987857</v>
      </c>
      <c r="V100" s="127"/>
      <c r="W100" s="44">
        <v>1559.44</v>
      </c>
      <c r="X100" s="44">
        <v>72.759</v>
      </c>
      <c r="Y100" s="20">
        <v>241.22900000000001</v>
      </c>
      <c r="Z100" s="20">
        <f t="shared" si="538"/>
        <v>1015.6989883313106</v>
      </c>
      <c r="AA100" s="20">
        <f t="shared" si="539"/>
        <v>-932.11898833131056</v>
      </c>
      <c r="AB100" s="20">
        <f t="shared" si="540"/>
        <v>-421.6971169519619</v>
      </c>
      <c r="AC100" s="20">
        <f t="shared" si="541"/>
        <v>-776.38713121347723</v>
      </c>
      <c r="AD100" s="20">
        <f t="shared" si="542"/>
        <v>528497.63788304816</v>
      </c>
      <c r="AE100" s="20">
        <f t="shared" si="543"/>
        <v>7194106.9928687867</v>
      </c>
      <c r="AF100" s="21">
        <f t="shared" si="544"/>
        <v>883.51878076218043</v>
      </c>
      <c r="AG100" s="21">
        <f t="shared" si="545"/>
        <v>241.49126335905757</v>
      </c>
      <c r="AH100" s="21">
        <f t="shared" si="546"/>
        <v>753.39398158979509</v>
      </c>
      <c r="AI100" s="127"/>
      <c r="AJ100" s="20">
        <f t="shared" si="547"/>
        <v>23.900000000000091</v>
      </c>
      <c r="AK100" s="20">
        <f t="shared" si="548"/>
        <v>1.0297442586766107E-3</v>
      </c>
      <c r="AL100" s="20">
        <f t="shared" si="549"/>
        <v>8.8662726001313644E-3</v>
      </c>
      <c r="AM100" s="23">
        <f t="shared" si="550"/>
        <v>8.5289146234976965E-3</v>
      </c>
      <c r="AN100" s="44">
        <f t="shared" si="551"/>
        <v>1.0000060619094837</v>
      </c>
      <c r="AO100" s="23">
        <f t="shared" si="552"/>
        <v>7.0955518653333023</v>
      </c>
      <c r="AP100" s="23">
        <f t="shared" si="553"/>
        <v>-11.073189426997901</v>
      </c>
      <c r="AQ100" s="23">
        <f t="shared" si="554"/>
        <v>-19.956055648610999</v>
      </c>
      <c r="AR100" s="44">
        <f t="shared" si="555"/>
        <v>9.9910268190221016E-2</v>
      </c>
      <c r="AS100" s="127"/>
      <c r="AT100" s="20">
        <f t="shared" si="556"/>
        <v>1.6217112834700211</v>
      </c>
      <c r="AU100" s="20">
        <f t="shared" si="557"/>
        <v>-0.41808774621449629</v>
      </c>
      <c r="AV100" s="20">
        <f t="shared" si="558"/>
        <v>1.6747372481881151</v>
      </c>
      <c r="AX100" s="18">
        <v>-20</v>
      </c>
      <c r="AY100" s="18">
        <v>0</v>
      </c>
      <c r="AZ100" s="18">
        <v>-635</v>
      </c>
      <c r="BA100" s="119">
        <v>-1.6999999999999999E-3</v>
      </c>
      <c r="BB100" s="119">
        <v>-1.8E-3</v>
      </c>
      <c r="BC100" s="120">
        <v>0</v>
      </c>
      <c r="BD100" s="116"/>
      <c r="BE100" s="147" t="s">
        <v>97</v>
      </c>
    </row>
    <row r="101" spans="1:57" x14ac:dyDescent="0.3">
      <c r="A101" s="44">
        <v>1583.58</v>
      </c>
      <c r="B101" s="44">
        <v>73.75</v>
      </c>
      <c r="C101" s="20">
        <v>240.38</v>
      </c>
      <c r="D101" s="24">
        <f t="shared" si="521"/>
        <v>1022.2178006830732</v>
      </c>
      <c r="E101" s="24">
        <f t="shared" si="522"/>
        <v>-938.63780068307312</v>
      </c>
      <c r="F101" s="24">
        <f t="shared" si="523"/>
        <v>-431.64681569916593</v>
      </c>
      <c r="G101" s="24">
        <f t="shared" si="524"/>
        <v>-797.46154609235009</v>
      </c>
      <c r="H101" s="20">
        <f t="shared" si="525"/>
        <v>528487.6881843009</v>
      </c>
      <c r="I101" s="20">
        <f t="shared" si="526"/>
        <v>7194085.9184539085</v>
      </c>
      <c r="J101" s="21">
        <f t="shared" si="527"/>
        <v>906.78767691187284</v>
      </c>
      <c r="K101" s="21">
        <f t="shared" si="528"/>
        <v>241.57437904273127</v>
      </c>
      <c r="L101" s="21">
        <f t="shared" si="529"/>
        <v>772.54788090431225</v>
      </c>
      <c r="M101" s="127"/>
      <c r="N101" s="20">
        <f t="shared" si="530"/>
        <v>24.139999999999873</v>
      </c>
      <c r="O101" s="20">
        <f t="shared" si="531"/>
        <v>1.5707963267949064E-2</v>
      </c>
      <c r="P101" s="20">
        <f t="shared" si="532"/>
        <v>-1.2915436464758198E-2</v>
      </c>
      <c r="Q101" s="22">
        <f t="shared" si="533"/>
        <v>1.9994250349961717E-2</v>
      </c>
      <c r="R101" s="21">
        <f t="shared" si="534"/>
        <v>1.0000333155024428</v>
      </c>
      <c r="S101" s="20">
        <f t="shared" si="535"/>
        <v>6.9369000979770332</v>
      </c>
      <c r="T101" s="20">
        <f t="shared" si="536"/>
        <v>-11.297919069675114</v>
      </c>
      <c r="U101" s="20">
        <f t="shared" si="537"/>
        <v>-20.173166050424623</v>
      </c>
      <c r="V101" s="127"/>
      <c r="W101" s="44">
        <v>1583.58</v>
      </c>
      <c r="X101" s="44">
        <v>73.656999999999996</v>
      </c>
      <c r="Y101" s="20">
        <v>240.54599999999999</v>
      </c>
      <c r="Z101" s="20">
        <f t="shared" si="538"/>
        <v>1022.6729934315583</v>
      </c>
      <c r="AA101" s="20">
        <f t="shared" si="539"/>
        <v>-939.09299343155828</v>
      </c>
      <c r="AB101" s="20">
        <f t="shared" si="540"/>
        <v>-432.94114889561234</v>
      </c>
      <c r="AC101" s="20">
        <f t="shared" si="541"/>
        <v>-796.57763257686133</v>
      </c>
      <c r="AD101" s="20">
        <f t="shared" si="542"/>
        <v>528486.39385110454</v>
      </c>
      <c r="AE101" s="20">
        <f t="shared" si="543"/>
        <v>7194086.8023674237</v>
      </c>
      <c r="AF101" s="21">
        <f t="shared" si="544"/>
        <v>906.62779746090393</v>
      </c>
      <c r="AG101" s="21">
        <f t="shared" si="545"/>
        <v>241.47585291237439</v>
      </c>
      <c r="AH101" s="21">
        <f t="shared" si="546"/>
        <v>773.22684957565218</v>
      </c>
      <c r="AI101" s="127"/>
      <c r="AJ101" s="20">
        <f t="shared" si="547"/>
        <v>24.139999999999873</v>
      </c>
      <c r="AK101" s="20">
        <f t="shared" si="548"/>
        <v>1.5673056682909012E-2</v>
      </c>
      <c r="AL101" s="20">
        <f t="shared" si="549"/>
        <v>-1.192059879112164E-2</v>
      </c>
      <c r="AM101" s="23">
        <f t="shared" si="550"/>
        <v>1.9387672201708561E-2</v>
      </c>
      <c r="AN101" s="44">
        <f t="shared" si="551"/>
        <v>1.0000313246635546</v>
      </c>
      <c r="AO101" s="23">
        <f t="shared" si="552"/>
        <v>6.9740051002477674</v>
      </c>
      <c r="AP101" s="23">
        <f t="shared" si="553"/>
        <v>-11.244031943650441</v>
      </c>
      <c r="AQ101" s="23">
        <f t="shared" si="554"/>
        <v>-20.190501363384051</v>
      </c>
      <c r="AR101" s="44">
        <f t="shared" si="555"/>
        <v>0.42767897588867254</v>
      </c>
      <c r="AS101" s="127"/>
      <c r="AT101" s="20">
        <f t="shared" si="556"/>
        <v>1.5673549455828308</v>
      </c>
      <c r="AU101" s="20">
        <f t="shared" si="557"/>
        <v>-0.45519274848516034</v>
      </c>
      <c r="AV101" s="20">
        <f t="shared" si="558"/>
        <v>1.6321157935993489</v>
      </c>
      <c r="AX101" s="18">
        <v>-20</v>
      </c>
      <c r="AY101" s="18">
        <v>0</v>
      </c>
      <c r="AZ101" s="18">
        <v>-635</v>
      </c>
      <c r="BA101" s="119">
        <v>-1.6999999999999999E-3</v>
      </c>
      <c r="BB101" s="119">
        <v>-1.8E-3</v>
      </c>
      <c r="BC101" s="120">
        <v>0</v>
      </c>
      <c r="BD101" s="116"/>
      <c r="BE101" s="147" t="s">
        <v>97</v>
      </c>
    </row>
    <row r="102" spans="1:57" x14ac:dyDescent="0.3">
      <c r="A102" s="44">
        <v>1607.48</v>
      </c>
      <c r="B102" s="44">
        <v>73.47</v>
      </c>
      <c r="C102" s="20">
        <v>239.63</v>
      </c>
      <c r="D102" s="24">
        <f t="shared" si="521"/>
        <v>1028.9618416967539</v>
      </c>
      <c r="E102" s="24">
        <f t="shared" si="522"/>
        <v>-945.3818416967539</v>
      </c>
      <c r="F102" s="24">
        <f t="shared" si="523"/>
        <v>-443.10927382144314</v>
      </c>
      <c r="G102" s="24">
        <f t="shared" si="524"/>
        <v>-817.31932343583048</v>
      </c>
      <c r="H102" s="20">
        <f t="shared" si="525"/>
        <v>528476.22572617861</v>
      </c>
      <c r="I102" s="20">
        <f t="shared" si="526"/>
        <v>7194066.0606765654</v>
      </c>
      <c r="J102" s="21">
        <f t="shared" si="527"/>
        <v>929.70786003355397</v>
      </c>
      <c r="K102" s="21">
        <f t="shared" si="528"/>
        <v>241.5356863058982</v>
      </c>
      <c r="L102" s="21">
        <f t="shared" si="529"/>
        <v>792.40354949975983</v>
      </c>
      <c r="M102" s="127"/>
      <c r="N102" s="20">
        <f t="shared" si="530"/>
        <v>23.900000000000091</v>
      </c>
      <c r="O102" s="20">
        <f t="shared" si="531"/>
        <v>-4.8869219055841422E-3</v>
      </c>
      <c r="P102" s="20">
        <f t="shared" si="532"/>
        <v>-1.3089969389957472E-2</v>
      </c>
      <c r="Q102" s="22">
        <f t="shared" si="533"/>
        <v>1.3475373264769885E-2</v>
      </c>
      <c r="R102" s="21">
        <f t="shared" si="534"/>
        <v>1.0000151324151685</v>
      </c>
      <c r="S102" s="20">
        <f t="shared" si="535"/>
        <v>6.7440410136808717</v>
      </c>
      <c r="T102" s="20">
        <f t="shared" si="536"/>
        <v>-11.462458122277202</v>
      </c>
      <c r="U102" s="20">
        <f t="shared" si="537"/>
        <v>-19.857777343480436</v>
      </c>
      <c r="V102" s="127"/>
      <c r="W102" s="44">
        <v>1607.48</v>
      </c>
      <c r="X102" s="44">
        <v>73.411000000000001</v>
      </c>
      <c r="Y102" s="20">
        <v>239.767</v>
      </c>
      <c r="Z102" s="20">
        <f t="shared" si="538"/>
        <v>1029.4474512410147</v>
      </c>
      <c r="AA102" s="20">
        <f t="shared" si="539"/>
        <v>-945.86745124101469</v>
      </c>
      <c r="AB102" s="20">
        <f t="shared" si="540"/>
        <v>-444.34660083040279</v>
      </c>
      <c r="AC102" s="20">
        <f t="shared" si="541"/>
        <v>-816.45785938324548</v>
      </c>
      <c r="AD102" s="20">
        <f t="shared" si="542"/>
        <v>528474.98839916976</v>
      </c>
      <c r="AE102" s="20">
        <f t="shared" si="543"/>
        <v>7194066.9221406169</v>
      </c>
      <c r="AF102" s="21">
        <f t="shared" si="544"/>
        <v>929.54146643288846</v>
      </c>
      <c r="AG102" s="21">
        <f t="shared" si="545"/>
        <v>241.44333075015584</v>
      </c>
      <c r="AH102" s="21">
        <f t="shared" si="546"/>
        <v>793.04437409601496</v>
      </c>
      <c r="AI102" s="127"/>
      <c r="AJ102" s="20">
        <f t="shared" si="547"/>
        <v>23.900000000000091</v>
      </c>
      <c r="AK102" s="20">
        <f t="shared" si="548"/>
        <v>-4.2935099599059655E-3</v>
      </c>
      <c r="AL102" s="20">
        <f t="shared" si="549"/>
        <v>-1.3596114873035763E-2</v>
      </c>
      <c r="AM102" s="23">
        <f t="shared" si="550"/>
        <v>1.3727217272510694E-2</v>
      </c>
      <c r="AN102" s="44">
        <f t="shared" si="551"/>
        <v>1.0000157033370787</v>
      </c>
      <c r="AO102" s="23">
        <f t="shared" si="552"/>
        <v>6.7744578094564316</v>
      </c>
      <c r="AP102" s="23">
        <f t="shared" si="553"/>
        <v>-11.40545193479047</v>
      </c>
      <c r="AQ102" s="23">
        <f t="shared" si="554"/>
        <v>-19.880226806384197</v>
      </c>
      <c r="AR102" s="44">
        <f t="shared" si="555"/>
        <v>0.33428135737257375</v>
      </c>
      <c r="AS102" s="127"/>
      <c r="AT102" s="20">
        <f t="shared" si="556"/>
        <v>1.5076798197648127</v>
      </c>
      <c r="AU102" s="20">
        <f t="shared" si="557"/>
        <v>-0.48560954426079661</v>
      </c>
      <c r="AV102" s="20">
        <f t="shared" si="558"/>
        <v>1.5839555133914704</v>
      </c>
      <c r="AX102" s="18">
        <v>-20</v>
      </c>
      <c r="AY102" s="18">
        <v>0</v>
      </c>
      <c r="AZ102" s="18">
        <v>-635</v>
      </c>
      <c r="BA102" s="119">
        <v>-1.6999999999999999E-3</v>
      </c>
      <c r="BB102" s="119">
        <v>-1.8E-3</v>
      </c>
      <c r="BC102" s="120">
        <v>0</v>
      </c>
      <c r="BD102" s="116"/>
      <c r="BE102" s="147" t="s">
        <v>97</v>
      </c>
    </row>
    <row r="103" spans="1:57" x14ac:dyDescent="0.3">
      <c r="A103" s="128">
        <v>1631.55</v>
      </c>
      <c r="B103" s="128">
        <v>75.02</v>
      </c>
      <c r="C103" s="129">
        <v>239.94</v>
      </c>
      <c r="D103" s="130">
        <f t="shared" si="521"/>
        <v>1035.4972504175801</v>
      </c>
      <c r="E103" s="130">
        <f t="shared" si="522"/>
        <v>-951.91725041758002</v>
      </c>
      <c r="F103" s="130">
        <f t="shared" si="523"/>
        <v>-454.76675948353875</v>
      </c>
      <c r="G103" s="130">
        <f t="shared" si="524"/>
        <v>-837.33730832622518</v>
      </c>
      <c r="H103" s="129">
        <f t="shared" si="525"/>
        <v>528464.56824051647</v>
      </c>
      <c r="I103" s="129">
        <f t="shared" si="526"/>
        <v>7194046.042691675</v>
      </c>
      <c r="J103" s="131">
        <f t="shared" si="527"/>
        <v>952.86230560672652</v>
      </c>
      <c r="K103" s="131">
        <f t="shared" si="528"/>
        <v>241.49314644991429</v>
      </c>
      <c r="L103" s="131">
        <f t="shared" si="529"/>
        <v>812.50822067258503</v>
      </c>
      <c r="M103" s="25"/>
      <c r="N103" s="129">
        <f t="shared" si="530"/>
        <v>24.069999999999936</v>
      </c>
      <c r="O103" s="129">
        <f t="shared" si="531"/>
        <v>2.7052603405912059E-2</v>
      </c>
      <c r="P103" s="129">
        <f t="shared" si="532"/>
        <v>5.4105206811824614E-3</v>
      </c>
      <c r="Q103" s="132">
        <f t="shared" si="533"/>
        <v>2.7549170773418341E-2</v>
      </c>
      <c r="R103" s="131">
        <f t="shared" si="534"/>
        <v>1.0000632512013559</v>
      </c>
      <c r="S103" s="129">
        <f t="shared" si="535"/>
        <v>6.5354087208260632</v>
      </c>
      <c r="T103" s="129">
        <f t="shared" si="536"/>
        <v>-11.65748566209562</v>
      </c>
      <c r="U103" s="129">
        <f t="shared" si="537"/>
        <v>-20.017984890394683</v>
      </c>
      <c r="V103" s="25"/>
      <c r="W103" s="128">
        <v>1631.55</v>
      </c>
      <c r="X103" s="128">
        <v>74.948999999999998</v>
      </c>
      <c r="Y103" s="129">
        <v>240.06899999999999</v>
      </c>
      <c r="Z103" s="129">
        <f t="shared" si="538"/>
        <v>1036.0091380143724</v>
      </c>
      <c r="AA103" s="129">
        <f t="shared" si="539"/>
        <v>-952.42913801437237</v>
      </c>
      <c r="AB103" s="129">
        <f t="shared" si="540"/>
        <v>-455.95387625282422</v>
      </c>
      <c r="AC103" s="129">
        <f t="shared" si="541"/>
        <v>-836.49642955628838</v>
      </c>
      <c r="AD103" s="129">
        <f t="shared" si="542"/>
        <v>528463.38112374733</v>
      </c>
      <c r="AE103" s="129">
        <f t="shared" si="543"/>
        <v>7194046.8835704438</v>
      </c>
      <c r="AF103" s="131">
        <f t="shared" si="544"/>
        <v>952.69103802355266</v>
      </c>
      <c r="AG103" s="131">
        <f t="shared" si="545"/>
        <v>241.4062720491153</v>
      </c>
      <c r="AH103" s="131">
        <f t="shared" si="546"/>
        <v>813.11585456707633</v>
      </c>
      <c r="AI103" s="25"/>
      <c r="AJ103" s="129">
        <f t="shared" si="547"/>
        <v>24.069999999999936</v>
      </c>
      <c r="AK103" s="129">
        <f t="shared" si="548"/>
        <v>2.684316389567273E-2</v>
      </c>
      <c r="AL103" s="129">
        <f t="shared" si="549"/>
        <v>5.2708943410227447E-3</v>
      </c>
      <c r="AM103" s="133">
        <f t="shared" si="550"/>
        <v>2.7317962672762874E-2</v>
      </c>
      <c r="AN103" s="128">
        <f t="shared" si="551"/>
        <v>1.0000621938984042</v>
      </c>
      <c r="AO103" s="133">
        <f t="shared" si="552"/>
        <v>6.5616867733577591</v>
      </c>
      <c r="AP103" s="133">
        <f t="shared" si="553"/>
        <v>-11.607275422421408</v>
      </c>
      <c r="AQ103" s="133">
        <f t="shared" si="554"/>
        <v>-20.038570173042931</v>
      </c>
      <c r="AR103" s="128">
        <f t="shared" si="555"/>
        <v>0.64649555275004733</v>
      </c>
      <c r="AS103" s="25"/>
      <c r="AT103" s="129">
        <f t="shared" si="556"/>
        <v>1.4547588554252697</v>
      </c>
      <c r="AU103" s="129">
        <f t="shared" si="557"/>
        <v>-0.51188759679234863</v>
      </c>
      <c r="AV103" s="129">
        <f t="shared" si="558"/>
        <v>1.5421907272409878</v>
      </c>
      <c r="AX103" s="18">
        <v>-20</v>
      </c>
      <c r="AY103" s="18">
        <v>0</v>
      </c>
      <c r="AZ103" s="18">
        <v>-635</v>
      </c>
      <c r="BA103" s="119">
        <v>-1.6999999999999999E-3</v>
      </c>
      <c r="BB103" s="119">
        <v>-1.8E-3</v>
      </c>
      <c r="BC103" s="120">
        <v>0</v>
      </c>
      <c r="BD103" s="116"/>
      <c r="BE103" s="147" t="s">
        <v>97</v>
      </c>
    </row>
    <row r="104" spans="1:57" x14ac:dyDescent="0.3">
      <c r="A104" s="44">
        <v>1655.47</v>
      </c>
      <c r="B104" s="44">
        <v>75.36</v>
      </c>
      <c r="C104" s="20">
        <v>240.19</v>
      </c>
      <c r="D104" s="24">
        <f t="shared" ref="D104:D107" si="559">S104+D103</f>
        <v>1041.6115492709289</v>
      </c>
      <c r="E104" s="24">
        <f t="shared" ref="E104:E107" si="560">$BJ$3-D104</f>
        <v>-958.03154927092885</v>
      </c>
      <c r="F104" s="24">
        <f t="shared" ref="F104:F107" si="561">T104+F103</f>
        <v>-466.30664472839049</v>
      </c>
      <c r="G104" s="24">
        <f t="shared" ref="G104:G107" si="562">U104+G103</f>
        <v>-857.37752465754659</v>
      </c>
      <c r="H104" s="20">
        <f t="shared" ref="H104:H107" si="563">H103+T104</f>
        <v>528453.02835527167</v>
      </c>
      <c r="I104" s="20">
        <f t="shared" ref="I104:I107" si="564">I103+U104</f>
        <v>7194026.0024753436</v>
      </c>
      <c r="J104" s="21">
        <f t="shared" ref="J104:J107" si="565">SQRT(F104^2+G104^2)</f>
        <v>975.9805872586561</v>
      </c>
      <c r="K104" s="21">
        <f t="shared" ref="K104:K107" si="566">IF(J104=0,0,IF(F104&lt;0,ATAN(G104/F104)*180/PI()+180,ATAN(G104/F104)*180/PI()))</f>
        <v>241.45931317277964</v>
      </c>
      <c r="L104" s="21">
        <f t="shared" ref="L104:L107" si="567">COS((K104-$BL$3)*PI()/180)*J104</f>
        <v>832.52216261704427</v>
      </c>
      <c r="M104" s="127"/>
      <c r="N104" s="20">
        <f t="shared" ref="N104:N107" si="568">A104-A103</f>
        <v>23.920000000000073</v>
      </c>
      <c r="O104" s="20">
        <f t="shared" ref="O104:O107" si="569">RADIANS(B104-B103)</f>
        <v>5.9341194567807797E-3</v>
      </c>
      <c r="P104" s="20">
        <f t="shared" ref="P104:P107" si="570">RADIANS(C104-C103)</f>
        <v>4.3633231299858239E-3</v>
      </c>
      <c r="Q104" s="22">
        <f t="shared" ref="Q104:Q107" si="571">ACOS(COS(O104)-SIN(RADIANS(B103))*SIN(RADIANS(B104))*(1-COS(P104)))</f>
        <v>7.280682623459267E-3</v>
      </c>
      <c r="R104" s="21">
        <f t="shared" ref="R104:R107" si="572">2/Q104*TAN(Q104/2)</f>
        <v>1.0000044173850378</v>
      </c>
      <c r="S104" s="20">
        <f t="shared" ref="S104:S107" si="573">(N104/2)*(COS(RADIANS(B103))+COS(RADIANS(B104)))*R104</f>
        <v>6.1142988533489131</v>
      </c>
      <c r="T104" s="20">
        <f t="shared" ref="T104:T107" si="574">(N104/2)*(SIN(RADIANS(B103))*COS(RADIANS(C103))+SIN(RADIANS(B104))*COS(RADIANS(C104)))*R104</f>
        <v>-11.539885244851762</v>
      </c>
      <c r="U104" s="20">
        <f t="shared" ref="U104:U107" si="575">(N104/2)*(SIN(RADIANS(B103))*SIN(RADIANS(C103))+SIN(RADIANS(B104))*SIN(RADIANS(C104)))*R104</f>
        <v>-20.04021633132141</v>
      </c>
      <c r="V104" s="127"/>
      <c r="W104" s="44">
        <v>1655.47</v>
      </c>
      <c r="X104" s="44">
        <v>75.27</v>
      </c>
      <c r="Y104" s="20">
        <v>240.42699999999999</v>
      </c>
      <c r="Z104" s="20">
        <f t="shared" ref="Z104:Z107" si="576">AO104+Z103</f>
        <v>1042.1559322498151</v>
      </c>
      <c r="AA104" s="20">
        <f t="shared" ref="AA104:AA107" si="577">$BJ$3-Z104</f>
        <v>-958.57593224981508</v>
      </c>
      <c r="AB104" s="20">
        <f t="shared" ref="AB104:AB107" si="578">AP104+AB103</f>
        <v>-467.42539955922172</v>
      </c>
      <c r="AC104" s="20">
        <f t="shared" ref="AC104:AC107" si="579">AQ104+AC103</f>
        <v>-856.56591481374085</v>
      </c>
      <c r="AD104" s="20">
        <f t="shared" ref="AD104:AD107" si="580">AD103+AP104</f>
        <v>528451.90960044088</v>
      </c>
      <c r="AE104" s="20">
        <f t="shared" ref="AE104:AE107" si="581">AE103+AQ104</f>
        <v>7194026.8140851865</v>
      </c>
      <c r="AF104" s="21">
        <f t="shared" ref="AF104:AF107" si="582">SQRT(AB104^2+AC104^2)</f>
        <v>975.80309006161633</v>
      </c>
      <c r="AG104" s="21">
        <f t="shared" ref="AG104:AG107" si="583">IF(AF104=0,0,IF(AB104&lt;0,ATAN(AC104/AB104)*180/PI()+180,ATAN(AC104/AB104)*180/PI()))</f>
        <v>241.37883774384537</v>
      </c>
      <c r="AH104" s="21">
        <f t="shared" ref="AH104:AH107" si="584">COS((AG104-$BL$3)*PI()/180)*AF104</f>
        <v>833.08522779924806</v>
      </c>
      <c r="AI104" s="127"/>
      <c r="AJ104" s="20">
        <f t="shared" ref="AJ104:AJ107" si="585">W104-W103</f>
        <v>23.920000000000073</v>
      </c>
      <c r="AK104" s="20">
        <f t="shared" ref="AK104:AK107" si="586">RADIANS(X104-X103)</f>
        <v>5.6025068989017622E-3</v>
      </c>
      <c r="AL104" s="20">
        <f t="shared" ref="AL104:AL107" si="587">RADIANS(Y104-Y103)</f>
        <v>6.2482787221397711E-3</v>
      </c>
      <c r="AM104" s="23">
        <f t="shared" ref="AM104:AM107" si="588">ACOS(COS(AK104)-SIN(RADIANS(X103))*SIN(RADIANS(X104))*(1-COS(AL104)))</f>
        <v>8.2371645361734025E-3</v>
      </c>
      <c r="AN104" s="44">
        <f t="shared" ref="AN104:AN107" si="589">2/AM104*TAN(AM104/2)</f>
        <v>1.0000056542783311</v>
      </c>
      <c r="AO104" s="23">
        <f t="shared" ref="AO104:AO107" si="590">(AJ104/2)*(COS(RADIANS(X103))+COS(RADIANS(X104)))*AN104</f>
        <v>6.146794235442762</v>
      </c>
      <c r="AP104" s="23">
        <f t="shared" ref="AP104:AP107" si="591">(AJ104/2)*(SIN(RADIANS(X103))*COS(RADIANS(Y103))+SIN(RADIANS(X104))*COS(RADIANS(Y104)))*AN104</f>
        <v>-11.471523306397497</v>
      </c>
      <c r="AQ104" s="23">
        <f t="shared" ref="AQ104:AQ107" si="592">(AJ104/2)*(SIN(RADIANS(X103))*SIN(RADIANS(Y103))+SIN(RADIANS(X104))*SIN(RADIANS(Y104)))*AN104</f>
        <v>-20.069485257452442</v>
      </c>
      <c r="AR104" s="44">
        <f t="shared" ref="AR104:AR107" si="593">(10/AJ104)*2*(ASIN((SQRT((SIN((X103-X104)/2)^2+SIN(((Y103-Y104)/2)^2)*SIN(X103)*SIN(X104))))))</f>
        <v>0.13883433692319186</v>
      </c>
      <c r="AS104" s="127"/>
      <c r="AT104" s="20">
        <f t="shared" ref="AT104:AT107" si="594">SQRT((I104-AE104)^2+(H104-AD104)^2)</f>
        <v>1.3821443153220754</v>
      </c>
      <c r="AU104" s="20">
        <f t="shared" ref="AU104:AU107" si="595">D104-Z104</f>
        <v>-0.5443829788862331</v>
      </c>
      <c r="AV104" s="20">
        <f t="shared" ref="AV104:AV107" si="596">SQRT((I104-AE104)^2+(H104-AD104)^2+(D104-Z104)^2)</f>
        <v>1.4854883830169043</v>
      </c>
      <c r="AX104" s="18">
        <v>-25</v>
      </c>
      <c r="AY104" s="18">
        <v>-15</v>
      </c>
      <c r="AZ104" s="18">
        <v>-640</v>
      </c>
      <c r="BA104" s="119">
        <v>-1.6999999999999999E-3</v>
      </c>
      <c r="BB104" s="119">
        <v>-1.8E-3</v>
      </c>
      <c r="BC104" s="120">
        <v>0</v>
      </c>
      <c r="BD104" s="116"/>
      <c r="BE104" s="147" t="s">
        <v>97</v>
      </c>
    </row>
    <row r="105" spans="1:57" x14ac:dyDescent="0.3">
      <c r="A105" s="44">
        <v>1680.24</v>
      </c>
      <c r="B105" s="44">
        <v>75.3</v>
      </c>
      <c r="C105" s="20">
        <v>239.83</v>
      </c>
      <c r="D105" s="24">
        <f t="shared" si="559"/>
        <v>1047.8846067051197</v>
      </c>
      <c r="E105" s="24">
        <f t="shared" si="560"/>
        <v>-964.30460670511968</v>
      </c>
      <c r="F105" s="24">
        <f t="shared" si="561"/>
        <v>-478.28424593763987</v>
      </c>
      <c r="G105" s="24">
        <f t="shared" si="562"/>
        <v>-878.13172362027308</v>
      </c>
      <c r="H105" s="20">
        <f t="shared" si="563"/>
        <v>528441.05075406237</v>
      </c>
      <c r="I105" s="20">
        <f t="shared" si="564"/>
        <v>7194005.2482763808</v>
      </c>
      <c r="J105" s="21">
        <f t="shared" si="565"/>
        <v>999.93556989460501</v>
      </c>
      <c r="K105" s="21">
        <f t="shared" si="566"/>
        <v>241.42458611221403</v>
      </c>
      <c r="L105" s="21">
        <f t="shared" si="567"/>
        <v>853.27216902201701</v>
      </c>
      <c r="M105" s="127"/>
      <c r="N105" s="20">
        <f t="shared" si="568"/>
        <v>24.769999999999982</v>
      </c>
      <c r="O105" s="20">
        <f t="shared" si="569"/>
        <v>-1.0471975511966373E-3</v>
      </c>
      <c r="P105" s="20">
        <f t="shared" si="570"/>
        <v>-6.2831853071793281E-3</v>
      </c>
      <c r="Q105" s="22">
        <f t="shared" si="571"/>
        <v>6.1679031237027448E-3</v>
      </c>
      <c r="R105" s="21">
        <f t="shared" si="572"/>
        <v>1.0000031702644727</v>
      </c>
      <c r="S105" s="20">
        <f t="shared" si="573"/>
        <v>6.273057434190906</v>
      </c>
      <c r="T105" s="20">
        <f t="shared" si="574"/>
        <v>-11.977601209249345</v>
      </c>
      <c r="U105" s="20">
        <f t="shared" si="575"/>
        <v>-20.754198962726448</v>
      </c>
      <c r="V105" s="127"/>
      <c r="W105" s="44">
        <v>1680.24</v>
      </c>
      <c r="X105" s="44">
        <v>75.209999999999994</v>
      </c>
      <c r="Y105" s="20">
        <v>240.084</v>
      </c>
      <c r="Z105" s="20">
        <f t="shared" si="576"/>
        <v>1048.4666204601715</v>
      </c>
      <c r="AA105" s="20">
        <f t="shared" si="577"/>
        <v>-964.88662046017146</v>
      </c>
      <c r="AB105" s="20">
        <f t="shared" si="578"/>
        <v>-479.3090628371192</v>
      </c>
      <c r="AC105" s="20">
        <f t="shared" si="579"/>
        <v>-877.36266676940841</v>
      </c>
      <c r="AD105" s="20">
        <f t="shared" si="580"/>
        <v>528440.02593716304</v>
      </c>
      <c r="AE105" s="20">
        <f t="shared" si="581"/>
        <v>7194006.0173332309</v>
      </c>
      <c r="AF105" s="21">
        <f t="shared" si="582"/>
        <v>999.75118242416966</v>
      </c>
      <c r="AG105" s="21">
        <f t="shared" si="583"/>
        <v>241.35192649402063</v>
      </c>
      <c r="AH105" s="21">
        <f t="shared" si="584"/>
        <v>853.77515806576127</v>
      </c>
      <c r="AI105" s="127"/>
      <c r="AJ105" s="20">
        <f t="shared" si="585"/>
        <v>24.769999999999982</v>
      </c>
      <c r="AK105" s="20">
        <f t="shared" si="586"/>
        <v>-1.0471975511966373E-3</v>
      </c>
      <c r="AL105" s="20">
        <f t="shared" si="587"/>
        <v>-5.9864793343403638E-3</v>
      </c>
      <c r="AM105" s="23">
        <f t="shared" si="588"/>
        <v>5.8828882588184417E-3</v>
      </c>
      <c r="AN105" s="44">
        <f t="shared" si="589"/>
        <v>1.0000028840411701</v>
      </c>
      <c r="AO105" s="23">
        <f t="shared" si="590"/>
        <v>6.3106882103563899</v>
      </c>
      <c r="AP105" s="23">
        <f t="shared" si="591"/>
        <v>-11.883663277897465</v>
      </c>
      <c r="AQ105" s="23">
        <f t="shared" si="592"/>
        <v>-20.796751955667524</v>
      </c>
      <c r="AR105" s="44">
        <f t="shared" si="593"/>
        <v>3.233976712136833E-2</v>
      </c>
      <c r="AS105" s="127"/>
      <c r="AT105" s="20">
        <f t="shared" si="594"/>
        <v>1.2812876788032603</v>
      </c>
      <c r="AU105" s="20">
        <f t="shared" si="595"/>
        <v>-0.58201375505177566</v>
      </c>
      <c r="AV105" s="20">
        <f t="shared" si="596"/>
        <v>1.4072804009587128</v>
      </c>
      <c r="AX105" s="18">
        <v>-25</v>
      </c>
      <c r="AY105" s="18">
        <v>-15</v>
      </c>
      <c r="AZ105" s="18">
        <v>-640</v>
      </c>
      <c r="BA105" s="119">
        <v>-1.6999999999999999E-3</v>
      </c>
      <c r="BB105" s="119">
        <v>-1.8E-3</v>
      </c>
      <c r="BC105" s="120">
        <v>0</v>
      </c>
      <c r="BD105" s="116"/>
      <c r="BE105" s="147" t="s">
        <v>97</v>
      </c>
    </row>
    <row r="106" spans="1:57" x14ac:dyDescent="0.3">
      <c r="A106" s="44">
        <v>1705.03</v>
      </c>
      <c r="B106" s="44">
        <v>75.3</v>
      </c>
      <c r="C106" s="20">
        <v>239.58</v>
      </c>
      <c r="D106" s="24">
        <f t="shared" si="559"/>
        <v>1054.1752754891611</v>
      </c>
      <c r="E106" s="24">
        <f t="shared" si="560"/>
        <v>-970.59527548916105</v>
      </c>
      <c r="F106" s="24">
        <f t="shared" si="561"/>
        <v>-490.38027811308314</v>
      </c>
      <c r="G106" s="24">
        <f t="shared" si="562"/>
        <v>-898.8357493070796</v>
      </c>
      <c r="H106" s="20">
        <f t="shared" si="563"/>
        <v>528428.9547218869</v>
      </c>
      <c r="I106" s="20">
        <f t="shared" si="564"/>
        <v>7193984.5442506941</v>
      </c>
      <c r="J106" s="21">
        <f t="shared" si="565"/>
        <v>1023.903570359379</v>
      </c>
      <c r="K106" s="21">
        <f t="shared" si="566"/>
        <v>241.38432158959864</v>
      </c>
      <c r="L106" s="21">
        <f t="shared" si="567"/>
        <v>874.09965301434795</v>
      </c>
      <c r="M106" s="127"/>
      <c r="N106" s="20">
        <f t="shared" si="568"/>
        <v>24.789999999999964</v>
      </c>
      <c r="O106" s="20">
        <f t="shared" si="569"/>
        <v>0</v>
      </c>
      <c r="P106" s="20">
        <f t="shared" si="570"/>
        <v>-4.3633231299858239E-3</v>
      </c>
      <c r="Q106" s="22">
        <f t="shared" si="571"/>
        <v>4.2205015429854775E-3</v>
      </c>
      <c r="R106" s="21">
        <f t="shared" si="572"/>
        <v>1.0000014843887504</v>
      </c>
      <c r="S106" s="20">
        <f t="shared" si="573"/>
        <v>6.2906687840414381</v>
      </c>
      <c r="T106" s="20">
        <f t="shared" si="574"/>
        <v>-12.096032175443293</v>
      </c>
      <c r="U106" s="20">
        <f t="shared" si="575"/>
        <v>-20.704025686806503</v>
      </c>
      <c r="V106" s="127"/>
      <c r="W106" s="44">
        <v>1705.03</v>
      </c>
      <c r="X106" s="44">
        <v>75.209999999999994</v>
      </c>
      <c r="Y106" s="20">
        <v>239.71899999999999</v>
      </c>
      <c r="Z106" s="20">
        <f t="shared" si="576"/>
        <v>1054.7949575831083</v>
      </c>
      <c r="AA106" s="20">
        <f t="shared" si="577"/>
        <v>-971.21495758310823</v>
      </c>
      <c r="AB106" s="20">
        <f t="shared" si="578"/>
        <v>-491.3290356524904</v>
      </c>
      <c r="AC106" s="20">
        <f t="shared" si="579"/>
        <v>-898.09945919003758</v>
      </c>
      <c r="AD106" s="20">
        <f t="shared" si="580"/>
        <v>528428.00596434763</v>
      </c>
      <c r="AE106" s="20">
        <f t="shared" si="581"/>
        <v>7193985.28054081</v>
      </c>
      <c r="AF106" s="21">
        <f t="shared" si="582"/>
        <v>1023.7122935046957</v>
      </c>
      <c r="AG106" s="21">
        <f t="shared" si="583"/>
        <v>241.31797066725971</v>
      </c>
      <c r="AH106" s="21">
        <f t="shared" si="584"/>
        <v>874.55315608698561</v>
      </c>
      <c r="AI106" s="127"/>
      <c r="AJ106" s="20">
        <f t="shared" si="585"/>
        <v>24.789999999999964</v>
      </c>
      <c r="AK106" s="20">
        <f t="shared" si="586"/>
        <v>0</v>
      </c>
      <c r="AL106" s="20">
        <f t="shared" si="587"/>
        <v>-6.3704517697794616E-3</v>
      </c>
      <c r="AM106" s="23">
        <f t="shared" si="588"/>
        <v>6.1593850127454886E-3</v>
      </c>
      <c r="AN106" s="44">
        <f t="shared" si="589"/>
        <v>1.0000031615139722</v>
      </c>
      <c r="AO106" s="23">
        <f t="shared" si="590"/>
        <v>6.3283371229368326</v>
      </c>
      <c r="AP106" s="23">
        <f t="shared" si="591"/>
        <v>-12.019972815371188</v>
      </c>
      <c r="AQ106" s="23">
        <f t="shared" si="592"/>
        <v>-20.736792420629204</v>
      </c>
      <c r="AR106" s="44">
        <f t="shared" si="593"/>
        <v>2.7552910349035106E-2</v>
      </c>
      <c r="AS106" s="127"/>
      <c r="AT106" s="20">
        <f t="shared" si="594"/>
        <v>1.2009429641078655</v>
      </c>
      <c r="AU106" s="20">
        <f t="shared" si="595"/>
        <v>-0.61968209394717633</v>
      </c>
      <c r="AV106" s="20">
        <f t="shared" si="596"/>
        <v>1.3513955381748688</v>
      </c>
      <c r="AX106" s="18">
        <v>-25</v>
      </c>
      <c r="AY106" s="18">
        <v>-15</v>
      </c>
      <c r="AZ106" s="18">
        <v>-640</v>
      </c>
      <c r="BA106" s="119">
        <v>-1.6999999999999999E-3</v>
      </c>
      <c r="BB106" s="119">
        <v>-1.8E-3</v>
      </c>
      <c r="BC106" s="120">
        <v>0</v>
      </c>
      <c r="BD106" s="116"/>
      <c r="BE106" s="147" t="s">
        <v>97</v>
      </c>
    </row>
    <row r="107" spans="1:57" x14ac:dyDescent="0.3">
      <c r="A107" s="128">
        <v>1729.85</v>
      </c>
      <c r="B107" s="128">
        <v>75.23</v>
      </c>
      <c r="C107" s="129">
        <v>239.61</v>
      </c>
      <c r="D107" s="130">
        <f t="shared" si="559"/>
        <v>1060.4882116395127</v>
      </c>
      <c r="E107" s="130">
        <f t="shared" si="560"/>
        <v>-976.90821163951261</v>
      </c>
      <c r="F107" s="130">
        <f t="shared" si="561"/>
        <v>-502.52878449285498</v>
      </c>
      <c r="G107" s="130">
        <f t="shared" si="562"/>
        <v>-919.5382356339245</v>
      </c>
      <c r="H107" s="129">
        <f t="shared" si="563"/>
        <v>528416.80621550709</v>
      </c>
      <c r="I107" s="129">
        <f t="shared" si="564"/>
        <v>7193963.8417643672</v>
      </c>
      <c r="J107" s="131">
        <f t="shared" si="565"/>
        <v>1047.8958660270671</v>
      </c>
      <c r="K107" s="131">
        <f t="shared" si="566"/>
        <v>241.34334091820259</v>
      </c>
      <c r="L107" s="131">
        <f t="shared" si="567"/>
        <v>894.97181132068988</v>
      </c>
      <c r="M107" s="25"/>
      <c r="N107" s="129">
        <f t="shared" si="568"/>
        <v>24.819999999999936</v>
      </c>
      <c r="O107" s="129">
        <f t="shared" si="569"/>
        <v>-1.2217304763959117E-3</v>
      </c>
      <c r="P107" s="129">
        <f t="shared" si="570"/>
        <v>5.2359877559831865E-4</v>
      </c>
      <c r="Q107" s="132">
        <f t="shared" si="571"/>
        <v>1.3225146356665718E-3</v>
      </c>
      <c r="R107" s="131">
        <f t="shared" si="572"/>
        <v>1.0000001457537724</v>
      </c>
      <c r="S107" s="129">
        <f t="shared" si="573"/>
        <v>6.3129361503514625</v>
      </c>
      <c r="T107" s="129">
        <f t="shared" si="574"/>
        <v>-12.148506379771861</v>
      </c>
      <c r="U107" s="129">
        <f t="shared" si="575"/>
        <v>-20.702486326844891</v>
      </c>
      <c r="V107" s="25"/>
      <c r="W107" s="128">
        <v>1729.85</v>
      </c>
      <c r="X107" s="128">
        <v>75.141000000000005</v>
      </c>
      <c r="Y107" s="129">
        <v>239.648</v>
      </c>
      <c r="Z107" s="129">
        <f t="shared" si="576"/>
        <v>1061.1453821543528</v>
      </c>
      <c r="AA107" s="129">
        <f t="shared" si="577"/>
        <v>-977.56538215435273</v>
      </c>
      <c r="AB107" s="129">
        <f t="shared" si="578"/>
        <v>-503.44055403450511</v>
      </c>
      <c r="AC107" s="129">
        <f t="shared" si="579"/>
        <v>-918.81214810590302</v>
      </c>
      <c r="AD107" s="129">
        <f t="shared" si="580"/>
        <v>528415.89444596565</v>
      </c>
      <c r="AE107" s="129">
        <f t="shared" si="581"/>
        <v>7193964.5678518945</v>
      </c>
      <c r="AF107" s="131">
        <f t="shared" si="582"/>
        <v>1047.696594894511</v>
      </c>
      <c r="AG107" s="131">
        <f t="shared" si="583"/>
        <v>241.2805440151345</v>
      </c>
      <c r="AH107" s="131">
        <f t="shared" si="584"/>
        <v>895.39838314214524</v>
      </c>
      <c r="AI107" s="25"/>
      <c r="AJ107" s="129">
        <f t="shared" si="585"/>
        <v>24.819999999999936</v>
      </c>
      <c r="AK107" s="129">
        <f t="shared" si="586"/>
        <v>-1.2042771838758849E-3</v>
      </c>
      <c r="AL107" s="129">
        <f t="shared" si="587"/>
        <v>-1.2391837689159383E-3</v>
      </c>
      <c r="AM107" s="133">
        <f t="shared" si="588"/>
        <v>1.6986273564241205E-3</v>
      </c>
      <c r="AN107" s="128">
        <f t="shared" si="589"/>
        <v>1.000000240444644</v>
      </c>
      <c r="AO107" s="133">
        <f t="shared" si="590"/>
        <v>6.3504245712445133</v>
      </c>
      <c r="AP107" s="133">
        <f t="shared" si="591"/>
        <v>-12.111518382014699</v>
      </c>
      <c r="AQ107" s="133">
        <f t="shared" si="592"/>
        <v>-20.712688915865478</v>
      </c>
      <c r="AR107" s="128">
        <f t="shared" si="593"/>
        <v>2.8492679576625091E-2</v>
      </c>
      <c r="AS107" s="25"/>
      <c r="AT107" s="129">
        <f t="shared" si="594"/>
        <v>1.1655585759975817</v>
      </c>
      <c r="AU107" s="129">
        <f t="shared" si="595"/>
        <v>-0.6571705148401179</v>
      </c>
      <c r="AV107" s="129">
        <f t="shared" si="596"/>
        <v>1.3380582497248528</v>
      </c>
      <c r="AX107" s="18">
        <v>-25</v>
      </c>
      <c r="AY107" s="18">
        <v>-15</v>
      </c>
      <c r="AZ107" s="18">
        <v>-640</v>
      </c>
      <c r="BA107" s="119">
        <v>-1.6999999999999999E-3</v>
      </c>
      <c r="BB107" s="119">
        <v>-1.8E-3</v>
      </c>
      <c r="BC107" s="120">
        <v>0</v>
      </c>
      <c r="BD107" s="116"/>
      <c r="BE107" s="147" t="s">
        <v>97</v>
      </c>
    </row>
    <row r="108" spans="1:57" x14ac:dyDescent="0.3">
      <c r="A108" s="44">
        <v>1754.58</v>
      </c>
      <c r="B108" s="44">
        <v>75.23</v>
      </c>
      <c r="C108" s="20">
        <v>239.66</v>
      </c>
      <c r="D108" s="24">
        <f t="shared" ref="D108:D109" si="597">S108+D107</f>
        <v>1066.7928657348677</v>
      </c>
      <c r="E108" s="24">
        <f t="shared" ref="E108:E109" si="598">$BJ$3-D108</f>
        <v>-983.21286573486771</v>
      </c>
      <c r="F108" s="24">
        <f t="shared" ref="F108:F109" si="599">T108+F107</f>
        <v>-514.61689048134554</v>
      </c>
      <c r="G108" s="24">
        <f t="shared" ref="G108:G109" si="600">U108+G107</f>
        <v>-940.17078017064739</v>
      </c>
      <c r="H108" s="20">
        <f t="shared" ref="H108:H109" si="601">H107+T108</f>
        <v>528404.71810951864</v>
      </c>
      <c r="I108" s="20">
        <f t="shared" ref="I108:I109" si="602">I107+U108</f>
        <v>7193943.2092198301</v>
      </c>
      <c r="J108" s="21">
        <f t="shared" ref="J108:J109" si="603">SQRT(F108^2+G108^2)</f>
        <v>1071.798320513413</v>
      </c>
      <c r="K108" s="21">
        <f t="shared" ref="K108:K109" si="604">IF(J108=0,0,IF(F108&lt;0,ATAN(G108/F108)*180/PI()+180,ATAN(G108/F108)*180/PI()))</f>
        <v>241.30523184222966</v>
      </c>
      <c r="L108" s="21">
        <f t="shared" ref="L108:L109" si="605">COS((K108-$BL$3)*PI()/180)*J108</f>
        <v>915.75669045872314</v>
      </c>
      <c r="M108" s="127"/>
      <c r="N108" s="20">
        <f t="shared" ref="N108:N109" si="606">A108-A107</f>
        <v>24.730000000000018</v>
      </c>
      <c r="O108" s="20">
        <f t="shared" ref="O108:O109" si="607">RADIANS(B108-B107)</f>
        <v>0</v>
      </c>
      <c r="P108" s="20">
        <f t="shared" ref="P108:P109" si="608">RADIANS(C108-C107)</f>
        <v>8.7266462599686718E-4</v>
      </c>
      <c r="Q108" s="22">
        <f t="shared" ref="Q108:Q109" si="609">ACOS(COS(O108)-SIN(RADIANS(B107))*SIN(RADIANS(B108))*(1-COS(P108)))</f>
        <v>8.4382917320535711E-4</v>
      </c>
      <c r="R108" s="21">
        <f t="shared" ref="R108:R109" si="610">2/Q108*TAN(Q108/2)</f>
        <v>1.0000000593373104</v>
      </c>
      <c r="S108" s="20">
        <f t="shared" ref="S108:S109" si="611">(N108/2)*(COS(RADIANS(B107))+COS(RADIANS(B108)))*R108</f>
        <v>6.3046540953549872</v>
      </c>
      <c r="T108" s="20">
        <f t="shared" ref="T108:T109" si="612">(N108/2)*(SIN(RADIANS(B107))*COS(RADIANS(C107))+SIN(RADIANS(B108))*COS(RADIANS(C108)))*R108</f>
        <v>-12.088105988490565</v>
      </c>
      <c r="U108" s="20">
        <f t="shared" ref="U108:U109" si="613">(N108/2)*(SIN(RADIANS(B107))*SIN(RADIANS(C107))+SIN(RADIANS(B108))*SIN(RADIANS(C108)))*R108</f>
        <v>-20.632544536722936</v>
      </c>
      <c r="V108" s="127"/>
      <c r="W108" s="44">
        <v>1754.58</v>
      </c>
      <c r="X108" s="44">
        <v>75.141000000000005</v>
      </c>
      <c r="Y108" s="20">
        <v>239.655</v>
      </c>
      <c r="Z108" s="20">
        <f t="shared" ref="Z108:Z109" si="614">AO108+Z107</f>
        <v>1067.4871731158569</v>
      </c>
      <c r="AA108" s="20">
        <f t="shared" ref="AA108:AA109" si="615">$BJ$3-Z108</f>
        <v>-983.90717311585684</v>
      </c>
      <c r="AB108" s="20">
        <f t="shared" ref="AB108:AB109" si="616">AP108+AB107</f>
        <v>-515.51775548491537</v>
      </c>
      <c r="AC108" s="20">
        <f t="shared" ref="AC108:AC109" si="617">AQ108+AC107</f>
        <v>-939.4396974469206</v>
      </c>
      <c r="AD108" s="20">
        <f t="shared" ref="AD108:AD109" si="618">AD107+AP108</f>
        <v>528403.81724451529</v>
      </c>
      <c r="AE108" s="20">
        <f t="shared" ref="AE108:AE109" si="619">AE107+AQ108</f>
        <v>7193943.9403025536</v>
      </c>
      <c r="AF108" s="21">
        <f t="shared" ref="AF108:AF109" si="620">SQRT(AB108^2+AC108^2)</f>
        <v>1071.59017416145</v>
      </c>
      <c r="AG108" s="21">
        <f t="shared" ref="AG108:AG109" si="621">IF(AF108=0,0,IF(AB108&lt;0,ATAN(AC108/AB108)*180/PI()+180,ATAN(AC108/AB108)*180/PI()))</f>
        <v>241.24421124849971</v>
      </c>
      <c r="AH108" s="21">
        <f t="shared" ref="AH108:AH109" si="622">COS((AG108-$BL$3)*PI()/180)*AF108</f>
        <v>916.17132107533143</v>
      </c>
      <c r="AI108" s="127"/>
      <c r="AJ108" s="20">
        <f t="shared" ref="AJ108:AJ109" si="623">W108-W107</f>
        <v>24.730000000000018</v>
      </c>
      <c r="AK108" s="20">
        <f t="shared" ref="AK108:AK109" si="624">RADIANS(X108-X107)</f>
        <v>0</v>
      </c>
      <c r="AL108" s="20">
        <f t="shared" ref="AL108:AL109" si="625">RADIANS(Y108-Y107)</f>
        <v>1.2217304763969037E-4</v>
      </c>
      <c r="AM108" s="23">
        <f t="shared" ref="AM108:AM109" si="626">ACOS(COS(AK108)-SIN(RADIANS(X107))*SIN(RADIANS(X108))*(1-COS(AL108)))</f>
        <v>1.1808756021647326E-4</v>
      </c>
      <c r="AN108" s="44">
        <f t="shared" ref="AN108:AN109" si="627">2/AM108*TAN(AM108/2)</f>
        <v>1.0000000011620558</v>
      </c>
      <c r="AO108" s="23">
        <f t="shared" ref="AO108:AO109" si="628">(AJ108/2)*(COS(RADIANS(X107))+COS(RADIANS(X108)))*AN108</f>
        <v>6.3417909615039934</v>
      </c>
      <c r="AP108" s="23">
        <f t="shared" ref="AP108:AP109" si="629">(AJ108/2)*(SIN(RADIANS(X107))*COS(RADIANS(Y107))+SIN(RADIANS(X108))*COS(RADIANS(Y108)))*AN108</f>
        <v>-12.077201450410206</v>
      </c>
      <c r="AQ108" s="23">
        <f t="shared" ref="AQ108:AQ109" si="630">(AJ108/2)*(SIN(RADIANS(X107))*SIN(RADIANS(Y107))+SIN(RADIANS(X108))*SIN(RADIANS(Y108)))*AN108</f>
        <v>-20.627549341017573</v>
      </c>
      <c r="AR108" s="44">
        <f t="shared" ref="AR108:AR109" si="631">(10/AJ108)*2*(ASIN((SQRT((SIN((X107-X108)/2)^2+SIN(((Y107-Y108)/2)^2)*SIN(X107)*SIN(X108))))))</f>
        <v>7.2008741369811158E-4</v>
      </c>
      <c r="AS108" s="127"/>
      <c r="AT108" s="20">
        <f t="shared" ref="AT108:AT109" si="632">SQRT((I108-AE108)^2+(H108-AD108)^2)</f>
        <v>1.1601895115998135</v>
      </c>
      <c r="AU108" s="20">
        <f t="shared" ref="AU108:AU109" si="633">D108-Z108</f>
        <v>-0.69430738098913025</v>
      </c>
      <c r="AV108" s="20">
        <f t="shared" ref="AV108:AV109" si="634">SQRT((I108-AE108)^2+(H108-AD108)^2+(D108-Z108)^2)</f>
        <v>1.3520733863671008</v>
      </c>
      <c r="AX108" s="18">
        <v>-25</v>
      </c>
      <c r="AY108" s="18">
        <v>-20</v>
      </c>
      <c r="AZ108" s="18">
        <v>-640</v>
      </c>
      <c r="BA108" s="119">
        <v>-1.6999999999999999E-3</v>
      </c>
      <c r="BB108" s="119">
        <v>-1.8E-3</v>
      </c>
      <c r="BC108" s="120">
        <v>0</v>
      </c>
      <c r="BD108" s="116"/>
      <c r="BE108" s="147" t="s">
        <v>97</v>
      </c>
    </row>
    <row r="109" spans="1:57" x14ac:dyDescent="0.3">
      <c r="A109" s="128">
        <v>1779.31</v>
      </c>
      <c r="B109" s="128">
        <v>75.040000000000006</v>
      </c>
      <c r="C109" s="129">
        <v>239.66</v>
      </c>
      <c r="D109" s="130">
        <f t="shared" si="597"/>
        <v>1073.1371568661873</v>
      </c>
      <c r="E109" s="130">
        <f t="shared" si="598"/>
        <v>-989.55715686618726</v>
      </c>
      <c r="F109" s="130">
        <f t="shared" si="599"/>
        <v>-526.69069058798902</v>
      </c>
      <c r="G109" s="130">
        <f t="shared" si="600"/>
        <v>-960.79953826672147</v>
      </c>
      <c r="H109" s="129">
        <f t="shared" si="601"/>
        <v>528392.64430941199</v>
      </c>
      <c r="I109" s="129">
        <f t="shared" si="602"/>
        <v>7193922.580461734</v>
      </c>
      <c r="J109" s="131">
        <f t="shared" si="603"/>
        <v>1095.6910313978105</v>
      </c>
      <c r="K109" s="131">
        <f t="shared" si="604"/>
        <v>241.26934626502435</v>
      </c>
      <c r="L109" s="131">
        <f t="shared" si="605"/>
        <v>936.52728711932855</v>
      </c>
      <c r="M109" s="25"/>
      <c r="N109" s="129">
        <f t="shared" si="606"/>
        <v>24.730000000000018</v>
      </c>
      <c r="O109" s="129">
        <f t="shared" si="607"/>
        <v>-3.3161255787891863E-3</v>
      </c>
      <c r="P109" s="129">
        <f t="shared" si="608"/>
        <v>0</v>
      </c>
      <c r="Q109" s="132">
        <f t="shared" si="609"/>
        <v>3.3161255788027866E-3</v>
      </c>
      <c r="R109" s="131">
        <f t="shared" si="610"/>
        <v>1.0000009163917456</v>
      </c>
      <c r="S109" s="129">
        <f t="shared" si="611"/>
        <v>6.3442911313195296</v>
      </c>
      <c r="T109" s="129">
        <f t="shared" si="612"/>
        <v>-12.073800106643532</v>
      </c>
      <c r="U109" s="129">
        <f t="shared" si="613"/>
        <v>-20.628758096074041</v>
      </c>
      <c r="V109" s="25"/>
      <c r="W109" s="128">
        <v>1779.31</v>
      </c>
      <c r="X109" s="128">
        <v>74.941000000000003</v>
      </c>
      <c r="Y109" s="129">
        <v>239.68199999999999</v>
      </c>
      <c r="Z109" s="129">
        <f t="shared" si="614"/>
        <v>1073.8706699072329</v>
      </c>
      <c r="AA109" s="129">
        <f t="shared" si="615"/>
        <v>-990.29066990723288</v>
      </c>
      <c r="AB109" s="129">
        <f t="shared" si="616"/>
        <v>-527.58322410260871</v>
      </c>
      <c r="AC109" s="129">
        <f t="shared" si="617"/>
        <v>-960.06123240921124</v>
      </c>
      <c r="AD109" s="129">
        <f t="shared" si="618"/>
        <v>528391.75177589757</v>
      </c>
      <c r="AE109" s="129">
        <f t="shared" si="619"/>
        <v>7193923.3187675914</v>
      </c>
      <c r="AF109" s="131">
        <f t="shared" si="620"/>
        <v>1095.4732440044334</v>
      </c>
      <c r="AG109" s="131">
        <f t="shared" si="621"/>
        <v>241.2098497023467</v>
      </c>
      <c r="AH109" s="131">
        <f t="shared" si="622"/>
        <v>936.93109088796325</v>
      </c>
      <c r="AI109" s="25"/>
      <c r="AJ109" s="129">
        <f t="shared" si="623"/>
        <v>24.730000000000018</v>
      </c>
      <c r="AK109" s="129">
        <f t="shared" si="624"/>
        <v>-3.4906585039887086E-3</v>
      </c>
      <c r="AL109" s="129">
        <f t="shared" si="625"/>
        <v>4.7123889803823879E-4</v>
      </c>
      <c r="AM109" s="133">
        <f t="shared" si="626"/>
        <v>3.5202224903796431E-3</v>
      </c>
      <c r="AN109" s="128">
        <f t="shared" si="627"/>
        <v>1.0000010326651447</v>
      </c>
      <c r="AO109" s="133">
        <f t="shared" si="628"/>
        <v>6.383496791376035</v>
      </c>
      <c r="AP109" s="133">
        <f t="shared" si="629"/>
        <v>-12.065468617693385</v>
      </c>
      <c r="AQ109" s="133">
        <f t="shared" si="630"/>
        <v>-20.621534962290628</v>
      </c>
      <c r="AR109" s="128">
        <f t="shared" si="631"/>
        <v>8.0956709743103317E-2</v>
      </c>
      <c r="AS109" s="25"/>
      <c r="AT109" s="129">
        <f t="shared" si="632"/>
        <v>1.1583227587482385</v>
      </c>
      <c r="AU109" s="129">
        <f t="shared" si="633"/>
        <v>-0.73351304104562587</v>
      </c>
      <c r="AV109" s="129">
        <f t="shared" si="634"/>
        <v>1.3710408435995378</v>
      </c>
      <c r="AX109" s="18">
        <v>-25</v>
      </c>
      <c r="AY109" s="18">
        <v>-20</v>
      </c>
      <c r="AZ109" s="18">
        <v>-640</v>
      </c>
      <c r="BA109" s="119">
        <v>-1.6999999999999999E-3</v>
      </c>
      <c r="BB109" s="119">
        <v>-1.8E-3</v>
      </c>
      <c r="BC109" s="120">
        <v>0</v>
      </c>
      <c r="BD109" s="116"/>
      <c r="BE109" s="147" t="s">
        <v>97</v>
      </c>
    </row>
    <row r="110" spans="1:57" x14ac:dyDescent="0.3">
      <c r="A110" s="44">
        <v>1803.39</v>
      </c>
      <c r="B110" s="44">
        <v>75.83</v>
      </c>
      <c r="C110" s="20">
        <v>239.31</v>
      </c>
      <c r="D110" s="24">
        <f t="shared" ref="D110:D116" si="635">S110+D109</f>
        <v>1079.1927209040391</v>
      </c>
      <c r="E110" s="24">
        <f t="shared" ref="E110:E116" si="636">$BJ$3-D110</f>
        <v>-995.61272090403907</v>
      </c>
      <c r="F110" s="24">
        <f t="shared" ref="F110:F116" si="637">T110+F109</f>
        <v>-538.52470313273727</v>
      </c>
      <c r="G110" s="24">
        <f t="shared" ref="G110:G116" si="638">U110+G109</f>
        <v>-980.8774319811472</v>
      </c>
      <c r="H110" s="20">
        <f t="shared" ref="H110:H116" si="639">H109+T110</f>
        <v>528380.81029686728</v>
      </c>
      <c r="I110" s="20">
        <f t="shared" ref="I110:I116" si="640">I109+U110</f>
        <v>7193902.5025680196</v>
      </c>
      <c r="J110" s="21">
        <f t="shared" ref="J110:J116" si="641">SQRT(F110^2+G110^2)</f>
        <v>1118.9858767893959</v>
      </c>
      <c r="K110" s="21">
        <f t="shared" ref="K110:K116" si="642">IF(J110=0,0,IF(F110&lt;0,ATAN(G110/F110)*180/PI()+180,ATAN(G110/F110)*180/PI()))</f>
        <v>241.23218189457819</v>
      </c>
      <c r="L110" s="21">
        <f t="shared" ref="L110:L116" si="643">COS((K110-$BL$3)*PI()/180)*J110</f>
        <v>956.81478946899745</v>
      </c>
      <c r="M110" s="127"/>
      <c r="N110" s="20">
        <f t="shared" ref="N110:N116" si="644">A110-A109</f>
        <v>24.080000000000155</v>
      </c>
      <c r="O110" s="20">
        <f t="shared" ref="O110:O116" si="645">RADIANS(B110-B109)</f>
        <v>1.3788101090755064E-2</v>
      </c>
      <c r="P110" s="20">
        <f t="shared" ref="P110:P116" si="646">RADIANS(C110-C109)</f>
        <v>-6.1086523819800544E-3</v>
      </c>
      <c r="Q110" s="22">
        <f t="shared" ref="Q110:Q116" si="647">ACOS(COS(O110)-SIN(RADIANS(B109))*SIN(RADIANS(B110))*(1-COS(P110)))</f>
        <v>1.500222665730333E-2</v>
      </c>
      <c r="R110" s="21">
        <f t="shared" ref="R110:R116" si="648">2/Q110*TAN(Q110/2)</f>
        <v>1.0000187559891915</v>
      </c>
      <c r="S110" s="20">
        <f t="shared" ref="S110:S116" si="649">(N110/2)*(COS(RADIANS(B109))+COS(RADIANS(B110)))*R110</f>
        <v>6.0555640378518687</v>
      </c>
      <c r="T110" s="20">
        <f t="shared" ref="T110:T116" si="650">(N110/2)*(SIN(RADIANS(B109))*COS(RADIANS(C109))+SIN(RADIANS(B110))*COS(RADIANS(C110)))*R110</f>
        <v>-11.834012544748269</v>
      </c>
      <c r="U110" s="20">
        <f t="shared" ref="U110:U116" si="651">(N110/2)*(SIN(RADIANS(B109))*SIN(RADIANS(C109))+SIN(RADIANS(B110))*SIN(RADIANS(C110)))*R110</f>
        <v>-20.077893714425688</v>
      </c>
      <c r="V110" s="127"/>
      <c r="W110" s="44">
        <v>1803.39</v>
      </c>
      <c r="X110" s="44">
        <v>75.790999999999997</v>
      </c>
      <c r="Y110" s="20">
        <v>239.45099999999999</v>
      </c>
      <c r="Z110" s="20">
        <f t="shared" ref="Z110:Z116" si="652">AO110+Z109</f>
        <v>1079.9542788546987</v>
      </c>
      <c r="AA110" s="20">
        <f t="shared" ref="AA110:AA116" si="653">$BJ$3-Z110</f>
        <v>-996.37427885469867</v>
      </c>
      <c r="AB110" s="20">
        <f t="shared" ref="AB110:AB116" si="654">AP110+AB109</f>
        <v>-539.3849279184052</v>
      </c>
      <c r="AC110" s="20">
        <f t="shared" ref="AC110:AC116" si="655">AQ110+AC109</f>
        <v>-980.14964995129378</v>
      </c>
      <c r="AD110" s="20">
        <f t="shared" ref="AD110:AD116" si="656">AD109+AP110</f>
        <v>528379.95007208176</v>
      </c>
      <c r="AE110" s="20">
        <f t="shared" ref="AE110:AE116" si="657">AE109+AQ110</f>
        <v>7193903.2303500492</v>
      </c>
      <c r="AF110" s="21">
        <f t="shared" ref="AF110:AF116" si="658">SQRT(AB110^2+AC110^2)</f>
        <v>1118.76245770279</v>
      </c>
      <c r="AG110" s="21">
        <f t="shared" ref="AG110:AG116" si="659">IF(AF110=0,0,IF(AB110&lt;0,ATAN(AC110/AB110)*180/PI()+180,ATAN(AC110/AB110)*180/PI()))</f>
        <v>241.17562643269397</v>
      </c>
      <c r="AH110" s="21">
        <f t="shared" ref="AH110:AH116" si="660">COS((AG110-$BL$3)*PI()/180)*AF110</f>
        <v>957.19587497142425</v>
      </c>
      <c r="AI110" s="127"/>
      <c r="AJ110" s="20">
        <f t="shared" ref="AJ110:AJ116" si="661">W110-W109</f>
        <v>24.080000000000155</v>
      </c>
      <c r="AK110" s="20">
        <f t="shared" ref="AK110:AK116" si="662">RADIANS(X110-X109)</f>
        <v>1.4835298641951702E-2</v>
      </c>
      <c r="AL110" s="20">
        <f t="shared" ref="AL110:AL116" si="663">RADIANS(Y110-Y109)</f>
        <v>-4.0317105721068064E-3</v>
      </c>
      <c r="AM110" s="23">
        <f t="shared" ref="AM110:AM116" si="664">ACOS(COS(AK110)-SIN(RADIANS(X109))*SIN(RADIANS(X110))*(1-COS(AL110)))</f>
        <v>1.533958674649849E-2</v>
      </c>
      <c r="AN110" s="44">
        <f t="shared" ref="AN110:AN116" si="665">2/AM110*TAN(AM110/2)</f>
        <v>1.0000196090382028</v>
      </c>
      <c r="AO110" s="23">
        <f t="shared" ref="AO110:AO116" si="666">(AJ110/2)*(COS(RADIANS(X109))+COS(RADIANS(X110)))*AN110</f>
        <v>6.0836089474658683</v>
      </c>
      <c r="AP110" s="23">
        <f t="shared" ref="AP110:AP116" si="667">(AJ110/2)*(SIN(RADIANS(X109))*COS(RADIANS(Y109))+SIN(RADIANS(X110))*COS(RADIANS(Y110)))*AN110</f>
        <v>-11.801703815796534</v>
      </c>
      <c r="AQ110" s="23">
        <f t="shared" ref="AQ110:AQ116" si="668">(AJ110/2)*(SIN(RADIANS(X109))*SIN(RADIANS(Y109))+SIN(RADIANS(X110))*SIN(RADIANS(Y110)))*AN110</f>
        <v>-20.088417542082528</v>
      </c>
      <c r="AR110" s="44">
        <f t="shared" ref="AR110:AR116" si="669">(10/AJ110)*2*(ASIN((SQRT((SIN((X109-X110)/2)^2+SIN(((Y109-Y110)/2)^2)*SIN(X109)*SIN(X110))))))</f>
        <v>0.35049150038710947</v>
      </c>
      <c r="AS110" s="127"/>
      <c r="AT110" s="20">
        <f t="shared" ref="AT110:AT116" si="670">SQRT((I110-AE110)^2+(H110-AD110)^2)</f>
        <v>1.1267889617448521</v>
      </c>
      <c r="AU110" s="20">
        <f t="shared" ref="AU110:AU116" si="671">D110-Z110</f>
        <v>-0.76155795065960774</v>
      </c>
      <c r="AV110" s="20">
        <f t="shared" ref="AV110:AV116" si="672">SQRT((I110-AE110)^2+(H110-AD110)^2+(D110-Z110)^2)</f>
        <v>1.3600087781050911</v>
      </c>
      <c r="AX110" s="143">
        <v>50</v>
      </c>
      <c r="AY110" s="143">
        <v>-70</v>
      </c>
      <c r="AZ110" s="143">
        <v>-485</v>
      </c>
      <c r="BA110" s="144">
        <v>-1.2999999999999999E-3</v>
      </c>
      <c r="BB110" s="144">
        <v>-2E-3</v>
      </c>
      <c r="BC110" s="145">
        <v>4.0000000000000002E-4</v>
      </c>
      <c r="BD110" s="116"/>
      <c r="BE110" s="168" t="s">
        <v>110</v>
      </c>
    </row>
    <row r="111" spans="1:57" x14ac:dyDescent="0.3">
      <c r="A111" s="44">
        <v>1815.77</v>
      </c>
      <c r="B111" s="44">
        <v>75.97</v>
      </c>
      <c r="C111" s="20">
        <v>239.27</v>
      </c>
      <c r="D111" s="24">
        <f t="shared" si="635"/>
        <v>1082.2086741148937</v>
      </c>
      <c r="E111" s="24">
        <f t="shared" si="636"/>
        <v>-998.62867411489367</v>
      </c>
      <c r="F111" s="24">
        <f t="shared" si="637"/>
        <v>-544.65660115758146</v>
      </c>
      <c r="G111" s="24">
        <f t="shared" si="638"/>
        <v>-991.2006180558011</v>
      </c>
      <c r="H111" s="20">
        <f t="shared" si="639"/>
        <v>528374.67839884246</v>
      </c>
      <c r="I111" s="20">
        <f t="shared" si="640"/>
        <v>7193892.1793819452</v>
      </c>
      <c r="J111" s="21">
        <f t="shared" si="641"/>
        <v>1130.9860646439154</v>
      </c>
      <c r="K111" s="21">
        <f t="shared" si="642"/>
        <v>241.21156677727026</v>
      </c>
      <c r="L111" s="21">
        <f t="shared" si="643"/>
        <v>967.28676196925494</v>
      </c>
      <c r="M111" s="127"/>
      <c r="N111" s="20">
        <f t="shared" si="644"/>
        <v>12.379999999999882</v>
      </c>
      <c r="O111" s="20">
        <f t="shared" si="645"/>
        <v>2.4434609527920711E-3</v>
      </c>
      <c r="P111" s="20">
        <f t="shared" si="646"/>
        <v>-6.9813170079759297E-4</v>
      </c>
      <c r="Q111" s="22">
        <f t="shared" si="647"/>
        <v>2.5355400604263334E-3</v>
      </c>
      <c r="R111" s="21">
        <f t="shared" si="648"/>
        <v>1.0000005357472943</v>
      </c>
      <c r="S111" s="20">
        <f t="shared" si="649"/>
        <v>3.0159532108545251</v>
      </c>
      <c r="T111" s="20">
        <f t="shared" si="650"/>
        <v>-6.1318980248441637</v>
      </c>
      <c r="U111" s="20">
        <f t="shared" si="651"/>
        <v>-10.323186074653909</v>
      </c>
      <c r="V111" s="127"/>
      <c r="W111" s="44">
        <v>1815.77</v>
      </c>
      <c r="X111" s="44">
        <v>75.881</v>
      </c>
      <c r="Y111" s="20">
        <v>239.13800000000001</v>
      </c>
      <c r="Z111" s="20">
        <f t="shared" si="652"/>
        <v>1082.9836495526613</v>
      </c>
      <c r="AA111" s="20">
        <f t="shared" si="653"/>
        <v>-999.40364955266125</v>
      </c>
      <c r="AB111" s="20">
        <f t="shared" si="654"/>
        <v>-545.51428807849732</v>
      </c>
      <c r="AC111" s="20">
        <f t="shared" si="655"/>
        <v>-990.47039931144184</v>
      </c>
      <c r="AD111" s="20">
        <f t="shared" si="656"/>
        <v>528373.82071192167</v>
      </c>
      <c r="AE111" s="20">
        <f t="shared" si="657"/>
        <v>7193892.9096006891</v>
      </c>
      <c r="AF111" s="21">
        <f t="shared" si="658"/>
        <v>1130.7596784507116</v>
      </c>
      <c r="AG111" s="21">
        <f t="shared" si="659"/>
        <v>241.1556605232023</v>
      </c>
      <c r="AH111" s="21">
        <f t="shared" si="660"/>
        <v>967.66443125908233</v>
      </c>
      <c r="AI111" s="127"/>
      <c r="AJ111" s="20">
        <f t="shared" si="661"/>
        <v>12.379999999999882</v>
      </c>
      <c r="AK111" s="20">
        <f t="shared" si="662"/>
        <v>1.5707963267949561E-3</v>
      </c>
      <c r="AL111" s="20">
        <f t="shared" si="663"/>
        <v>-5.4628805587420455E-3</v>
      </c>
      <c r="AM111" s="23">
        <f t="shared" si="664"/>
        <v>5.5248108039298582E-3</v>
      </c>
      <c r="AN111" s="44">
        <f t="shared" si="665"/>
        <v>1.0000025436356323</v>
      </c>
      <c r="AO111" s="23">
        <f t="shared" si="666"/>
        <v>3.0293706979624715</v>
      </c>
      <c r="AP111" s="23">
        <f t="shared" si="667"/>
        <v>-6.1293601600920971</v>
      </c>
      <c r="AQ111" s="23">
        <f t="shared" si="668"/>
        <v>-10.320749360148072</v>
      </c>
      <c r="AR111" s="44">
        <f t="shared" si="669"/>
        <v>0.12912779896763024</v>
      </c>
      <c r="AS111" s="127"/>
      <c r="AT111" s="20">
        <f t="shared" si="670"/>
        <v>1.1264307648697507</v>
      </c>
      <c r="AU111" s="20">
        <f t="shared" si="671"/>
        <v>-0.77497543776757993</v>
      </c>
      <c r="AV111" s="20">
        <f t="shared" si="672"/>
        <v>1.3672721737781777</v>
      </c>
      <c r="AX111" s="143">
        <v>50</v>
      </c>
      <c r="AY111" s="143">
        <v>-70</v>
      </c>
      <c r="AZ111" s="143">
        <v>-485</v>
      </c>
      <c r="BA111" s="144">
        <v>-1.2999999999999999E-3</v>
      </c>
      <c r="BB111" s="144">
        <v>-2E-3</v>
      </c>
      <c r="BC111" s="145">
        <v>4.0000000000000002E-4</v>
      </c>
      <c r="BD111" s="116"/>
      <c r="BE111" s="147" t="s">
        <v>97</v>
      </c>
    </row>
    <row r="112" spans="1:57" x14ac:dyDescent="0.3">
      <c r="A112" s="44">
        <v>1828.14</v>
      </c>
      <c r="B112" s="44">
        <v>76.069999999999993</v>
      </c>
      <c r="C112" s="20">
        <v>238.99</v>
      </c>
      <c r="D112" s="24">
        <f t="shared" si="635"/>
        <v>1085.1970633190606</v>
      </c>
      <c r="E112" s="24">
        <f t="shared" si="636"/>
        <v>-1001.6170633190605</v>
      </c>
      <c r="F112" s="24">
        <f t="shared" si="637"/>
        <v>-550.81554996188117</v>
      </c>
      <c r="G112" s="24">
        <f t="shared" si="638"/>
        <v>-1001.5036978862053</v>
      </c>
      <c r="H112" s="20">
        <f t="shared" si="639"/>
        <v>528368.51945003821</v>
      </c>
      <c r="I112" s="20">
        <f t="shared" si="640"/>
        <v>7193881.8763021147</v>
      </c>
      <c r="J112" s="21">
        <f t="shared" si="641"/>
        <v>1142.9818139233682</v>
      </c>
      <c r="K112" s="21">
        <f t="shared" si="642"/>
        <v>241.1897106661383</v>
      </c>
      <c r="L112" s="21">
        <f t="shared" si="643"/>
        <v>977.77210800958835</v>
      </c>
      <c r="M112" s="127"/>
      <c r="N112" s="20">
        <f t="shared" si="644"/>
        <v>12.370000000000118</v>
      </c>
      <c r="O112" s="20">
        <f t="shared" si="645"/>
        <v>1.7453292519942303E-3</v>
      </c>
      <c r="P112" s="20">
        <f t="shared" si="646"/>
        <v>-4.8869219055841422E-3</v>
      </c>
      <c r="Q112" s="22">
        <f t="shared" si="647"/>
        <v>5.0531533252859973E-3</v>
      </c>
      <c r="R112" s="21">
        <f t="shared" si="648"/>
        <v>1.000002127868644</v>
      </c>
      <c r="S112" s="20">
        <f t="shared" si="649"/>
        <v>2.9883892041669147</v>
      </c>
      <c r="T112" s="20">
        <f t="shared" si="650"/>
        <v>-6.1589488042997154</v>
      </c>
      <c r="U112" s="20">
        <f t="shared" si="651"/>
        <v>-10.30307983040419</v>
      </c>
      <c r="V112" s="127"/>
      <c r="W112" s="44">
        <v>1828.14</v>
      </c>
      <c r="X112" s="44">
        <v>76.010000000000005</v>
      </c>
      <c r="Y112" s="20">
        <v>239.13300000000001</v>
      </c>
      <c r="Z112" s="20">
        <f t="shared" si="652"/>
        <v>1085.9876382996079</v>
      </c>
      <c r="AA112" s="20">
        <f t="shared" si="653"/>
        <v>-1002.4076382996078</v>
      </c>
      <c r="AB112" s="20">
        <f t="shared" si="654"/>
        <v>-551.67025019909329</v>
      </c>
      <c r="AC112" s="20">
        <f t="shared" si="655"/>
        <v>-1000.7707399489151</v>
      </c>
      <c r="AD112" s="20">
        <f t="shared" si="656"/>
        <v>528367.66474980104</v>
      </c>
      <c r="AE112" s="20">
        <f t="shared" si="657"/>
        <v>7193882.6092600515</v>
      </c>
      <c r="AF112" s="21">
        <f t="shared" si="658"/>
        <v>1142.7520023577422</v>
      </c>
      <c r="AG112" s="21">
        <f t="shared" si="659"/>
        <v>241.1344517971051</v>
      </c>
      <c r="AH112" s="21">
        <f t="shared" si="660"/>
        <v>978.14582115898941</v>
      </c>
      <c r="AI112" s="127"/>
      <c r="AJ112" s="20">
        <f t="shared" si="661"/>
        <v>12.370000000000118</v>
      </c>
      <c r="AK112" s="20">
        <f t="shared" si="662"/>
        <v>2.2514747350727703E-3</v>
      </c>
      <c r="AL112" s="20">
        <f t="shared" si="663"/>
        <v>-8.7266462599637105E-5</v>
      </c>
      <c r="AM112" s="23">
        <f t="shared" si="664"/>
        <v>2.2530656460000298E-3</v>
      </c>
      <c r="AN112" s="44">
        <f t="shared" si="665"/>
        <v>1.000000423025615</v>
      </c>
      <c r="AO112" s="23">
        <f t="shared" si="666"/>
        <v>3.00398874694667</v>
      </c>
      <c r="AP112" s="23">
        <f t="shared" si="667"/>
        <v>-6.1559621205959525</v>
      </c>
      <c r="AQ112" s="23">
        <f t="shared" si="668"/>
        <v>-10.300340637473305</v>
      </c>
      <c r="AR112" s="44">
        <f t="shared" si="669"/>
        <v>0.10430550106285694</v>
      </c>
      <c r="AS112" s="127"/>
      <c r="AT112" s="20">
        <f t="shared" si="670"/>
        <v>1.1259395332607531</v>
      </c>
      <c r="AU112" s="20">
        <f t="shared" si="671"/>
        <v>-0.79057498054726238</v>
      </c>
      <c r="AV112" s="20">
        <f t="shared" si="672"/>
        <v>1.3757720132444717</v>
      </c>
      <c r="AX112" s="143">
        <v>50</v>
      </c>
      <c r="AY112" s="143">
        <v>-70</v>
      </c>
      <c r="AZ112" s="143">
        <v>-485</v>
      </c>
      <c r="BA112" s="144">
        <v>-1.2999999999999999E-3</v>
      </c>
      <c r="BB112" s="144">
        <v>-2E-3</v>
      </c>
      <c r="BC112" s="145">
        <v>4.0000000000000002E-4</v>
      </c>
      <c r="BD112" s="116"/>
      <c r="BE112" s="147" t="s">
        <v>97</v>
      </c>
    </row>
    <row r="113" spans="1:57" x14ac:dyDescent="0.3">
      <c r="A113" s="44">
        <v>1840.55</v>
      </c>
      <c r="B113" s="44">
        <v>76.95</v>
      </c>
      <c r="C113" s="20">
        <v>237.33</v>
      </c>
      <c r="D113" s="24">
        <f t="shared" si="635"/>
        <v>1088.0921771743756</v>
      </c>
      <c r="E113" s="24">
        <f t="shared" si="636"/>
        <v>-1004.5121771743756</v>
      </c>
      <c r="F113" s="24">
        <f t="shared" si="637"/>
        <v>-557.18177298706178</v>
      </c>
      <c r="G113" s="24">
        <f t="shared" si="638"/>
        <v>-1011.7547664509103</v>
      </c>
      <c r="H113" s="20">
        <f t="shared" si="639"/>
        <v>528362.15322701307</v>
      </c>
      <c r="I113" s="20">
        <f t="shared" si="640"/>
        <v>7193871.6252335496</v>
      </c>
      <c r="J113" s="21">
        <f t="shared" si="641"/>
        <v>1155.0321361698736</v>
      </c>
      <c r="K113" s="21">
        <f t="shared" si="642"/>
        <v>241.15805699963227</v>
      </c>
      <c r="L113" s="21">
        <f t="shared" si="643"/>
        <v>988.41095315790471</v>
      </c>
      <c r="M113" s="127"/>
      <c r="N113" s="20">
        <f t="shared" si="644"/>
        <v>12.409999999999854</v>
      </c>
      <c r="O113" s="20">
        <f t="shared" si="645"/>
        <v>1.5358897417550268E-2</v>
      </c>
      <c r="P113" s="20">
        <f t="shared" si="646"/>
        <v>-2.8972465583105809E-2</v>
      </c>
      <c r="Q113" s="22">
        <f t="shared" si="647"/>
        <v>3.2087379055095733E-2</v>
      </c>
      <c r="R113" s="21">
        <f t="shared" si="648"/>
        <v>1.0000858088261055</v>
      </c>
      <c r="S113" s="20">
        <f t="shared" si="649"/>
        <v>2.8951138553151092</v>
      </c>
      <c r="T113" s="20">
        <f t="shared" si="650"/>
        <v>-6.3662230251806209</v>
      </c>
      <c r="U113" s="20">
        <f t="shared" si="651"/>
        <v>-10.25106856470504</v>
      </c>
      <c r="V113" s="127"/>
      <c r="W113" s="44">
        <v>1840.55</v>
      </c>
      <c r="X113" s="44">
        <v>76.902000000000001</v>
      </c>
      <c r="Y113" s="20">
        <v>237.26300000000001</v>
      </c>
      <c r="Z113" s="20">
        <f t="shared" si="652"/>
        <v>1088.894175796187</v>
      </c>
      <c r="AA113" s="20">
        <f t="shared" si="653"/>
        <v>-1005.314175796187</v>
      </c>
      <c r="AB113" s="20">
        <f t="shared" si="654"/>
        <v>-558.02820423542573</v>
      </c>
      <c r="AC113" s="20">
        <f t="shared" si="655"/>
        <v>-1011.0235702640036</v>
      </c>
      <c r="AD113" s="20">
        <f t="shared" si="656"/>
        <v>528361.30679576471</v>
      </c>
      <c r="AE113" s="20">
        <f t="shared" si="657"/>
        <v>7193872.3564297361</v>
      </c>
      <c r="AF113" s="21">
        <f t="shared" si="658"/>
        <v>1154.800474693177</v>
      </c>
      <c r="AG113" s="21">
        <f t="shared" si="659"/>
        <v>241.10376990448316</v>
      </c>
      <c r="AH113" s="21">
        <f t="shared" si="660"/>
        <v>988.77838602809163</v>
      </c>
      <c r="AI113" s="127"/>
      <c r="AJ113" s="20">
        <f t="shared" si="661"/>
        <v>12.409999999999854</v>
      </c>
      <c r="AK113" s="20">
        <f t="shared" si="662"/>
        <v>1.5568336927789347E-2</v>
      </c>
      <c r="AL113" s="20">
        <f t="shared" si="663"/>
        <v>-3.2637657012294041E-2</v>
      </c>
      <c r="AM113" s="23">
        <f t="shared" si="664"/>
        <v>3.5343149589326162E-2</v>
      </c>
      <c r="AN113" s="44">
        <f t="shared" si="665"/>
        <v>1.0001041078564374</v>
      </c>
      <c r="AO113" s="23">
        <f t="shared" si="666"/>
        <v>2.9065374965790989</v>
      </c>
      <c r="AP113" s="23">
        <f t="shared" si="667"/>
        <v>-6.3579540363324822</v>
      </c>
      <c r="AQ113" s="23">
        <f t="shared" si="668"/>
        <v>-10.252830315088572</v>
      </c>
      <c r="AR113" s="44">
        <f t="shared" si="669"/>
        <v>1.4703840745469194</v>
      </c>
      <c r="AS113" s="127"/>
      <c r="AT113" s="20">
        <f t="shared" si="670"/>
        <v>1.1185230088615736</v>
      </c>
      <c r="AU113" s="20">
        <f t="shared" si="671"/>
        <v>-0.80199862181143544</v>
      </c>
      <c r="AV113" s="20">
        <f t="shared" si="672"/>
        <v>1.3763340839854943</v>
      </c>
      <c r="AX113" s="143">
        <v>50</v>
      </c>
      <c r="AY113" s="143">
        <v>-70</v>
      </c>
      <c r="AZ113" s="143">
        <v>-485</v>
      </c>
      <c r="BA113" s="144">
        <v>-1.2999999999999999E-3</v>
      </c>
      <c r="BB113" s="144">
        <v>-2E-3</v>
      </c>
      <c r="BC113" s="145">
        <v>4.0000000000000002E-4</v>
      </c>
      <c r="BD113" s="116"/>
      <c r="BE113" s="147" t="s">
        <v>97</v>
      </c>
    </row>
    <row r="114" spans="1:57" x14ac:dyDescent="0.3">
      <c r="A114" s="44">
        <v>1852.88</v>
      </c>
      <c r="B114" s="44">
        <v>77.63</v>
      </c>
      <c r="C114" s="20">
        <v>235.57</v>
      </c>
      <c r="D114" s="24">
        <f t="shared" si="635"/>
        <v>1090.8051672568115</v>
      </c>
      <c r="E114" s="24">
        <f t="shared" si="636"/>
        <v>-1007.2251672568115</v>
      </c>
      <c r="F114" s="24">
        <f t="shared" si="637"/>
        <v>-563.82902857865383</v>
      </c>
      <c r="G114" s="24">
        <f t="shared" si="638"/>
        <v>-1021.7782098919043</v>
      </c>
      <c r="H114" s="20">
        <f t="shared" si="639"/>
        <v>528355.50597142149</v>
      </c>
      <c r="I114" s="20">
        <f t="shared" si="640"/>
        <v>7193861.6017901087</v>
      </c>
      <c r="J114" s="21">
        <f t="shared" si="641"/>
        <v>1167.0192302091054</v>
      </c>
      <c r="K114" s="21">
        <f t="shared" si="642"/>
        <v>241.10957833269356</v>
      </c>
      <c r="L114" s="21">
        <f t="shared" si="643"/>
        <v>999.17936708616867</v>
      </c>
      <c r="M114" s="127"/>
      <c r="N114" s="20">
        <f t="shared" si="644"/>
        <v>12.330000000000155</v>
      </c>
      <c r="O114" s="20">
        <f t="shared" si="645"/>
        <v>1.1868238913561311E-2</v>
      </c>
      <c r="P114" s="20">
        <f t="shared" si="646"/>
        <v>-3.0717794835100537E-2</v>
      </c>
      <c r="Q114" s="22">
        <f t="shared" si="647"/>
        <v>3.2229585773526859E-2</v>
      </c>
      <c r="R114" s="21">
        <f t="shared" si="648"/>
        <v>1.00008657117582</v>
      </c>
      <c r="S114" s="20">
        <f t="shared" si="649"/>
        <v>2.7129900824358981</v>
      </c>
      <c r="T114" s="20">
        <f t="shared" si="650"/>
        <v>-6.6472555915920521</v>
      </c>
      <c r="U114" s="20">
        <f t="shared" si="651"/>
        <v>-10.023443440994061</v>
      </c>
      <c r="V114" s="127"/>
      <c r="W114" s="44">
        <v>1852.88</v>
      </c>
      <c r="X114" s="44">
        <v>77.561000000000007</v>
      </c>
      <c r="Y114" s="20">
        <v>235.767</v>
      </c>
      <c r="Z114" s="20">
        <f t="shared" si="652"/>
        <v>1091.619390286495</v>
      </c>
      <c r="AA114" s="20">
        <f t="shared" si="653"/>
        <v>-1008.0393902864949</v>
      </c>
      <c r="AB114" s="20">
        <f t="shared" si="654"/>
        <v>-564.66259878427525</v>
      </c>
      <c r="AC114" s="20">
        <f t="shared" si="655"/>
        <v>-1021.0523799759767</v>
      </c>
      <c r="AD114" s="20">
        <f t="shared" si="656"/>
        <v>528354.67240121588</v>
      </c>
      <c r="AE114" s="20">
        <f t="shared" si="657"/>
        <v>7193862.3276200239</v>
      </c>
      <c r="AF114" s="21">
        <f t="shared" si="658"/>
        <v>1166.7869613260245</v>
      </c>
      <c r="AG114" s="21">
        <f t="shared" si="659"/>
        <v>241.05651956878015</v>
      </c>
      <c r="AH114" s="21">
        <f t="shared" si="660"/>
        <v>999.53834510211084</v>
      </c>
      <c r="AI114" s="127"/>
      <c r="AJ114" s="20">
        <f t="shared" si="661"/>
        <v>12.330000000000155</v>
      </c>
      <c r="AK114" s="20">
        <f t="shared" si="662"/>
        <v>1.1501719770642738E-2</v>
      </c>
      <c r="AL114" s="20">
        <f t="shared" si="663"/>
        <v>-2.6110125609835333E-2</v>
      </c>
      <c r="AM114" s="23">
        <f t="shared" si="664"/>
        <v>2.7941325108839621E-2</v>
      </c>
      <c r="AN114" s="44">
        <f t="shared" si="665"/>
        <v>1.0000650648838048</v>
      </c>
      <c r="AO114" s="23">
        <f t="shared" si="666"/>
        <v>2.7252144903080286</v>
      </c>
      <c r="AP114" s="23">
        <f t="shared" si="667"/>
        <v>-6.6343945488495217</v>
      </c>
      <c r="AQ114" s="23">
        <f t="shared" si="668"/>
        <v>-10.0288097119731</v>
      </c>
      <c r="AR114" s="44">
        <f t="shared" si="669"/>
        <v>1.3456835474953526</v>
      </c>
      <c r="AS114" s="127"/>
      <c r="AT114" s="20">
        <f t="shared" si="670"/>
        <v>1.1052910717961077</v>
      </c>
      <c r="AU114" s="20">
        <f t="shared" si="671"/>
        <v>-0.81422302968348959</v>
      </c>
      <c r="AV114" s="20">
        <f t="shared" si="672"/>
        <v>1.3728173569193935</v>
      </c>
      <c r="AX114" s="18">
        <v>50</v>
      </c>
      <c r="AY114" s="18">
        <v>-70</v>
      </c>
      <c r="AZ114" s="18">
        <v>-485</v>
      </c>
      <c r="BA114" s="119">
        <v>-1.2999999999999999E-3</v>
      </c>
      <c r="BB114" s="119">
        <v>-2E-3</v>
      </c>
      <c r="BC114" s="120">
        <v>4.0000000000000002E-4</v>
      </c>
      <c r="BD114" s="116"/>
      <c r="BE114" s="147" t="s">
        <v>97</v>
      </c>
    </row>
    <row r="115" spans="1:57" x14ac:dyDescent="0.3">
      <c r="A115" s="44">
        <v>1865.17</v>
      </c>
      <c r="B115" s="44">
        <v>78.02</v>
      </c>
      <c r="C115" s="20">
        <v>234.58</v>
      </c>
      <c r="D115" s="24">
        <f t="shared" si="635"/>
        <v>1093.3971639579959</v>
      </c>
      <c r="E115" s="24">
        <f t="shared" si="636"/>
        <v>-1009.8171639579958</v>
      </c>
      <c r="F115" s="24">
        <f t="shared" si="637"/>
        <v>-570.70679959051984</v>
      </c>
      <c r="G115" s="24">
        <f t="shared" si="638"/>
        <v>-1031.6279685241907</v>
      </c>
      <c r="H115" s="20">
        <f t="shared" si="639"/>
        <v>528348.62820040958</v>
      </c>
      <c r="I115" s="20">
        <f t="shared" si="640"/>
        <v>7193851.7520314762</v>
      </c>
      <c r="J115" s="21">
        <f t="shared" si="641"/>
        <v>1178.9667156201665</v>
      </c>
      <c r="K115" s="21">
        <f t="shared" si="642"/>
        <v>241.04819735800834</v>
      </c>
      <c r="L115" s="21">
        <f t="shared" si="643"/>
        <v>1010.06057082</v>
      </c>
      <c r="M115" s="127"/>
      <c r="N115" s="20">
        <f t="shared" si="644"/>
        <v>12.289999999999964</v>
      </c>
      <c r="O115" s="20">
        <f t="shared" si="645"/>
        <v>6.8067840827778954E-3</v>
      </c>
      <c r="P115" s="20">
        <f t="shared" si="646"/>
        <v>-1.7278759594743526E-2</v>
      </c>
      <c r="Q115" s="22">
        <f t="shared" si="647"/>
        <v>1.8210082129934468E-2</v>
      </c>
      <c r="R115" s="21">
        <f t="shared" si="648"/>
        <v>1.0000276348406563</v>
      </c>
      <c r="S115" s="20">
        <f t="shared" si="649"/>
        <v>2.5919967011842853</v>
      </c>
      <c r="T115" s="20">
        <f t="shared" si="650"/>
        <v>-6.8777710118660398</v>
      </c>
      <c r="U115" s="20">
        <f t="shared" si="651"/>
        <v>-9.849758632286413</v>
      </c>
      <c r="V115" s="127"/>
      <c r="W115" s="44">
        <v>1865.17</v>
      </c>
      <c r="X115" s="44">
        <v>77.97</v>
      </c>
      <c r="Y115" s="20">
        <v>234.75800000000001</v>
      </c>
      <c r="Z115" s="20">
        <f t="shared" si="652"/>
        <v>1094.2238634755317</v>
      </c>
      <c r="AA115" s="20">
        <f t="shared" si="653"/>
        <v>-1010.6438634755317</v>
      </c>
      <c r="AB115" s="20">
        <f t="shared" si="654"/>
        <v>-571.50656199389289</v>
      </c>
      <c r="AC115" s="20">
        <f t="shared" si="655"/>
        <v>-1030.9223656609968</v>
      </c>
      <c r="AD115" s="20">
        <f t="shared" si="656"/>
        <v>528347.82843800623</v>
      </c>
      <c r="AE115" s="20">
        <f t="shared" si="657"/>
        <v>7193852.4576343391</v>
      </c>
      <c r="AF115" s="21">
        <f t="shared" si="658"/>
        <v>1178.7368978793127</v>
      </c>
      <c r="AG115" s="21">
        <f t="shared" si="659"/>
        <v>240.99757829837412</v>
      </c>
      <c r="AH115" s="21">
        <f t="shared" si="660"/>
        <v>1010.4003839467157</v>
      </c>
      <c r="AI115" s="127"/>
      <c r="AJ115" s="20">
        <f t="shared" si="661"/>
        <v>12.289999999999964</v>
      </c>
      <c r="AK115" s="20">
        <f t="shared" si="662"/>
        <v>7.1383966406566648E-3</v>
      </c>
      <c r="AL115" s="20">
        <f t="shared" si="663"/>
        <v>-1.7610372152622542E-2</v>
      </c>
      <c r="AM115" s="23">
        <f t="shared" si="664"/>
        <v>1.8632049432431241E-2</v>
      </c>
      <c r="AN115" s="44">
        <f t="shared" si="665"/>
        <v>1.000028930443168</v>
      </c>
      <c r="AO115" s="23">
        <f t="shared" si="666"/>
        <v>2.6044731890367041</v>
      </c>
      <c r="AP115" s="23">
        <f t="shared" si="667"/>
        <v>-6.843963209617594</v>
      </c>
      <c r="AQ115" s="23">
        <f t="shared" si="668"/>
        <v>-9.8699856850200209</v>
      </c>
      <c r="AR115" s="44">
        <f t="shared" si="669"/>
        <v>0.65616176528883419</v>
      </c>
      <c r="AS115" s="127"/>
      <c r="AT115" s="20">
        <f t="shared" si="670"/>
        <v>1.0665342478893978</v>
      </c>
      <c r="AU115" s="20">
        <f t="shared" si="671"/>
        <v>-0.82669951753587156</v>
      </c>
      <c r="AV115" s="20">
        <f t="shared" si="672"/>
        <v>1.3494174277128062</v>
      </c>
      <c r="AX115" s="18">
        <v>50</v>
      </c>
      <c r="AY115" s="18">
        <v>-70</v>
      </c>
      <c r="AZ115" s="18">
        <v>-485</v>
      </c>
      <c r="BA115" s="119">
        <v>-1.2999999999999999E-3</v>
      </c>
      <c r="BB115" s="119">
        <v>-2E-3</v>
      </c>
      <c r="BC115" s="120">
        <v>4.0000000000000002E-4</v>
      </c>
      <c r="BD115" s="116"/>
      <c r="BE115" s="147" t="s">
        <v>97</v>
      </c>
    </row>
    <row r="116" spans="1:57" x14ac:dyDescent="0.3">
      <c r="A116" s="128">
        <v>1877.55</v>
      </c>
      <c r="B116" s="128">
        <v>77.650000000000006</v>
      </c>
      <c r="C116" s="129">
        <v>232.91</v>
      </c>
      <c r="D116" s="130">
        <f t="shared" si="635"/>
        <v>1096.0061447027333</v>
      </c>
      <c r="E116" s="130">
        <f t="shared" si="636"/>
        <v>-1012.4261447027333</v>
      </c>
      <c r="F116" s="130">
        <f t="shared" si="637"/>
        <v>-577.86329610022369</v>
      </c>
      <c r="G116" s="130">
        <f t="shared" si="638"/>
        <v>-1041.3866198818605</v>
      </c>
      <c r="H116" s="129">
        <f t="shared" si="639"/>
        <v>528341.47170389991</v>
      </c>
      <c r="I116" s="129">
        <f t="shared" si="640"/>
        <v>7193841.9933801182</v>
      </c>
      <c r="J116" s="131">
        <f t="shared" si="641"/>
        <v>1190.9710664196598</v>
      </c>
      <c r="K116" s="131">
        <f t="shared" si="642"/>
        <v>240.97419582167834</v>
      </c>
      <c r="L116" s="131">
        <f t="shared" si="643"/>
        <v>1021.1376042783331</v>
      </c>
      <c r="M116" s="25"/>
      <c r="N116" s="129">
        <f t="shared" si="644"/>
        <v>12.379999999999882</v>
      </c>
      <c r="O116" s="129">
        <f t="shared" si="645"/>
        <v>-6.4577182323788508E-3</v>
      </c>
      <c r="P116" s="129">
        <f t="shared" si="646"/>
        <v>-2.9146998508305582E-2</v>
      </c>
      <c r="Q116" s="132">
        <f t="shared" si="647"/>
        <v>2.9215043009583219E-2</v>
      </c>
      <c r="R116" s="131">
        <f t="shared" si="648"/>
        <v>1.000071132632814</v>
      </c>
      <c r="S116" s="129">
        <f t="shared" si="649"/>
        <v>2.6089807447374853</v>
      </c>
      <c r="T116" s="129">
        <f t="shared" si="650"/>
        <v>-7.1564965097038131</v>
      </c>
      <c r="U116" s="129">
        <f t="shared" si="651"/>
        <v>-9.7586513576697964</v>
      </c>
      <c r="V116" s="25"/>
      <c r="W116" s="128">
        <v>1877.55</v>
      </c>
      <c r="X116" s="128">
        <v>77.63</v>
      </c>
      <c r="Y116" s="129">
        <v>232.85599999999999</v>
      </c>
      <c r="Z116" s="129">
        <f t="shared" si="652"/>
        <v>1096.8402901621666</v>
      </c>
      <c r="AA116" s="129">
        <f t="shared" si="653"/>
        <v>-1013.2602901621666</v>
      </c>
      <c r="AB116" s="129">
        <f t="shared" si="654"/>
        <v>-578.65146711857233</v>
      </c>
      <c r="AC116" s="129">
        <f t="shared" si="655"/>
        <v>-1040.6873616650519</v>
      </c>
      <c r="AD116" s="129">
        <f t="shared" si="656"/>
        <v>528340.68353288155</v>
      </c>
      <c r="AE116" s="129">
        <f t="shared" si="657"/>
        <v>7193842.6926383348</v>
      </c>
      <c r="AF116" s="131">
        <f t="shared" si="658"/>
        <v>1190.74250160471</v>
      </c>
      <c r="AG116" s="131">
        <f t="shared" si="659"/>
        <v>240.92470868281458</v>
      </c>
      <c r="AH116" s="131">
        <f t="shared" si="660"/>
        <v>1021.4705512943453</v>
      </c>
      <c r="AI116" s="25"/>
      <c r="AJ116" s="129">
        <f t="shared" si="661"/>
        <v>12.379999999999882</v>
      </c>
      <c r="AK116" s="129">
        <f t="shared" si="662"/>
        <v>-5.9341194567807797E-3</v>
      </c>
      <c r="AL116" s="129">
        <f t="shared" si="663"/>
        <v>-3.3196162372932415E-2</v>
      </c>
      <c r="AM116" s="133">
        <f t="shared" si="664"/>
        <v>3.2984518908745653E-2</v>
      </c>
      <c r="AN116" s="128">
        <f t="shared" si="665"/>
        <v>1.0000906747391995</v>
      </c>
      <c r="AO116" s="133">
        <f t="shared" si="666"/>
        <v>2.6164266866348442</v>
      </c>
      <c r="AP116" s="133">
        <f t="shared" si="667"/>
        <v>-7.1449051246794566</v>
      </c>
      <c r="AQ116" s="133">
        <f t="shared" si="668"/>
        <v>-9.7649960040551012</v>
      </c>
      <c r="AR116" s="128">
        <f t="shared" si="669"/>
        <v>1.0452487545865119</v>
      </c>
      <c r="AS116" s="25"/>
      <c r="AT116" s="129">
        <f t="shared" si="670"/>
        <v>1.0536487117348428</v>
      </c>
      <c r="AU116" s="129">
        <f t="shared" si="671"/>
        <v>-0.83414545943332996</v>
      </c>
      <c r="AV116" s="129">
        <f t="shared" si="672"/>
        <v>1.3438654155955256</v>
      </c>
      <c r="AX116" s="18">
        <v>50</v>
      </c>
      <c r="AY116" s="18">
        <v>-70</v>
      </c>
      <c r="AZ116" s="18">
        <v>-485</v>
      </c>
      <c r="BA116" s="119">
        <v>-1.2999999999999999E-3</v>
      </c>
      <c r="BB116" s="119">
        <v>-2E-3</v>
      </c>
      <c r="BC116" s="120">
        <v>4.0000000000000002E-4</v>
      </c>
      <c r="BD116" s="116"/>
      <c r="BE116" s="147" t="s">
        <v>97</v>
      </c>
    </row>
    <row r="117" spans="1:57" x14ac:dyDescent="0.3">
      <c r="A117" s="44">
        <v>1889.9</v>
      </c>
      <c r="B117" s="44">
        <v>77.349999999999994</v>
      </c>
      <c r="C117" s="20">
        <v>230.83</v>
      </c>
      <c r="D117" s="24">
        <f t="shared" ref="D117:D124" si="673">S117+D116</f>
        <v>1098.6794507273421</v>
      </c>
      <c r="E117" s="24">
        <f t="shared" ref="E117:E124" si="674">$BJ$3-D117</f>
        <v>-1015.0994507273421</v>
      </c>
      <c r="F117" s="24">
        <f t="shared" ref="F117:F124" si="675">T117+F116</f>
        <v>-585.30746690871467</v>
      </c>
      <c r="G117" s="24">
        <f t="shared" ref="G117:G124" si="676">U117+G116</f>
        <v>-1050.8704978967537</v>
      </c>
      <c r="H117" s="20">
        <f t="shared" ref="H117:H124" si="677">H116+T117</f>
        <v>528334.02753309137</v>
      </c>
      <c r="I117" s="20">
        <f t="shared" ref="I117:I124" si="678">I116+U117</f>
        <v>7193832.5095021036</v>
      </c>
      <c r="J117" s="21">
        <f t="shared" ref="J117:J124" si="679">SQRT(F117^2+G117^2)</f>
        <v>1202.8772315447936</v>
      </c>
      <c r="K117" s="21">
        <f t="shared" ref="K117:K124" si="680">IF(J117=0,0,IF(F117&lt;0,ATAN(G117/F117)*180/PI()+180,ATAN(G117/F117)*180/PI()))</f>
        <v>240.883333316593</v>
      </c>
      <c r="L117" s="21">
        <f t="shared" ref="L117:L124" si="681">COS((K117-$BL$3)*PI()/180)*J117</f>
        <v>1032.3263843160432</v>
      </c>
      <c r="M117" s="127"/>
      <c r="N117" s="20">
        <f t="shared" ref="N117:N124" si="682">A117-A116</f>
        <v>12.350000000000136</v>
      </c>
      <c r="O117" s="20">
        <f t="shared" ref="O117:O124" si="683">RADIANS(B117-B116)</f>
        <v>-5.2359877559831867E-3</v>
      </c>
      <c r="P117" s="20">
        <f t="shared" ref="P117:P124" si="684">RADIANS(C117-C116)</f>
        <v>-3.6302848441481773E-2</v>
      </c>
      <c r="Q117" s="22">
        <f t="shared" ref="Q117:Q124" si="685">ACOS(COS(O117)-SIN(RADIANS(B116))*SIN(RADIANS(B117))*(1-COS(P117)))</f>
        <v>3.5826865367116989E-2</v>
      </c>
      <c r="R117" s="21">
        <f t="shared" ref="R117:R124" si="686">2/Q117*TAN(Q117/2)</f>
        <v>1.0001069774214302</v>
      </c>
      <c r="S117" s="20">
        <f t="shared" ref="S117:S124" si="687">(N117/2)*(COS(RADIANS(B116))+COS(RADIANS(B117)))*R117</f>
        <v>2.6733060246087841</v>
      </c>
      <c r="T117" s="20">
        <f t="shared" ref="T117:T124" si="688">(N117/2)*(SIN(RADIANS(B116))*COS(RADIANS(C116))+SIN(RADIANS(B117))*COS(RADIANS(C117)))*R117</f>
        <v>-7.4441708084909548</v>
      </c>
      <c r="U117" s="20">
        <f t="shared" ref="U117:U124" si="689">(N117/2)*(SIN(RADIANS(B116))*SIN(RADIANS(C116))+SIN(RADIANS(B117))*SIN(RADIANS(C117)))*R117</f>
        <v>-9.4838780148931185</v>
      </c>
      <c r="V117" s="127"/>
      <c r="W117" s="44">
        <v>1889.9</v>
      </c>
      <c r="X117" s="44">
        <v>77.341999999999999</v>
      </c>
      <c r="Y117" s="20">
        <v>230.822</v>
      </c>
      <c r="Z117" s="20">
        <f t="shared" ref="Z117:Z124" si="690">AO117+Z116</f>
        <v>1099.516530510148</v>
      </c>
      <c r="AA117" s="20">
        <f t="shared" ref="AA117:AA124" si="691">$BJ$3-Z117</f>
        <v>-1015.9365305101479</v>
      </c>
      <c r="AB117" s="20">
        <f t="shared" ref="AB117:AB124" si="692">AP117+AB116</f>
        <v>-586.10039051957528</v>
      </c>
      <c r="AC117" s="20">
        <f t="shared" ref="AC117:AC124" si="693">AQ117+AC116</f>
        <v>-1050.1667177284653</v>
      </c>
      <c r="AD117" s="20">
        <f t="shared" ref="AD117:AD124" si="694">AD116+AP117</f>
        <v>528333.2346094806</v>
      </c>
      <c r="AE117" s="20">
        <f t="shared" ref="AE117:AE124" si="695">AE116+AQ117</f>
        <v>7193833.2132822713</v>
      </c>
      <c r="AF117" s="21">
        <f t="shared" ref="AF117:AF124" si="696">SQRT(AB117^2+AC117^2)</f>
        <v>1202.6486614102128</v>
      </c>
      <c r="AG117" s="21">
        <f t="shared" ref="AG117:AG124" si="697">IF(AF117=0,0,IF(AB117&lt;0,ATAN(AC117/AB117)*180/PI()+180,ATAN(AC117/AB117)*180/PI()))</f>
        <v>240.83401622323794</v>
      </c>
      <c r="AH117" s="21">
        <f t="shared" ref="AH117:AH124" si="698">COS((AG117-$BL$3)*PI()/180)*AF117</f>
        <v>1032.661186222165</v>
      </c>
      <c r="AI117" s="127"/>
      <c r="AJ117" s="20">
        <f t="shared" ref="AJ117:AJ124" si="699">W117-W116</f>
        <v>12.350000000000136</v>
      </c>
      <c r="AK117" s="20">
        <f t="shared" ref="AK117:AK124" si="700">RADIANS(X117-X116)</f>
        <v>-5.0265482457436117E-3</v>
      </c>
      <c r="AL117" s="20">
        <f t="shared" ref="AL117:AL124" si="701">RADIANS(Y117-Y116)</f>
        <v>-3.5499996985564518E-2</v>
      </c>
      <c r="AM117" s="23">
        <f t="shared" ref="AM117:AM124" si="702">ACOS(COS(AK117)-SIN(RADIANS(X116))*SIN(RADIANS(X117))*(1-COS(AL117)))</f>
        <v>3.5019125403057183E-2</v>
      </c>
      <c r="AN117" s="44">
        <f t="shared" ref="AN117:AN124" si="703">2/AM117*TAN(AM117/2)</f>
        <v>1.0001022074627859</v>
      </c>
      <c r="AO117" s="23">
        <f t="shared" ref="AO117:AO124" si="704">(AJ117/2)*(COS(RADIANS(X116))+COS(RADIANS(X117)))*AN117</f>
        <v>2.6762403479812651</v>
      </c>
      <c r="AP117" s="23">
        <f t="shared" ref="AP117:AP124" si="705">(AJ117/2)*(SIN(RADIANS(X116))*COS(RADIANS(Y116))+SIN(RADIANS(X117))*COS(RADIANS(Y117)))*AN117</f>
        <v>-7.448923401002995</v>
      </c>
      <c r="AQ117" s="23">
        <f t="shared" ref="AQ117:AQ124" si="706">(AJ117/2)*(SIN(RADIANS(X116))*SIN(RADIANS(Y116))+SIN(RADIANS(X117))*SIN(RADIANS(Y117)))*AN117</f>
        <v>-9.4793560634135421</v>
      </c>
      <c r="AR117" s="44">
        <f t="shared" ref="AR117:AR124" si="707">(10/AJ117)*2*(ASIN((SQRT((SIN((X116-X117)/2)^2+SIN(((Y116-Y117)/2)^2)*SIN(X116)*SIN(X117))))))</f>
        <v>1.5227353379212063</v>
      </c>
      <c r="AS117" s="127"/>
      <c r="AT117" s="20">
        <f t="shared" ref="AT117:AT124" si="708">SQRT((I117-AE117)^2+(H117-AD117)^2)</f>
        <v>1.0602048750224371</v>
      </c>
      <c r="AU117" s="20">
        <f t="shared" ref="AU117:AU124" si="709">D117-Z117</f>
        <v>-0.83707978280585849</v>
      </c>
      <c r="AV117" s="20">
        <f t="shared" ref="AV117:AV124" si="710">SQRT((I117-AE117)^2+(H117-AD117)^2+(D117-Z117)^2)</f>
        <v>1.3508282421550286</v>
      </c>
      <c r="AX117" s="143">
        <v>15</v>
      </c>
      <c r="AY117" s="143">
        <v>-15</v>
      </c>
      <c r="AZ117" s="143">
        <v>-525</v>
      </c>
      <c r="BA117" s="144">
        <v>-1.4E-3</v>
      </c>
      <c r="BB117" s="144">
        <v>-2.2000000000000001E-3</v>
      </c>
      <c r="BC117" s="145">
        <v>4.7000000000000002E-3</v>
      </c>
      <c r="BD117" s="116"/>
      <c r="BE117" s="147" t="s">
        <v>97</v>
      </c>
    </row>
    <row r="118" spans="1:57" x14ac:dyDescent="0.3">
      <c r="A118" s="44">
        <v>1902.27</v>
      </c>
      <c r="B118" s="44">
        <v>78.23</v>
      </c>
      <c r="C118" s="20">
        <v>228.75</v>
      </c>
      <c r="D118" s="24">
        <f t="shared" si="673"/>
        <v>1101.295897422089</v>
      </c>
      <c r="E118" s="24">
        <f t="shared" si="674"/>
        <v>-1017.7158974220889</v>
      </c>
      <c r="F118" s="24">
        <f t="shared" si="675"/>
        <v>-593.11251181153398</v>
      </c>
      <c r="G118" s="24">
        <f t="shared" si="676"/>
        <v>-1060.1026872794737</v>
      </c>
      <c r="H118" s="20">
        <f t="shared" si="677"/>
        <v>528326.22248818853</v>
      </c>
      <c r="I118" s="20">
        <f t="shared" si="678"/>
        <v>7193823.2773127211</v>
      </c>
      <c r="J118" s="21">
        <f t="shared" si="679"/>
        <v>1214.7428366714284</v>
      </c>
      <c r="K118" s="21">
        <f t="shared" si="680"/>
        <v>240.77360203297772</v>
      </c>
      <c r="L118" s="21">
        <f t="shared" si="681"/>
        <v>1043.7018461709233</v>
      </c>
      <c r="M118" s="127"/>
      <c r="N118" s="20">
        <f t="shared" si="682"/>
        <v>12.369999999999891</v>
      </c>
      <c r="O118" s="20">
        <f t="shared" si="683"/>
        <v>1.5358897417550268E-2</v>
      </c>
      <c r="P118" s="20">
        <f t="shared" si="684"/>
        <v>-3.6302848441482273E-2</v>
      </c>
      <c r="Q118" s="22">
        <f t="shared" si="685"/>
        <v>3.8662749609566838E-2</v>
      </c>
      <c r="R118" s="21">
        <f t="shared" si="686"/>
        <v>1.000124585973861</v>
      </c>
      <c r="S118" s="20">
        <f t="shared" si="687"/>
        <v>2.6164466947467622</v>
      </c>
      <c r="T118" s="20">
        <f t="shared" si="688"/>
        <v>-7.8050449028193212</v>
      </c>
      <c r="U118" s="20">
        <f t="shared" si="689"/>
        <v>-9.2321893827200814</v>
      </c>
      <c r="V118" s="127"/>
      <c r="W118" s="44">
        <v>1902.27</v>
      </c>
      <c r="X118" s="44">
        <v>78.191000000000003</v>
      </c>
      <c r="Y118" s="20">
        <v>228.82</v>
      </c>
      <c r="Z118" s="20">
        <f t="shared" si="690"/>
        <v>1102.1379177672238</v>
      </c>
      <c r="AA118" s="20">
        <f t="shared" si="691"/>
        <v>-1018.5579177672238</v>
      </c>
      <c r="AB118" s="20">
        <f t="shared" si="692"/>
        <v>-593.89976637816198</v>
      </c>
      <c r="AC118" s="20">
        <f t="shared" si="693"/>
        <v>-1059.4023713151673</v>
      </c>
      <c r="AD118" s="20">
        <f t="shared" si="694"/>
        <v>528325.43523362197</v>
      </c>
      <c r="AE118" s="20">
        <f t="shared" si="695"/>
        <v>7193823.9776286846</v>
      </c>
      <c r="AF118" s="21">
        <f t="shared" si="696"/>
        <v>1214.5164950926912</v>
      </c>
      <c r="AG118" s="21">
        <f t="shared" si="697"/>
        <v>240.72505943797142</v>
      </c>
      <c r="AH118" s="21">
        <f t="shared" si="698"/>
        <v>1044.0334706427152</v>
      </c>
      <c r="AI118" s="127"/>
      <c r="AJ118" s="20">
        <f t="shared" si="699"/>
        <v>12.369999999999891</v>
      </c>
      <c r="AK118" s="20">
        <f t="shared" si="700"/>
        <v>1.4817845349431924E-2</v>
      </c>
      <c r="AL118" s="20">
        <f t="shared" si="701"/>
        <v>-3.4941491624926643E-2</v>
      </c>
      <c r="AM118" s="23">
        <f t="shared" si="702"/>
        <v>3.7224023444525356E-2</v>
      </c>
      <c r="AN118" s="44">
        <f t="shared" si="703"/>
        <v>1.0001154849953997</v>
      </c>
      <c r="AO118" s="23">
        <f t="shared" si="704"/>
        <v>2.6213872570759067</v>
      </c>
      <c r="AP118" s="23">
        <f t="shared" si="705"/>
        <v>-7.7993758585866875</v>
      </c>
      <c r="AQ118" s="23">
        <f t="shared" si="706"/>
        <v>-9.2356535867021172</v>
      </c>
      <c r="AR118" s="44">
        <f t="shared" si="707"/>
        <v>1.1690249784268854</v>
      </c>
      <c r="AS118" s="127"/>
      <c r="AT118" s="20">
        <f t="shared" si="708"/>
        <v>1.0536660767384831</v>
      </c>
      <c r="AU118" s="20">
        <f t="shared" si="709"/>
        <v>-0.84202034513486979</v>
      </c>
      <c r="AV118" s="20">
        <f t="shared" si="710"/>
        <v>1.3487811026591796</v>
      </c>
      <c r="AX118" s="143">
        <v>15</v>
      </c>
      <c r="AY118" s="143">
        <v>-15</v>
      </c>
      <c r="AZ118" s="143">
        <v>-525</v>
      </c>
      <c r="BA118" s="144">
        <v>-1.4E-3</v>
      </c>
      <c r="BB118" s="144">
        <v>-2.2000000000000001E-3</v>
      </c>
      <c r="BC118" s="145">
        <v>4.7000000000000002E-3</v>
      </c>
      <c r="BD118" s="116"/>
      <c r="BE118" s="147" t="s">
        <v>97</v>
      </c>
    </row>
    <row r="119" spans="1:57" x14ac:dyDescent="0.3">
      <c r="A119" s="44">
        <v>1914.66</v>
      </c>
      <c r="B119" s="44">
        <v>78.989999999999995</v>
      </c>
      <c r="C119" s="20">
        <v>227.14</v>
      </c>
      <c r="D119" s="24">
        <f t="shared" si="673"/>
        <v>1103.74288882824</v>
      </c>
      <c r="E119" s="24">
        <f t="shared" si="674"/>
        <v>-1020.1628888282399</v>
      </c>
      <c r="F119" s="24">
        <f t="shared" si="675"/>
        <v>-601.24824544092132</v>
      </c>
      <c r="G119" s="24">
        <f t="shared" si="676"/>
        <v>-1069.1205702884386</v>
      </c>
      <c r="H119" s="20">
        <f t="shared" si="677"/>
        <v>528318.08675455919</v>
      </c>
      <c r="I119" s="20">
        <f t="shared" si="678"/>
        <v>7193814.2594297118</v>
      </c>
      <c r="J119" s="21">
        <f t="shared" si="679"/>
        <v>1226.5880508384478</v>
      </c>
      <c r="K119" s="21">
        <f t="shared" si="680"/>
        <v>240.64762358915939</v>
      </c>
      <c r="L119" s="21">
        <f t="shared" si="681"/>
        <v>1055.2565396768784</v>
      </c>
      <c r="M119" s="127"/>
      <c r="N119" s="20">
        <f t="shared" si="682"/>
        <v>12.3900000000001</v>
      </c>
      <c r="O119" s="20">
        <f t="shared" si="683"/>
        <v>1.3264502315156745E-2</v>
      </c>
      <c r="P119" s="20">
        <f t="shared" si="684"/>
        <v>-2.8099800957108945E-2</v>
      </c>
      <c r="Q119" s="22">
        <f t="shared" si="685"/>
        <v>3.0573459205689879E-2</v>
      </c>
      <c r="R119" s="21">
        <f t="shared" si="686"/>
        <v>1.0000779019824402</v>
      </c>
      <c r="S119" s="20">
        <f t="shared" si="687"/>
        <v>2.4469914061509477</v>
      </c>
      <c r="T119" s="20">
        <f t="shared" si="688"/>
        <v>-8.1357336293873193</v>
      </c>
      <c r="U119" s="20">
        <f t="shared" si="689"/>
        <v>-9.0178830089649793</v>
      </c>
      <c r="V119" s="127"/>
      <c r="W119" s="44">
        <v>1914.66</v>
      </c>
      <c r="X119" s="44">
        <v>78.951999999999998</v>
      </c>
      <c r="Y119" s="20">
        <v>227.05799999999999</v>
      </c>
      <c r="Z119" s="20">
        <f t="shared" si="690"/>
        <v>1104.5931011970697</v>
      </c>
      <c r="AA119" s="20">
        <f t="shared" si="691"/>
        <v>-1021.0131011970697</v>
      </c>
      <c r="AB119" s="20">
        <f t="shared" si="692"/>
        <v>-602.03530052789768</v>
      </c>
      <c r="AC119" s="20">
        <f t="shared" si="693"/>
        <v>-1068.4181008472065</v>
      </c>
      <c r="AD119" s="20">
        <f t="shared" si="694"/>
        <v>528317.29969947226</v>
      </c>
      <c r="AE119" s="20">
        <f t="shared" si="695"/>
        <v>7193814.961899153</v>
      </c>
      <c r="AF119" s="21">
        <f t="shared" si="696"/>
        <v>1226.3619943962988</v>
      </c>
      <c r="AG119" s="21">
        <f t="shared" si="697"/>
        <v>240.59948549628851</v>
      </c>
      <c r="AH119" s="21">
        <f t="shared" si="698"/>
        <v>1055.5869146557618</v>
      </c>
      <c r="AI119" s="127"/>
      <c r="AJ119" s="20">
        <f t="shared" si="699"/>
        <v>12.3900000000001</v>
      </c>
      <c r="AK119" s="20">
        <f t="shared" si="700"/>
        <v>1.3281955607676773E-2</v>
      </c>
      <c r="AL119" s="20">
        <f t="shared" si="701"/>
        <v>-3.0752701420140093E-2</v>
      </c>
      <c r="AM119" s="23">
        <f t="shared" si="702"/>
        <v>3.2939194628555324E-2</v>
      </c>
      <c r="AN119" s="44">
        <f t="shared" si="703"/>
        <v>1.0000904256896794</v>
      </c>
      <c r="AO119" s="23">
        <f t="shared" si="704"/>
        <v>2.4551834298459405</v>
      </c>
      <c r="AP119" s="23">
        <f t="shared" si="705"/>
        <v>-8.1355341497357401</v>
      </c>
      <c r="AQ119" s="23">
        <f t="shared" si="706"/>
        <v>-9.0157295320390443</v>
      </c>
      <c r="AR119" s="44">
        <f t="shared" si="707"/>
        <v>0.3331976069408335</v>
      </c>
      <c r="AS119" s="127"/>
      <c r="AT119" s="20">
        <f t="shared" si="708"/>
        <v>1.0549497739457201</v>
      </c>
      <c r="AU119" s="20">
        <f t="shared" si="709"/>
        <v>-0.85021236882971607</v>
      </c>
      <c r="AV119" s="20">
        <f t="shared" si="710"/>
        <v>1.3549096271187844</v>
      </c>
      <c r="AX119" s="18">
        <v>15</v>
      </c>
      <c r="AY119" s="18">
        <v>-15</v>
      </c>
      <c r="AZ119" s="18">
        <v>-525</v>
      </c>
      <c r="BA119" s="119">
        <v>-1.4E-3</v>
      </c>
      <c r="BB119" s="119">
        <v>-2.2000000000000001E-3</v>
      </c>
      <c r="BC119" s="120">
        <v>4.7000000000000002E-3</v>
      </c>
      <c r="BD119" s="116"/>
      <c r="BE119" s="147" t="s">
        <v>97</v>
      </c>
    </row>
    <row r="120" spans="1:57" x14ac:dyDescent="0.3">
      <c r="A120" s="44">
        <v>1927.03</v>
      </c>
      <c r="B120" s="44">
        <v>80.010000000000005</v>
      </c>
      <c r="C120" s="20">
        <v>225.62</v>
      </c>
      <c r="D120" s="24">
        <f t="shared" si="673"/>
        <v>1105.9972403377399</v>
      </c>
      <c r="E120" s="24">
        <f t="shared" si="674"/>
        <v>-1022.4172403377398</v>
      </c>
      <c r="F120" s="24">
        <f t="shared" si="675"/>
        <v>-609.63888717285124</v>
      </c>
      <c r="G120" s="24">
        <f t="shared" si="676"/>
        <v>-1077.9250699226327</v>
      </c>
      <c r="H120" s="20">
        <f t="shared" si="677"/>
        <v>528309.69611282728</v>
      </c>
      <c r="I120" s="20">
        <f t="shared" si="678"/>
        <v>7193805.4549300773</v>
      </c>
      <c r="J120" s="21">
        <f t="shared" si="679"/>
        <v>1238.3787906456832</v>
      </c>
      <c r="K120" s="21">
        <f t="shared" si="680"/>
        <v>240.50893052832328</v>
      </c>
      <c r="L120" s="21">
        <f t="shared" si="681"/>
        <v>1066.925298387881</v>
      </c>
      <c r="M120" s="127"/>
      <c r="N120" s="20">
        <f t="shared" si="682"/>
        <v>12.369999999999891</v>
      </c>
      <c r="O120" s="20">
        <f t="shared" si="683"/>
        <v>1.7802358370342341E-2</v>
      </c>
      <c r="P120" s="20">
        <f t="shared" si="684"/>
        <v>-2.6529004630313491E-2</v>
      </c>
      <c r="Q120" s="22">
        <f t="shared" si="685"/>
        <v>3.1580345950407596E-2</v>
      </c>
      <c r="R120" s="21">
        <f t="shared" si="686"/>
        <v>1.0000831181437297</v>
      </c>
      <c r="S120" s="20">
        <f t="shared" si="687"/>
        <v>2.2543515094997932</v>
      </c>
      <c r="T120" s="20">
        <f t="shared" si="688"/>
        <v>-8.3906417319299393</v>
      </c>
      <c r="U120" s="20">
        <f t="shared" si="689"/>
        <v>-8.8044996341940607</v>
      </c>
      <c r="V120" s="127"/>
      <c r="W120" s="44">
        <v>1927.03</v>
      </c>
      <c r="X120" s="44">
        <v>79.918999999999997</v>
      </c>
      <c r="Y120" s="20">
        <v>225.53700000000001</v>
      </c>
      <c r="Z120" s="20">
        <f t="shared" si="690"/>
        <v>1106.8611472073076</v>
      </c>
      <c r="AA120" s="20">
        <f t="shared" si="691"/>
        <v>-1023.2811472073075</v>
      </c>
      <c r="AB120" s="20">
        <f t="shared" si="692"/>
        <v>-610.43685446371626</v>
      </c>
      <c r="AC120" s="20">
        <f t="shared" si="693"/>
        <v>-1077.2086891775737</v>
      </c>
      <c r="AD120" s="20">
        <f t="shared" si="694"/>
        <v>528308.89814553643</v>
      </c>
      <c r="AE120" s="20">
        <f t="shared" si="695"/>
        <v>7193806.1713108225</v>
      </c>
      <c r="AF120" s="21">
        <f t="shared" si="696"/>
        <v>1238.1485021301858</v>
      </c>
      <c r="AG120" s="21">
        <f t="shared" si="697"/>
        <v>240.46046900350532</v>
      </c>
      <c r="AH120" s="21">
        <f t="shared" si="698"/>
        <v>1067.2581679606292</v>
      </c>
      <c r="AI120" s="127"/>
      <c r="AJ120" s="20">
        <f t="shared" si="699"/>
        <v>12.369999999999891</v>
      </c>
      <c r="AK120" s="20">
        <f t="shared" si="700"/>
        <v>1.6877333866785145E-2</v>
      </c>
      <c r="AL120" s="20">
        <f t="shared" si="701"/>
        <v>-2.6546457922833517E-2</v>
      </c>
      <c r="AM120" s="23">
        <f t="shared" si="702"/>
        <v>3.1078144706276234E-2</v>
      </c>
      <c r="AN120" s="44">
        <f t="shared" si="703"/>
        <v>1.0000804953645277</v>
      </c>
      <c r="AO120" s="23">
        <f t="shared" si="704"/>
        <v>2.2680460102379625</v>
      </c>
      <c r="AP120" s="23">
        <f t="shared" si="705"/>
        <v>-8.401553935818546</v>
      </c>
      <c r="AQ120" s="23">
        <f t="shared" si="706"/>
        <v>-8.7905883303672656</v>
      </c>
      <c r="AR120" s="44">
        <f t="shared" si="707"/>
        <v>1.1580907622847132</v>
      </c>
      <c r="AS120" s="127"/>
      <c r="AT120" s="20">
        <f t="shared" si="708"/>
        <v>1.0723586943408421</v>
      </c>
      <c r="AU120" s="20">
        <f t="shared" si="709"/>
        <v>-0.86390686956769969</v>
      </c>
      <c r="AV120" s="20">
        <f t="shared" si="710"/>
        <v>1.3770578232647526</v>
      </c>
      <c r="AX120" s="18">
        <v>15</v>
      </c>
      <c r="AY120" s="18">
        <v>-15</v>
      </c>
      <c r="AZ120" s="18">
        <v>-525</v>
      </c>
      <c r="BA120" s="119">
        <v>-1.4E-3</v>
      </c>
      <c r="BB120" s="119">
        <v>-2.2000000000000001E-3</v>
      </c>
      <c r="BC120" s="120">
        <v>4.7000000000000002E-3</v>
      </c>
      <c r="BD120" s="116"/>
      <c r="BE120" s="147" t="s">
        <v>97</v>
      </c>
    </row>
    <row r="121" spans="1:57" x14ac:dyDescent="0.3">
      <c r="A121" s="44">
        <v>1939.44</v>
      </c>
      <c r="B121" s="44">
        <v>80.989999999999995</v>
      </c>
      <c r="C121" s="20">
        <v>224.57</v>
      </c>
      <c r="D121" s="24">
        <f t="shared" si="673"/>
        <v>1108.0455119225176</v>
      </c>
      <c r="E121" s="24">
        <f t="shared" si="674"/>
        <v>-1024.4655119225176</v>
      </c>
      <c r="F121" s="24">
        <f t="shared" si="675"/>
        <v>-618.27925449904126</v>
      </c>
      <c r="G121" s="24">
        <f t="shared" si="676"/>
        <v>-1086.5939100321159</v>
      </c>
      <c r="H121" s="20">
        <f t="shared" si="677"/>
        <v>528301.05574550107</v>
      </c>
      <c r="I121" s="20">
        <f t="shared" si="678"/>
        <v>7193796.7860899679</v>
      </c>
      <c r="J121" s="21">
        <f t="shared" si="679"/>
        <v>1250.1822114647018</v>
      </c>
      <c r="K121" s="21">
        <f t="shared" si="680"/>
        <v>240.35983222102143</v>
      </c>
      <c r="L121" s="21">
        <f t="shared" si="681"/>
        <v>1078.7424960451317</v>
      </c>
      <c r="M121" s="127"/>
      <c r="N121" s="20">
        <f t="shared" si="682"/>
        <v>12.410000000000082</v>
      </c>
      <c r="O121" s="20">
        <f t="shared" si="683"/>
        <v>1.710422666954425E-2</v>
      </c>
      <c r="P121" s="20">
        <f t="shared" si="684"/>
        <v>-1.8325957145940659E-2</v>
      </c>
      <c r="Q121" s="22">
        <f t="shared" si="685"/>
        <v>2.4884490197292664E-2</v>
      </c>
      <c r="R121" s="21">
        <f t="shared" si="686"/>
        <v>1.0000516063500278</v>
      </c>
      <c r="S121" s="20">
        <f t="shared" si="687"/>
        <v>2.0482715847778037</v>
      </c>
      <c r="T121" s="20">
        <f t="shared" si="688"/>
        <v>-8.6403673261900238</v>
      </c>
      <c r="U121" s="20">
        <f t="shared" si="689"/>
        <v>-8.6688401094831882</v>
      </c>
      <c r="V121" s="127"/>
      <c r="W121" s="44">
        <v>1939.44</v>
      </c>
      <c r="X121" s="44">
        <v>80.918999999999997</v>
      </c>
      <c r="Y121" s="20">
        <v>224.27</v>
      </c>
      <c r="Z121" s="20">
        <f t="shared" si="690"/>
        <v>1108.9267451849141</v>
      </c>
      <c r="AA121" s="20">
        <f t="shared" si="691"/>
        <v>-1025.3467451849142</v>
      </c>
      <c r="AB121" s="20">
        <f t="shared" si="692"/>
        <v>-619.10405235707572</v>
      </c>
      <c r="AC121" s="20">
        <f t="shared" si="693"/>
        <v>-1085.8464594156635</v>
      </c>
      <c r="AD121" s="20">
        <f t="shared" si="694"/>
        <v>528300.23094764305</v>
      </c>
      <c r="AE121" s="20">
        <f t="shared" si="695"/>
        <v>7193797.5335405841</v>
      </c>
      <c r="AF121" s="21">
        <f t="shared" si="696"/>
        <v>1249.9409430331038</v>
      </c>
      <c r="AG121" s="21">
        <f t="shared" si="697"/>
        <v>240.31002724943593</v>
      </c>
      <c r="AH121" s="21">
        <f t="shared" si="698"/>
        <v>1079.0830666349505</v>
      </c>
      <c r="AI121" s="127"/>
      <c r="AJ121" s="20">
        <f t="shared" si="699"/>
        <v>12.410000000000082</v>
      </c>
      <c r="AK121" s="20">
        <f t="shared" si="700"/>
        <v>1.7453292519943295E-2</v>
      </c>
      <c r="AL121" s="20">
        <f t="shared" si="701"/>
        <v>-2.2113321622768085E-2</v>
      </c>
      <c r="AM121" s="23">
        <f t="shared" si="702"/>
        <v>2.7929484479334299E-2</v>
      </c>
      <c r="AN121" s="44">
        <f t="shared" si="703"/>
        <v>1.0000650097464032</v>
      </c>
      <c r="AO121" s="23">
        <f t="shared" si="704"/>
        <v>2.0655979776065996</v>
      </c>
      <c r="AP121" s="23">
        <f t="shared" si="705"/>
        <v>-8.6671978933595035</v>
      </c>
      <c r="AQ121" s="23">
        <f t="shared" si="706"/>
        <v>-8.6377702380899031</v>
      </c>
      <c r="AR121" s="44">
        <f t="shared" si="707"/>
        <v>1.2572246728327245</v>
      </c>
      <c r="AS121" s="127"/>
      <c r="AT121" s="20">
        <f t="shared" si="708"/>
        <v>1.1130920583067425</v>
      </c>
      <c r="AU121" s="20">
        <f t="shared" si="709"/>
        <v>-0.88123326239656308</v>
      </c>
      <c r="AV121" s="20">
        <f t="shared" si="710"/>
        <v>1.4196992614704109</v>
      </c>
      <c r="AX121" s="18">
        <v>15</v>
      </c>
      <c r="AY121" s="18">
        <v>-15</v>
      </c>
      <c r="AZ121" s="18">
        <v>-525</v>
      </c>
      <c r="BA121" s="119">
        <v>-1.4E-3</v>
      </c>
      <c r="BB121" s="119">
        <v>-2.2000000000000001E-3</v>
      </c>
      <c r="BC121" s="120">
        <v>4.7000000000000002E-3</v>
      </c>
      <c r="BD121" s="116"/>
      <c r="BE121" s="147" t="s">
        <v>97</v>
      </c>
    </row>
    <row r="122" spans="1:57" x14ac:dyDescent="0.3">
      <c r="A122" s="44">
        <v>1951.84</v>
      </c>
      <c r="B122" s="44">
        <v>82.09</v>
      </c>
      <c r="C122" s="20">
        <v>224</v>
      </c>
      <c r="D122" s="24">
        <f t="shared" si="673"/>
        <v>1109.8697731327616</v>
      </c>
      <c r="E122" s="24">
        <f t="shared" si="674"/>
        <v>-1026.2897731327616</v>
      </c>
      <c r="F122" s="24">
        <f t="shared" si="675"/>
        <v>-627.05940882844379</v>
      </c>
      <c r="G122" s="24">
        <f t="shared" si="676"/>
        <v>-1095.1574955897163</v>
      </c>
      <c r="H122" s="20">
        <f t="shared" si="677"/>
        <v>528292.2755911717</v>
      </c>
      <c r="I122" s="20">
        <f t="shared" si="678"/>
        <v>7193788.22250441</v>
      </c>
      <c r="J122" s="21">
        <f t="shared" si="679"/>
        <v>1261.9720449941103</v>
      </c>
      <c r="K122" s="21">
        <f t="shared" si="680"/>
        <v>240.20564191331573</v>
      </c>
      <c r="L122" s="21">
        <f t="shared" si="681"/>
        <v>1090.6281255223425</v>
      </c>
      <c r="M122" s="127"/>
      <c r="N122" s="20">
        <f t="shared" si="682"/>
        <v>12.399999999999864</v>
      </c>
      <c r="O122" s="20">
        <f t="shared" si="683"/>
        <v>1.9198621771937773E-2</v>
      </c>
      <c r="P122" s="20">
        <f t="shared" si="684"/>
        <v>-9.948376736367559E-3</v>
      </c>
      <c r="Q122" s="22">
        <f t="shared" si="685"/>
        <v>2.1573409103448515E-2</v>
      </c>
      <c r="R122" s="21">
        <f t="shared" si="686"/>
        <v>1.0000387861368496</v>
      </c>
      <c r="S122" s="20">
        <f t="shared" si="687"/>
        <v>1.824261210243971</v>
      </c>
      <c r="T122" s="20">
        <f t="shared" si="688"/>
        <v>-8.7801543294025031</v>
      </c>
      <c r="U122" s="20">
        <f t="shared" si="689"/>
        <v>-8.5635855576004971</v>
      </c>
      <c r="V122" s="127"/>
      <c r="W122" s="44">
        <v>1951.84</v>
      </c>
      <c r="X122" s="44">
        <v>82.051000000000002</v>
      </c>
      <c r="Y122" s="20">
        <v>223.976</v>
      </c>
      <c r="Z122" s="20">
        <f t="shared" si="690"/>
        <v>1110.7627665528441</v>
      </c>
      <c r="AA122" s="20">
        <f t="shared" si="691"/>
        <v>-1027.1827665528442</v>
      </c>
      <c r="AB122" s="20">
        <f t="shared" si="692"/>
        <v>-627.90711498066923</v>
      </c>
      <c r="AC122" s="20">
        <f t="shared" si="693"/>
        <v>-1094.3840107321141</v>
      </c>
      <c r="AD122" s="20">
        <f t="shared" si="694"/>
        <v>528291.42788501945</v>
      </c>
      <c r="AE122" s="20">
        <f t="shared" si="695"/>
        <v>7193788.9959892677</v>
      </c>
      <c r="AF122" s="21">
        <f t="shared" si="696"/>
        <v>1261.7225162409743</v>
      </c>
      <c r="AG122" s="21">
        <f t="shared" si="697"/>
        <v>240.15478242966955</v>
      </c>
      <c r="AH122" s="21">
        <f t="shared" si="698"/>
        <v>1090.9755181563132</v>
      </c>
      <c r="AI122" s="127"/>
      <c r="AJ122" s="20">
        <f t="shared" si="699"/>
        <v>12.399999999999864</v>
      </c>
      <c r="AK122" s="20">
        <f t="shared" si="700"/>
        <v>1.9757127132575898E-2</v>
      </c>
      <c r="AL122" s="20">
        <f t="shared" si="701"/>
        <v>-5.1312680008635233E-3</v>
      </c>
      <c r="AM122" s="23">
        <f t="shared" si="702"/>
        <v>2.0398427035233535E-2</v>
      </c>
      <c r="AN122" s="44">
        <f t="shared" si="703"/>
        <v>1.0000346760949845</v>
      </c>
      <c r="AO122" s="23">
        <f t="shared" si="704"/>
        <v>1.8360213679300081</v>
      </c>
      <c r="AP122" s="23">
        <f t="shared" si="705"/>
        <v>-8.8030626235934903</v>
      </c>
      <c r="AQ122" s="23">
        <f t="shared" si="706"/>
        <v>-8.5375513164507026</v>
      </c>
      <c r="AR122" s="44">
        <f t="shared" si="707"/>
        <v>0.90327115118201384</v>
      </c>
      <c r="AS122" s="127"/>
      <c r="AT122" s="20">
        <f t="shared" si="708"/>
        <v>1.1475559009142089</v>
      </c>
      <c r="AU122" s="20">
        <f t="shared" si="709"/>
        <v>-0.89299342008257554</v>
      </c>
      <c r="AV122" s="20">
        <f t="shared" si="710"/>
        <v>1.4540707665150954</v>
      </c>
      <c r="AX122" s="143">
        <v>15</v>
      </c>
      <c r="AY122" s="143">
        <v>-15</v>
      </c>
      <c r="AZ122" s="143">
        <v>-525</v>
      </c>
      <c r="BA122" s="144">
        <v>-1.4E-3</v>
      </c>
      <c r="BB122" s="144">
        <v>-2.2000000000000001E-3</v>
      </c>
      <c r="BC122" s="145">
        <v>4.7000000000000002E-3</v>
      </c>
      <c r="BD122" s="116"/>
      <c r="BE122" s="147" t="s">
        <v>97</v>
      </c>
    </row>
    <row r="123" spans="1:57" x14ac:dyDescent="0.3">
      <c r="A123" s="44">
        <v>1964.23</v>
      </c>
      <c r="B123" s="44">
        <v>83.66</v>
      </c>
      <c r="C123" s="20">
        <v>223.51</v>
      </c>
      <c r="D123" s="24">
        <f t="shared" si="673"/>
        <v>1111.4065211299956</v>
      </c>
      <c r="E123" s="24">
        <f t="shared" si="674"/>
        <v>-1027.8265211299956</v>
      </c>
      <c r="F123" s="24">
        <f t="shared" si="675"/>
        <v>-635.93939954962434</v>
      </c>
      <c r="G123" s="24">
        <f t="shared" si="676"/>
        <v>-1103.6595979232848</v>
      </c>
      <c r="H123" s="20">
        <f t="shared" si="677"/>
        <v>528283.39560045046</v>
      </c>
      <c r="I123" s="20">
        <f t="shared" si="678"/>
        <v>7193779.7204020768</v>
      </c>
      <c r="J123" s="21">
        <f t="shared" si="679"/>
        <v>1273.7674151852541</v>
      </c>
      <c r="K123" s="21">
        <f t="shared" si="680"/>
        <v>240.04903524233271</v>
      </c>
      <c r="L123" s="21">
        <f t="shared" si="681"/>
        <v>1102.5694742390397</v>
      </c>
      <c r="M123" s="127"/>
      <c r="N123" s="20">
        <f t="shared" si="682"/>
        <v>12.3900000000001</v>
      </c>
      <c r="O123" s="20">
        <f t="shared" si="683"/>
        <v>2.7401669256310855E-2</v>
      </c>
      <c r="P123" s="20">
        <f t="shared" si="684"/>
        <v>-8.5521133347723731E-3</v>
      </c>
      <c r="Q123" s="22">
        <f t="shared" si="685"/>
        <v>2.8685539768012358E-2</v>
      </c>
      <c r="R123" s="21">
        <f t="shared" si="686"/>
        <v>1.0000685773256091</v>
      </c>
      <c r="S123" s="20">
        <f t="shared" si="687"/>
        <v>1.5367479972339209</v>
      </c>
      <c r="T123" s="20">
        <f t="shared" si="688"/>
        <v>-8.8799907211805618</v>
      </c>
      <c r="U123" s="20">
        <f t="shared" si="689"/>
        <v>-8.5021023335683967</v>
      </c>
      <c r="V123" s="127"/>
      <c r="W123" s="44">
        <v>1964.23</v>
      </c>
      <c r="X123" s="44">
        <v>83.63</v>
      </c>
      <c r="Y123" s="20">
        <v>223.535</v>
      </c>
      <c r="Z123" s="20">
        <f t="shared" si="690"/>
        <v>1112.3069146531025</v>
      </c>
      <c r="AA123" s="20">
        <f t="shared" si="691"/>
        <v>-1028.7269146531025</v>
      </c>
      <c r="AB123" s="20">
        <f t="shared" si="692"/>
        <v>-636.78635800020061</v>
      </c>
      <c r="AC123" s="20">
        <f t="shared" si="693"/>
        <v>-1102.885556970514</v>
      </c>
      <c r="AD123" s="20">
        <f t="shared" si="694"/>
        <v>528282.54864199995</v>
      </c>
      <c r="AE123" s="20">
        <f t="shared" si="695"/>
        <v>7193780.4944430292</v>
      </c>
      <c r="AF123" s="21">
        <f t="shared" si="696"/>
        <v>1273.5200891659781</v>
      </c>
      <c r="AG123" s="21">
        <f t="shared" si="697"/>
        <v>239.99863300651896</v>
      </c>
      <c r="AH123" s="21">
        <f t="shared" si="698"/>
        <v>1102.9159412968029</v>
      </c>
      <c r="AI123" s="127"/>
      <c r="AJ123" s="20">
        <f t="shared" si="699"/>
        <v>12.3900000000001</v>
      </c>
      <c r="AK123" s="20">
        <f t="shared" si="700"/>
        <v>2.7558748888990351E-2</v>
      </c>
      <c r="AL123" s="20">
        <f t="shared" si="701"/>
        <v>-7.6969020012950373E-3</v>
      </c>
      <c r="AM123" s="23">
        <f t="shared" si="702"/>
        <v>2.8597252539340312E-2</v>
      </c>
      <c r="AN123" s="44">
        <f t="shared" si="703"/>
        <v>1.0000681558115405</v>
      </c>
      <c r="AO123" s="23">
        <f t="shared" si="704"/>
        <v>1.5441481002583459</v>
      </c>
      <c r="AP123" s="23">
        <f t="shared" si="705"/>
        <v>-8.8792430195313585</v>
      </c>
      <c r="AQ123" s="23">
        <f t="shared" si="706"/>
        <v>-8.5015462383999676</v>
      </c>
      <c r="AR123" s="44">
        <f t="shared" si="707"/>
        <v>1.3007650340920054</v>
      </c>
      <c r="AS123" s="127"/>
      <c r="AT123" s="20">
        <f t="shared" si="708"/>
        <v>1.1473787573255123</v>
      </c>
      <c r="AU123" s="20">
        <f t="shared" si="709"/>
        <v>-0.90039352310691356</v>
      </c>
      <c r="AV123" s="20">
        <f t="shared" si="710"/>
        <v>1.4584877473653035</v>
      </c>
      <c r="AX123" s="143">
        <v>15</v>
      </c>
      <c r="AY123" s="143">
        <v>-15</v>
      </c>
      <c r="AZ123" s="143">
        <v>-525</v>
      </c>
      <c r="BA123" s="144">
        <v>-1.4E-3</v>
      </c>
      <c r="BB123" s="144">
        <v>-2.2000000000000001E-3</v>
      </c>
      <c r="BC123" s="145">
        <v>4.7000000000000002E-3</v>
      </c>
      <c r="BD123" s="116"/>
      <c r="BE123" s="147" t="s">
        <v>97</v>
      </c>
    </row>
    <row r="124" spans="1:57" x14ac:dyDescent="0.3">
      <c r="A124" s="128">
        <v>1976.6</v>
      </c>
      <c r="B124" s="128">
        <v>84.84</v>
      </c>
      <c r="C124" s="129">
        <v>223.54</v>
      </c>
      <c r="D124" s="130">
        <f t="shared" si="673"/>
        <v>1112.6458255778084</v>
      </c>
      <c r="E124" s="130">
        <f t="shared" si="674"/>
        <v>-1029.0658255778085</v>
      </c>
      <c r="F124" s="130">
        <f t="shared" si="675"/>
        <v>-644.86327601247274</v>
      </c>
      <c r="G124" s="130">
        <f t="shared" si="676"/>
        <v>-1112.1354484101976</v>
      </c>
      <c r="H124" s="129">
        <f t="shared" si="677"/>
        <v>528274.4717239876</v>
      </c>
      <c r="I124" s="129">
        <f t="shared" si="678"/>
        <v>7193771.2445515897</v>
      </c>
      <c r="J124" s="131">
        <f t="shared" si="679"/>
        <v>1285.571429505218</v>
      </c>
      <c r="K124" s="131">
        <f t="shared" si="680"/>
        <v>239.8930245757405</v>
      </c>
      <c r="L124" s="131">
        <f t="shared" si="681"/>
        <v>1114.5357031995563</v>
      </c>
      <c r="M124" s="25"/>
      <c r="N124" s="129">
        <f t="shared" si="682"/>
        <v>12.369999999999891</v>
      </c>
      <c r="O124" s="129">
        <f t="shared" si="683"/>
        <v>2.0594885173533209E-2</v>
      </c>
      <c r="P124" s="129">
        <f t="shared" si="684"/>
        <v>5.2359877559831865E-4</v>
      </c>
      <c r="Q124" s="132">
        <f t="shared" si="685"/>
        <v>2.0601472986797598E-2</v>
      </c>
      <c r="R124" s="131">
        <f t="shared" si="686"/>
        <v>1.0000353698919409</v>
      </c>
      <c r="S124" s="129">
        <f t="shared" si="687"/>
        <v>1.2393044478127659</v>
      </c>
      <c r="T124" s="129">
        <f t="shared" si="688"/>
        <v>-8.9238764628483516</v>
      </c>
      <c r="U124" s="129">
        <f t="shared" si="689"/>
        <v>-8.4758504869128526</v>
      </c>
      <c r="V124" s="25"/>
      <c r="W124" s="128">
        <v>1976.6</v>
      </c>
      <c r="X124" s="128">
        <v>84.811000000000007</v>
      </c>
      <c r="Y124" s="129">
        <v>223.601</v>
      </c>
      <c r="Z124" s="129">
        <f t="shared" si="690"/>
        <v>1113.5525558182565</v>
      </c>
      <c r="AA124" s="129">
        <f t="shared" si="691"/>
        <v>-1029.9725558182565</v>
      </c>
      <c r="AB124" s="129">
        <f t="shared" si="692"/>
        <v>-645.70340392665901</v>
      </c>
      <c r="AC124" s="129">
        <f t="shared" si="693"/>
        <v>-1111.3676637660444</v>
      </c>
      <c r="AD124" s="129">
        <f t="shared" si="694"/>
        <v>528273.63159607351</v>
      </c>
      <c r="AE124" s="129">
        <f t="shared" si="695"/>
        <v>7193772.0123362336</v>
      </c>
      <c r="AF124" s="131">
        <f t="shared" si="696"/>
        <v>1285.3291290199836</v>
      </c>
      <c r="AG124" s="131">
        <f t="shared" si="697"/>
        <v>239.84345881816941</v>
      </c>
      <c r="AH124" s="131">
        <f t="shared" si="698"/>
        <v>1114.8793829935935</v>
      </c>
      <c r="AI124" s="25"/>
      <c r="AJ124" s="129">
        <f t="shared" si="699"/>
        <v>12.369999999999891</v>
      </c>
      <c r="AK124" s="129">
        <f t="shared" si="700"/>
        <v>2.0612338466053235E-2</v>
      </c>
      <c r="AL124" s="129">
        <f t="shared" si="701"/>
        <v>1.1519173063163012E-3</v>
      </c>
      <c r="AM124" s="133">
        <f t="shared" si="702"/>
        <v>2.0644173680333111E-2</v>
      </c>
      <c r="AN124" s="128">
        <f t="shared" si="703"/>
        <v>1.000035516672569</v>
      </c>
      <c r="AO124" s="133">
        <f t="shared" si="704"/>
        <v>1.2456411651539205</v>
      </c>
      <c r="AP124" s="133">
        <f t="shared" si="705"/>
        <v>-8.9170459264583997</v>
      </c>
      <c r="AQ124" s="133">
        <f t="shared" si="706"/>
        <v>-8.4821067955304805</v>
      </c>
      <c r="AR124" s="128">
        <f t="shared" si="707"/>
        <v>0.95475041698027407</v>
      </c>
      <c r="AS124" s="25"/>
      <c r="AT124" s="129">
        <f t="shared" si="708"/>
        <v>1.1381160623945143</v>
      </c>
      <c r="AU124" s="129">
        <f t="shared" si="709"/>
        <v>-0.90673024044804151</v>
      </c>
      <c r="AV124" s="129">
        <f t="shared" si="710"/>
        <v>1.4551521914986616</v>
      </c>
      <c r="AX124" s="18">
        <v>15</v>
      </c>
      <c r="AY124" s="18">
        <v>-15</v>
      </c>
      <c r="AZ124" s="18">
        <v>-525</v>
      </c>
      <c r="BA124" s="119">
        <v>-1.4E-3</v>
      </c>
      <c r="BB124" s="119">
        <v>-2.2000000000000001E-3</v>
      </c>
      <c r="BC124" s="120">
        <v>4.7000000000000002E-3</v>
      </c>
      <c r="BD124" s="116"/>
      <c r="BE124" s="147" t="s">
        <v>97</v>
      </c>
    </row>
    <row r="125" spans="1:57" x14ac:dyDescent="0.3">
      <c r="A125" s="44">
        <v>1989</v>
      </c>
      <c r="B125" s="44">
        <v>85.49</v>
      </c>
      <c r="C125" s="20">
        <v>224.11</v>
      </c>
      <c r="D125" s="24">
        <f t="shared" ref="D125:D132" si="711">S125+D124</f>
        <v>1113.690981758469</v>
      </c>
      <c r="E125" s="24">
        <f t="shared" ref="E125:E132" si="712">$BJ$3-D125</f>
        <v>-1030.1109817584691</v>
      </c>
      <c r="F125" s="24">
        <f t="shared" ref="F125:F132" si="713">T125+F124</f>
        <v>-653.77741751322776</v>
      </c>
      <c r="G125" s="24">
        <f t="shared" ref="G125:G132" si="714">U125+G124</f>
        <v>-1120.6913131638257</v>
      </c>
      <c r="H125" s="20">
        <f t="shared" ref="H125:H132" si="715">H124+T125</f>
        <v>528265.55758248689</v>
      </c>
      <c r="I125" s="20">
        <f t="shared" ref="I125:I132" si="716">I124+U125</f>
        <v>7193762.6886868365</v>
      </c>
      <c r="J125" s="21">
        <f t="shared" ref="J125:J132" si="717">SQRT(F125^2+G125^2)</f>
        <v>1297.4490090370125</v>
      </c>
      <c r="K125" s="21">
        <f t="shared" ref="K125:K132" si="718">IF(J125=0,0,IF(F125&lt;0,ATAN(G125/F125)*180/PI()+180,ATAN(G125/F125)*180/PI()))</f>
        <v>239.74200583712323</v>
      </c>
      <c r="L125" s="21">
        <f t="shared" ref="L125:L132" si="719">COS((K125-$BL$3)*PI()/180)*J125</f>
        <v>1126.5335085689537</v>
      </c>
      <c r="M125" s="127"/>
      <c r="N125" s="20">
        <f t="shared" ref="N125:N132" si="720">A125-A124</f>
        <v>12.400000000000091</v>
      </c>
      <c r="O125" s="20">
        <f t="shared" ref="O125:O132" si="721">RADIANS(B125-B124)</f>
        <v>1.1344640137962993E-2</v>
      </c>
      <c r="P125" s="20">
        <f t="shared" ref="P125:P132" si="722">RADIANS(C125-C124)</f>
        <v>9.9483767363680552E-3</v>
      </c>
      <c r="Q125" s="22">
        <f t="shared" ref="Q125:Q132" si="723">ACOS(COS(O125)-SIN(RADIANS(B124))*SIN(RADIANS(B125))*(1-COS(P125)))</f>
        <v>1.5065419705830863E-2</v>
      </c>
      <c r="R125" s="21">
        <f t="shared" ref="R125:R132" si="724">2/Q125*TAN(Q125/2)</f>
        <v>1.0000189143352023</v>
      </c>
      <c r="S125" s="20">
        <f t="shared" ref="S125:S132" si="725">(N125/2)*(COS(RADIANS(B124))+COS(RADIANS(B125)))*R125</f>
        <v>1.0451561806605185</v>
      </c>
      <c r="T125" s="20">
        <f t="shared" ref="T125:T132" si="726">(N125/2)*(SIN(RADIANS(B124))*COS(RADIANS(C124))+SIN(RADIANS(B125))*COS(RADIANS(C125)))*R125</f>
        <v>-8.9141415007549885</v>
      </c>
      <c r="U125" s="20">
        <f t="shared" ref="U125:U132" si="727">(N125/2)*(SIN(RADIANS(B124))*SIN(RADIANS(C124))+SIN(RADIANS(B125))*SIN(RADIANS(C125)))*R125</f>
        <v>-8.5558647536281462</v>
      </c>
      <c r="V125" s="127"/>
      <c r="W125" s="44">
        <v>1989</v>
      </c>
      <c r="X125" s="44">
        <v>85.462000000000003</v>
      </c>
      <c r="Y125" s="20">
        <v>224.04599999999999</v>
      </c>
      <c r="Z125" s="20">
        <f t="shared" ref="Z125:Z132" si="728">AO125+Z124</f>
        <v>1114.6038545521512</v>
      </c>
      <c r="AA125" s="20">
        <f t="shared" ref="AA125:AA132" si="729">$BJ$3-Z125</f>
        <v>-1031.0238545521513</v>
      </c>
      <c r="AB125" s="20">
        <f t="shared" ref="AB125:AB132" si="730">AP125+AB124</f>
        <v>-654.61741200403787</v>
      </c>
      <c r="AC125" s="20">
        <f t="shared" ref="AC125:AC132" si="731">AQ125+AC124</f>
        <v>-1119.9229433908642</v>
      </c>
      <c r="AD125" s="20">
        <f t="shared" ref="AD125:AD132" si="732">AD124+AP125</f>
        <v>528264.71758799616</v>
      </c>
      <c r="AE125" s="20">
        <f t="shared" ref="AE125:AE132" si="733">AE124+AQ125</f>
        <v>7193763.457056609</v>
      </c>
      <c r="AF125" s="21">
        <f t="shared" ref="AF125:AF132" si="734">SQRT(AB125^2+AC125^2)</f>
        <v>1297.2090638105028</v>
      </c>
      <c r="AG125" s="21">
        <f t="shared" ref="AG125:AG132" si="735">IF(AF125=0,0,IF(AB125&lt;0,ATAN(AC125/AB125)*180/PI()+180,ATAN(AC125/AB125)*180/PI()))</f>
        <v>239.69285798039249</v>
      </c>
      <c r="AH125" s="21">
        <f t="shared" ref="AH125:AH132" si="736">COS((AG125-$BL$3)*PI()/180)*AF125</f>
        <v>1126.8767802505533</v>
      </c>
      <c r="AI125" s="127"/>
      <c r="AJ125" s="20">
        <f t="shared" ref="AJ125:AJ132" si="737">W125-W124</f>
        <v>12.400000000000091</v>
      </c>
      <c r="AK125" s="20">
        <f t="shared" ref="AK125:AK132" si="738">RADIANS(X125-X124)</f>
        <v>1.1362093430483019E-2</v>
      </c>
      <c r="AL125" s="20">
        <f t="shared" ref="AL125:AL132" si="739">RADIANS(Y125-Y124)</f>
        <v>7.7667151713746475E-3</v>
      </c>
      <c r="AM125" s="23">
        <f t="shared" ref="AM125:AM132" si="740">ACOS(COS(AK125)-SIN(RADIANS(X124))*SIN(RADIANS(X125))*(1-COS(AL125)))</f>
        <v>1.3747173400029178E-2</v>
      </c>
      <c r="AN125" s="44">
        <f t="shared" ref="AN125:AN132" si="741">2/AM125*TAN(AM125/2)</f>
        <v>1.0000157490290069</v>
      </c>
      <c r="AO125" s="23">
        <f t="shared" ref="AO125:AO132" si="742">(AJ125/2)*(COS(RADIANS(X124))+COS(RADIANS(X125)))*AN125</f>
        <v>1.0512987338948516</v>
      </c>
      <c r="AP125" s="23">
        <f t="shared" ref="AP125:AP132" si="743">(AJ125/2)*(SIN(RADIANS(X124))*COS(RADIANS(Y124))+SIN(RADIANS(X125))*COS(RADIANS(Y125)))*AN125</f>
        <v>-8.9140080773788473</v>
      </c>
      <c r="AQ125" s="23">
        <f t="shared" ref="AQ125:AQ132" si="744">(AJ125/2)*(SIN(RADIANS(X124))*SIN(RADIANS(Y124))+SIN(RADIANS(X125))*SIN(RADIANS(Y125)))*AN125</f>
        <v>-8.555279624819768</v>
      </c>
      <c r="AR125" s="44">
        <f t="shared" ref="AR125:AR132" si="745">(10/AJ125)*2*(ASIN((SQRT((SIN((X124-X125)/2)^2+SIN(((Y124-Y125)/2)^2)*SIN(X124)*SIN(X125))))))</f>
        <v>0.52405653279997011</v>
      </c>
      <c r="AS125" s="127"/>
      <c r="AT125" s="20">
        <f t="shared" ref="AT125:AT132" si="746">SQRT((I125-AE125)^2+(H125-AD125)^2)</f>
        <v>1.1384124260137345</v>
      </c>
      <c r="AU125" s="20">
        <f t="shared" ref="AU125:AU132" si="747">D125-Z125</f>
        <v>-0.91287279368225427</v>
      </c>
      <c r="AV125" s="20">
        <f t="shared" ref="AV125:AV132" si="748">SQRT((I125-AE125)^2+(H125-AD125)^2+(D125-Z125)^2)</f>
        <v>1.4592188283967968</v>
      </c>
      <c r="AX125" s="18">
        <v>15</v>
      </c>
      <c r="AY125" s="18">
        <v>-5</v>
      </c>
      <c r="AZ125" s="18">
        <v>-535</v>
      </c>
      <c r="BA125" s="119">
        <v>-1.9E-3</v>
      </c>
      <c r="BB125" s="119">
        <v>-2.7000000000000001E-3</v>
      </c>
      <c r="BC125" s="120">
        <v>5.8999999999999999E-3</v>
      </c>
      <c r="BD125" s="116"/>
      <c r="BE125" s="147" t="s">
        <v>97</v>
      </c>
    </row>
    <row r="126" spans="1:57" x14ac:dyDescent="0.3">
      <c r="A126" s="44">
        <v>2001.34</v>
      </c>
      <c r="B126" s="44">
        <v>87.09</v>
      </c>
      <c r="C126" s="20">
        <v>223.11</v>
      </c>
      <c r="D126" s="24">
        <f t="shared" si="711"/>
        <v>1114.4894539177355</v>
      </c>
      <c r="E126" s="24">
        <f t="shared" si="712"/>
        <v>-1030.9094539177356</v>
      </c>
      <c r="F126" s="24">
        <f t="shared" si="713"/>
        <v>-662.69315189877159</v>
      </c>
      <c r="G126" s="24">
        <f t="shared" si="714"/>
        <v>-1129.1844856212167</v>
      </c>
      <c r="H126" s="20">
        <f t="shared" si="715"/>
        <v>528256.6418481014</v>
      </c>
      <c r="I126" s="20">
        <f t="shared" si="716"/>
        <v>7193754.1955143791</v>
      </c>
      <c r="J126" s="21">
        <f t="shared" si="717"/>
        <v>1309.2821759044841</v>
      </c>
      <c r="K126" s="21">
        <f t="shared" si="718"/>
        <v>239.59227936815677</v>
      </c>
      <c r="L126" s="21">
        <f t="shared" si="719"/>
        <v>1138.5013472689245</v>
      </c>
      <c r="M126" s="127"/>
      <c r="N126" s="20">
        <f t="shared" si="720"/>
        <v>12.339999999999918</v>
      </c>
      <c r="O126" s="20">
        <f t="shared" si="721"/>
        <v>2.7925268031909423E-2</v>
      </c>
      <c r="P126" s="20">
        <f t="shared" si="722"/>
        <v>-1.7453292519943295E-2</v>
      </c>
      <c r="Q126" s="22">
        <f t="shared" si="723"/>
        <v>3.2911131995852383E-2</v>
      </c>
      <c r="R126" s="21">
        <f t="shared" si="724"/>
        <v>1.000090271661825</v>
      </c>
      <c r="S126" s="20">
        <f t="shared" si="725"/>
        <v>0.79847215926659687</v>
      </c>
      <c r="T126" s="20">
        <f t="shared" si="726"/>
        <v>-8.915734385543777</v>
      </c>
      <c r="U126" s="20">
        <f t="shared" si="727"/>
        <v>-8.4931724573910632</v>
      </c>
      <c r="V126" s="127"/>
      <c r="W126" s="44">
        <v>2001.34</v>
      </c>
      <c r="X126" s="44">
        <v>87.010999999999996</v>
      </c>
      <c r="Y126" s="20">
        <v>223.125</v>
      </c>
      <c r="Z126" s="20">
        <f t="shared" si="728"/>
        <v>1115.4138231621757</v>
      </c>
      <c r="AA126" s="20">
        <f t="shared" si="729"/>
        <v>-1031.8338231621758</v>
      </c>
      <c r="AB126" s="20">
        <f t="shared" si="730"/>
        <v>-663.53626245259227</v>
      </c>
      <c r="AC126" s="20">
        <f t="shared" si="731"/>
        <v>-1128.4118254469602</v>
      </c>
      <c r="AD126" s="20">
        <f t="shared" si="732"/>
        <v>528255.79873754759</v>
      </c>
      <c r="AE126" s="20">
        <f t="shared" si="733"/>
        <v>7193754.9681745525</v>
      </c>
      <c r="AF126" s="21">
        <f t="shared" si="734"/>
        <v>1309.043016633944</v>
      </c>
      <c r="AG126" s="21">
        <f t="shared" si="735"/>
        <v>239.54333580736437</v>
      </c>
      <c r="AH126" s="21">
        <f t="shared" si="736"/>
        <v>1138.8451723396033</v>
      </c>
      <c r="AI126" s="127"/>
      <c r="AJ126" s="20">
        <f t="shared" si="737"/>
        <v>12.339999999999918</v>
      </c>
      <c r="AK126" s="20">
        <f t="shared" si="738"/>
        <v>2.7035150113392033E-2</v>
      </c>
      <c r="AL126" s="20">
        <f t="shared" si="739"/>
        <v>-1.607448241086764E-2</v>
      </c>
      <c r="AM126" s="23">
        <f t="shared" si="740"/>
        <v>3.1434999459361457E-2</v>
      </c>
      <c r="AN126" s="44">
        <f t="shared" si="741"/>
        <v>1.0000823547372195</v>
      </c>
      <c r="AO126" s="23">
        <f t="shared" si="742"/>
        <v>0.80996861002446974</v>
      </c>
      <c r="AP126" s="23">
        <f t="shared" si="743"/>
        <v>-8.9188504485543554</v>
      </c>
      <c r="AQ126" s="23">
        <f t="shared" si="744"/>
        <v>-8.4888820560960028</v>
      </c>
      <c r="AR126" s="44">
        <f t="shared" si="745"/>
        <v>1.4220175423522772</v>
      </c>
      <c r="AS126" s="127"/>
      <c r="AT126" s="20">
        <f t="shared" si="746"/>
        <v>1.1436079527578518</v>
      </c>
      <c r="AU126" s="20">
        <f t="shared" si="747"/>
        <v>-0.92436924444018587</v>
      </c>
      <c r="AV126" s="20">
        <f t="shared" si="748"/>
        <v>1.4704753142021547</v>
      </c>
      <c r="AX126" s="18">
        <v>15</v>
      </c>
      <c r="AY126" s="18">
        <v>-5</v>
      </c>
      <c r="AZ126" s="18">
        <v>-535</v>
      </c>
      <c r="BA126" s="119">
        <v>-1.9E-3</v>
      </c>
      <c r="BB126" s="119">
        <v>-2.7000000000000001E-3</v>
      </c>
      <c r="BC126" s="120">
        <v>5.8999999999999999E-3</v>
      </c>
      <c r="BD126" s="116"/>
      <c r="BE126" s="147" t="s">
        <v>97</v>
      </c>
    </row>
    <row r="127" spans="1:57" x14ac:dyDescent="0.3">
      <c r="A127" s="44">
        <v>2013.7</v>
      </c>
      <c r="B127" s="44">
        <v>87.35</v>
      </c>
      <c r="C127" s="20">
        <v>222.56</v>
      </c>
      <c r="D127" s="24">
        <f t="shared" si="711"/>
        <v>1115.0889318108257</v>
      </c>
      <c r="E127" s="24">
        <f t="shared" si="712"/>
        <v>-1031.5089318108257</v>
      </c>
      <c r="F127" s="24">
        <f t="shared" si="713"/>
        <v>-671.74621620507742</v>
      </c>
      <c r="G127" s="24">
        <f t="shared" si="714"/>
        <v>-1137.5779843215255</v>
      </c>
      <c r="H127" s="20">
        <f t="shared" si="715"/>
        <v>528247.58878379513</v>
      </c>
      <c r="I127" s="20">
        <f t="shared" si="716"/>
        <v>7193745.802015679</v>
      </c>
      <c r="J127" s="21">
        <f t="shared" si="717"/>
        <v>1321.1081141976472</v>
      </c>
      <c r="K127" s="21">
        <f t="shared" si="718"/>
        <v>239.43790961273123</v>
      </c>
      <c r="L127" s="21">
        <f t="shared" si="719"/>
        <v>1150.5382802904339</v>
      </c>
      <c r="M127" s="127"/>
      <c r="N127" s="20">
        <f t="shared" si="720"/>
        <v>12.360000000000127</v>
      </c>
      <c r="O127" s="20">
        <f t="shared" si="721"/>
        <v>4.5378560551850985E-3</v>
      </c>
      <c r="P127" s="20">
        <f t="shared" si="722"/>
        <v>-9.5993108859690115E-3</v>
      </c>
      <c r="Q127" s="22">
        <f t="shared" si="723"/>
        <v>1.060763801722886E-2</v>
      </c>
      <c r="R127" s="21">
        <f t="shared" si="724"/>
        <v>1.0000093769375367</v>
      </c>
      <c r="S127" s="20">
        <f t="shared" si="725"/>
        <v>0.59947789309001398</v>
      </c>
      <c r="T127" s="20">
        <f t="shared" si="726"/>
        <v>-9.0530643063058314</v>
      </c>
      <c r="U127" s="20">
        <f t="shared" si="727"/>
        <v>-8.3934987003088288</v>
      </c>
      <c r="V127" s="127"/>
      <c r="W127" s="44">
        <v>2013.7</v>
      </c>
      <c r="X127" s="44">
        <v>87.289000000000001</v>
      </c>
      <c r="Y127" s="20">
        <v>222.41399999999999</v>
      </c>
      <c r="Z127" s="20">
        <f t="shared" si="728"/>
        <v>1116.028386607303</v>
      </c>
      <c r="AA127" s="20">
        <f t="shared" si="729"/>
        <v>-1032.4483866073031</v>
      </c>
      <c r="AB127" s="20">
        <f t="shared" si="730"/>
        <v>-672.59834906389744</v>
      </c>
      <c r="AC127" s="20">
        <f t="shared" si="731"/>
        <v>-1136.7944409548727</v>
      </c>
      <c r="AD127" s="20">
        <f t="shared" si="732"/>
        <v>528246.73665093631</v>
      </c>
      <c r="AE127" s="20">
        <f t="shared" si="733"/>
        <v>7193746.585559045</v>
      </c>
      <c r="AF127" s="21">
        <f t="shared" si="734"/>
        <v>1320.8671924721964</v>
      </c>
      <c r="AG127" s="21">
        <f t="shared" si="735"/>
        <v>239.38879931893587</v>
      </c>
      <c r="AH127" s="21">
        <f t="shared" si="736"/>
        <v>1150.8844773102453</v>
      </c>
      <c r="AI127" s="127"/>
      <c r="AJ127" s="20">
        <f t="shared" si="737"/>
        <v>12.360000000000127</v>
      </c>
      <c r="AK127" s="20">
        <f t="shared" si="738"/>
        <v>4.8520153205443371E-3</v>
      </c>
      <c r="AL127" s="20">
        <f t="shared" si="739"/>
        <v>-1.2409290981679906E-2</v>
      </c>
      <c r="AM127" s="23">
        <f t="shared" si="740"/>
        <v>1.3309829045973665E-2</v>
      </c>
      <c r="AN127" s="44">
        <f t="shared" si="741"/>
        <v>1.0000147628906297</v>
      </c>
      <c r="AO127" s="23">
        <f t="shared" si="742"/>
        <v>0.61456344512724514</v>
      </c>
      <c r="AP127" s="23">
        <f t="shared" si="743"/>
        <v>-9.0620866113051655</v>
      </c>
      <c r="AQ127" s="23">
        <f t="shared" si="744"/>
        <v>-8.3826155079124742</v>
      </c>
      <c r="AR127" s="44">
        <f t="shared" si="745"/>
        <v>0.47427656214055502</v>
      </c>
      <c r="AS127" s="127"/>
      <c r="AT127" s="20">
        <f t="shared" si="746"/>
        <v>1.1576141911291078</v>
      </c>
      <c r="AU127" s="20">
        <f t="shared" si="747"/>
        <v>-0.939454796477321</v>
      </c>
      <c r="AV127" s="20">
        <f t="shared" si="748"/>
        <v>1.490854094178147</v>
      </c>
      <c r="AX127" s="18">
        <v>15</v>
      </c>
      <c r="AY127" s="18">
        <v>-5</v>
      </c>
      <c r="AZ127" s="18">
        <v>-535</v>
      </c>
      <c r="BA127" s="119">
        <v>-1.9E-3</v>
      </c>
      <c r="BB127" s="119">
        <v>-2.7000000000000001E-3</v>
      </c>
      <c r="BC127" s="120">
        <v>5.8999999999999999E-3</v>
      </c>
      <c r="BD127" s="116"/>
      <c r="BE127" s="147" t="s">
        <v>97</v>
      </c>
    </row>
    <row r="128" spans="1:57" x14ac:dyDescent="0.3">
      <c r="A128" s="44">
        <v>2026.05</v>
      </c>
      <c r="B128" s="44">
        <v>87.34</v>
      </c>
      <c r="C128" s="20">
        <v>221.65</v>
      </c>
      <c r="D128" s="24">
        <f t="shared" si="711"/>
        <v>1115.6610193986335</v>
      </c>
      <c r="E128" s="24">
        <f t="shared" si="712"/>
        <v>-1032.0810193986335</v>
      </c>
      <c r="F128" s="24">
        <f t="shared" si="713"/>
        <v>-680.89896282074403</v>
      </c>
      <c r="G128" s="24">
        <f t="shared" si="714"/>
        <v>-1145.8495770039422</v>
      </c>
      <c r="H128" s="20">
        <f t="shared" si="715"/>
        <v>528238.43603717943</v>
      </c>
      <c r="I128" s="20">
        <f t="shared" si="716"/>
        <v>7193737.5304229967</v>
      </c>
      <c r="J128" s="21">
        <f t="shared" si="717"/>
        <v>1332.8895868339876</v>
      </c>
      <c r="K128" s="21">
        <f t="shared" si="718"/>
        <v>239.27991973840793</v>
      </c>
      <c r="L128" s="21">
        <f t="shared" si="719"/>
        <v>1162.6005877152111</v>
      </c>
      <c r="M128" s="127"/>
      <c r="N128" s="20">
        <f t="shared" si="720"/>
        <v>12.349999999999909</v>
      </c>
      <c r="O128" s="20">
        <f t="shared" si="721"/>
        <v>-1.7453292519927421E-4</v>
      </c>
      <c r="P128" s="20">
        <f t="shared" si="722"/>
        <v>-1.588249619314834E-2</v>
      </c>
      <c r="Q128" s="22">
        <f t="shared" si="723"/>
        <v>1.5866406948579437E-2</v>
      </c>
      <c r="R128" s="21">
        <f t="shared" si="724"/>
        <v>1.000020979100589</v>
      </c>
      <c r="S128" s="20">
        <f t="shared" si="725"/>
        <v>0.5720875878079017</v>
      </c>
      <c r="T128" s="20">
        <f t="shared" si="726"/>
        <v>-9.1527466156666222</v>
      </c>
      <c r="U128" s="20">
        <f t="shared" si="727"/>
        <v>-8.2715926824167223</v>
      </c>
      <c r="V128" s="127"/>
      <c r="W128" s="44">
        <v>2026.05</v>
      </c>
      <c r="X128" s="44">
        <v>87.260999999999996</v>
      </c>
      <c r="Y128" s="20">
        <v>221.58199999999999</v>
      </c>
      <c r="Z128" s="20">
        <f t="shared" si="728"/>
        <v>1116.6155442283282</v>
      </c>
      <c r="AA128" s="20">
        <f t="shared" si="729"/>
        <v>-1033.0355442283283</v>
      </c>
      <c r="AB128" s="20">
        <f t="shared" si="730"/>
        <v>-681.76601602373751</v>
      </c>
      <c r="AC128" s="20">
        <f t="shared" si="731"/>
        <v>-1145.0484673277374</v>
      </c>
      <c r="AD128" s="20">
        <f t="shared" si="732"/>
        <v>528237.5689839765</v>
      </c>
      <c r="AE128" s="20">
        <f t="shared" si="733"/>
        <v>7193738.331532672</v>
      </c>
      <c r="AF128" s="21">
        <f t="shared" si="734"/>
        <v>1332.6443235666745</v>
      </c>
      <c r="AG128" s="21">
        <f t="shared" si="735"/>
        <v>239.23027773591105</v>
      </c>
      <c r="AH128" s="21">
        <f t="shared" si="736"/>
        <v>1162.9509229773339</v>
      </c>
      <c r="AI128" s="127"/>
      <c r="AJ128" s="20">
        <f t="shared" si="737"/>
        <v>12.349999999999909</v>
      </c>
      <c r="AK128" s="20">
        <f t="shared" si="738"/>
        <v>-4.8869219055851351E-4</v>
      </c>
      <c r="AL128" s="20">
        <f t="shared" si="739"/>
        <v>-1.4521139376592711E-2</v>
      </c>
      <c r="AM128" s="23">
        <f t="shared" si="740"/>
        <v>1.4512948973881334E-2</v>
      </c>
      <c r="AN128" s="44">
        <f t="shared" si="741"/>
        <v>1.000017552510361</v>
      </c>
      <c r="AO128" s="23">
        <f t="shared" si="742"/>
        <v>0.58715762102513192</v>
      </c>
      <c r="AP128" s="23">
        <f t="shared" si="743"/>
        <v>-9.1676669598400924</v>
      </c>
      <c r="AQ128" s="23">
        <f t="shared" si="744"/>
        <v>-8.2540263728648124</v>
      </c>
      <c r="AR128" s="44">
        <f t="shared" si="745"/>
        <v>0.43318967634423466</v>
      </c>
      <c r="AS128" s="127"/>
      <c r="AT128" s="20">
        <f t="shared" si="746"/>
        <v>1.180490562693669</v>
      </c>
      <c r="AU128" s="20">
        <f t="shared" si="747"/>
        <v>-0.9545248296947193</v>
      </c>
      <c r="AV128" s="20">
        <f t="shared" si="748"/>
        <v>1.5181158121541809</v>
      </c>
      <c r="AX128" s="18">
        <v>15</v>
      </c>
      <c r="AY128" s="18">
        <v>-5</v>
      </c>
      <c r="AZ128" s="18">
        <v>-535</v>
      </c>
      <c r="BA128" s="119">
        <v>-1.9E-3</v>
      </c>
      <c r="BB128" s="119">
        <v>-2.7000000000000001E-3</v>
      </c>
      <c r="BC128" s="120">
        <v>5.8999999999999999E-3</v>
      </c>
      <c r="BD128" s="116"/>
      <c r="BE128" s="147" t="s">
        <v>97</v>
      </c>
    </row>
    <row r="129" spans="1:58" x14ac:dyDescent="0.3">
      <c r="A129" s="44">
        <v>2038.42</v>
      </c>
      <c r="B129" s="44">
        <v>86.79</v>
      </c>
      <c r="C129" s="20">
        <v>219.7</v>
      </c>
      <c r="D129" s="24">
        <f t="shared" si="711"/>
        <v>1116.2944592284855</v>
      </c>
      <c r="E129" s="24">
        <f t="shared" si="712"/>
        <v>-1032.7144592284856</v>
      </c>
      <c r="F129" s="24">
        <f t="shared" si="713"/>
        <v>-690.26777285709511</v>
      </c>
      <c r="G129" s="24">
        <f t="shared" si="714"/>
        <v>-1153.9009835227546</v>
      </c>
      <c r="H129" s="20">
        <f t="shared" si="715"/>
        <v>528229.0672271431</v>
      </c>
      <c r="I129" s="20">
        <f t="shared" si="716"/>
        <v>7193729.4790164782</v>
      </c>
      <c r="J129" s="21">
        <f t="shared" si="717"/>
        <v>1344.6029443742398</v>
      </c>
      <c r="K129" s="21">
        <f t="shared" si="718"/>
        <v>239.11198258923943</v>
      </c>
      <c r="L129" s="21">
        <f t="shared" si="719"/>
        <v>1174.7399184693284</v>
      </c>
      <c r="M129" s="127"/>
      <c r="N129" s="20">
        <f t="shared" si="720"/>
        <v>12.370000000000118</v>
      </c>
      <c r="O129" s="20">
        <f t="shared" si="721"/>
        <v>-9.5993108859687634E-3</v>
      </c>
      <c r="P129" s="20">
        <f t="shared" si="722"/>
        <v>-3.4033920413889723E-2</v>
      </c>
      <c r="Q129" s="22">
        <f t="shared" si="723"/>
        <v>3.5318670456144785E-2</v>
      </c>
      <c r="R129" s="21">
        <f t="shared" si="724"/>
        <v>1.0001039636754356</v>
      </c>
      <c r="S129" s="20">
        <f t="shared" si="725"/>
        <v>0.6334398298520878</v>
      </c>
      <c r="T129" s="20">
        <f t="shared" si="726"/>
        <v>-9.3688100363510269</v>
      </c>
      <c r="U129" s="20">
        <f t="shared" si="727"/>
        <v>-8.0514065188124633</v>
      </c>
      <c r="V129" s="127"/>
      <c r="W129" s="44">
        <v>2038.42</v>
      </c>
      <c r="X129" s="44">
        <v>86.762</v>
      </c>
      <c r="Y129" s="20">
        <v>219.82599999999999</v>
      </c>
      <c r="Z129" s="20">
        <f t="shared" si="728"/>
        <v>1117.2605088885352</v>
      </c>
      <c r="AA129" s="20">
        <f t="shared" si="729"/>
        <v>-1033.6805088885353</v>
      </c>
      <c r="AB129" s="20">
        <f t="shared" si="730"/>
        <v>-691.13039513117599</v>
      </c>
      <c r="AC129" s="20">
        <f t="shared" si="731"/>
        <v>-1153.1042983222683</v>
      </c>
      <c r="AD129" s="20">
        <f t="shared" si="732"/>
        <v>528228.20460486901</v>
      </c>
      <c r="AE129" s="20">
        <f t="shared" si="733"/>
        <v>7193730.2757016774</v>
      </c>
      <c r="AF129" s="21">
        <f t="shared" si="734"/>
        <v>1344.3625797691136</v>
      </c>
      <c r="AG129" s="21">
        <f t="shared" si="735"/>
        <v>239.06300167012199</v>
      </c>
      <c r="AH129" s="21">
        <f t="shared" si="736"/>
        <v>1175.0886286723096</v>
      </c>
      <c r="AI129" s="127"/>
      <c r="AJ129" s="20">
        <f t="shared" si="737"/>
        <v>12.370000000000118</v>
      </c>
      <c r="AK129" s="20">
        <f t="shared" si="738"/>
        <v>-8.7091929674516216E-3</v>
      </c>
      <c r="AL129" s="20">
        <f t="shared" si="739"/>
        <v>-3.0647981665020432E-2</v>
      </c>
      <c r="AM129" s="23">
        <f t="shared" si="740"/>
        <v>3.1821212013072975E-2</v>
      </c>
      <c r="AN129" s="44">
        <f t="shared" si="741"/>
        <v>1.0000843910065202</v>
      </c>
      <c r="AO129" s="23">
        <f t="shared" si="742"/>
        <v>0.64496466020703314</v>
      </c>
      <c r="AP129" s="23">
        <f t="shared" si="743"/>
        <v>-9.3643791074384897</v>
      </c>
      <c r="AQ129" s="23">
        <f t="shared" si="744"/>
        <v>-8.05583099453081</v>
      </c>
      <c r="AR129" s="44">
        <f t="shared" si="745"/>
        <v>1.239989858339104</v>
      </c>
      <c r="AS129" s="127"/>
      <c r="AT129" s="20">
        <f t="shared" si="746"/>
        <v>1.1742335774701309</v>
      </c>
      <c r="AU129" s="20">
        <f t="shared" si="747"/>
        <v>-0.96604966004974813</v>
      </c>
      <c r="AV129" s="20">
        <f t="shared" si="748"/>
        <v>1.5205513605730441</v>
      </c>
      <c r="AX129" s="18">
        <v>15</v>
      </c>
      <c r="AY129" s="18">
        <v>-5</v>
      </c>
      <c r="AZ129" s="18">
        <v>-535</v>
      </c>
      <c r="BA129" s="119">
        <v>-1.9E-3</v>
      </c>
      <c r="BB129" s="119">
        <v>-2.7000000000000001E-3</v>
      </c>
      <c r="BC129" s="120">
        <v>5.8999999999999999E-3</v>
      </c>
      <c r="BD129" s="116"/>
      <c r="BE129" s="147" t="s">
        <v>97</v>
      </c>
    </row>
    <row r="130" spans="1:58" x14ac:dyDescent="0.3">
      <c r="A130" s="44">
        <v>2050.77</v>
      </c>
      <c r="B130" s="44">
        <v>87.12</v>
      </c>
      <c r="C130" s="20">
        <v>218.3</v>
      </c>
      <c r="D130" s="24">
        <f t="shared" si="711"/>
        <v>1116.9505261055422</v>
      </c>
      <c r="E130" s="24">
        <f t="shared" si="712"/>
        <v>-1033.3705261055422</v>
      </c>
      <c r="F130" s="24">
        <f t="shared" si="713"/>
        <v>-699.85173613578331</v>
      </c>
      <c r="G130" s="24">
        <f t="shared" si="714"/>
        <v>-1161.6618942594569</v>
      </c>
      <c r="H130" s="20">
        <f t="shared" si="715"/>
        <v>528219.48326386441</v>
      </c>
      <c r="I130" s="20">
        <f t="shared" si="716"/>
        <v>7193721.7181057418</v>
      </c>
      <c r="J130" s="21">
        <f t="shared" si="717"/>
        <v>1356.1898130965074</v>
      </c>
      <c r="K130" s="21">
        <f t="shared" si="718"/>
        <v>238.93282975439024</v>
      </c>
      <c r="L130" s="21">
        <f t="shared" si="719"/>
        <v>1186.9203295059606</v>
      </c>
      <c r="M130" s="127"/>
      <c r="N130" s="20">
        <f t="shared" si="720"/>
        <v>12.349999999999909</v>
      </c>
      <c r="O130" s="20">
        <f t="shared" si="721"/>
        <v>5.7595865315812579E-3</v>
      </c>
      <c r="P130" s="20">
        <f t="shared" si="722"/>
        <v>-2.4434609527920217E-2</v>
      </c>
      <c r="Q130" s="22">
        <f t="shared" si="723"/>
        <v>2.5070630284301565E-2</v>
      </c>
      <c r="R130" s="21">
        <f t="shared" si="724"/>
        <v>1.0000523813342648</v>
      </c>
      <c r="S130" s="20">
        <f t="shared" si="725"/>
        <v>0.65606687705673816</v>
      </c>
      <c r="T130" s="20">
        <f t="shared" si="726"/>
        <v>-9.5839632786882412</v>
      </c>
      <c r="U130" s="20">
        <f t="shared" si="727"/>
        <v>-7.7609107367022032</v>
      </c>
      <c r="V130" s="127"/>
      <c r="W130" s="44">
        <v>2050.77</v>
      </c>
      <c r="X130" s="44">
        <v>87.099000000000004</v>
      </c>
      <c r="Y130" s="20">
        <v>218.27500000000001</v>
      </c>
      <c r="Z130" s="20">
        <f t="shared" si="728"/>
        <v>1117.9218568530014</v>
      </c>
      <c r="AA130" s="20">
        <f t="shared" si="729"/>
        <v>-1034.3418568530014</v>
      </c>
      <c r="AB130" s="20">
        <f t="shared" si="730"/>
        <v>-700.70724254446873</v>
      </c>
      <c r="AC130" s="20">
        <f t="shared" si="731"/>
        <v>-1160.8734286388685</v>
      </c>
      <c r="AD130" s="20">
        <f t="shared" si="732"/>
        <v>528218.62775745569</v>
      </c>
      <c r="AE130" s="20">
        <f t="shared" si="733"/>
        <v>7193722.5065713609</v>
      </c>
      <c r="AF130" s="21">
        <f t="shared" si="734"/>
        <v>1355.9563994000821</v>
      </c>
      <c r="AG130" s="21">
        <f t="shared" si="735"/>
        <v>238.88467283339756</v>
      </c>
      <c r="AH130" s="21">
        <f t="shared" si="736"/>
        <v>1187.2669869786885</v>
      </c>
      <c r="AI130" s="127"/>
      <c r="AJ130" s="20">
        <f t="shared" si="737"/>
        <v>12.349999999999909</v>
      </c>
      <c r="AK130" s="20">
        <f t="shared" si="738"/>
        <v>5.8817595792209484E-3</v>
      </c>
      <c r="AL130" s="20">
        <f t="shared" si="739"/>
        <v>-2.7070056698431835E-2</v>
      </c>
      <c r="AM130" s="23">
        <f t="shared" si="740"/>
        <v>2.7663688894431937E-2</v>
      </c>
      <c r="AN130" s="44">
        <f t="shared" si="741"/>
        <v>1.0000637781877568</v>
      </c>
      <c r="AO130" s="23">
        <f t="shared" si="742"/>
        <v>0.66134796446624045</v>
      </c>
      <c r="AP130" s="23">
        <f t="shared" si="743"/>
        <v>-9.5768474132927288</v>
      </c>
      <c r="AQ130" s="23">
        <f t="shared" si="744"/>
        <v>-7.7691303166002728</v>
      </c>
      <c r="AR130" s="44">
        <f t="shared" si="745"/>
        <v>1.1583157089246754</v>
      </c>
      <c r="AS130" s="127"/>
      <c r="AT130" s="20">
        <f t="shared" si="746"/>
        <v>1.1634299496983962</v>
      </c>
      <c r="AU130" s="20">
        <f t="shared" si="747"/>
        <v>-0.97133074745920567</v>
      </c>
      <c r="AV130" s="20">
        <f t="shared" si="748"/>
        <v>1.5156030709967805</v>
      </c>
      <c r="AX130" s="18">
        <v>15</v>
      </c>
      <c r="AY130" s="18">
        <v>-5</v>
      </c>
      <c r="AZ130" s="18">
        <v>-535</v>
      </c>
      <c r="BA130" s="119">
        <v>-1.9E-3</v>
      </c>
      <c r="BB130" s="119">
        <v>-2.7000000000000001E-3</v>
      </c>
      <c r="BC130" s="120">
        <v>5.8999999999999999E-3</v>
      </c>
      <c r="BD130" s="116"/>
      <c r="BE130" s="147" t="s">
        <v>97</v>
      </c>
    </row>
    <row r="131" spans="1:58" x14ac:dyDescent="0.3">
      <c r="A131" s="44">
        <v>2063.16</v>
      </c>
      <c r="B131" s="44">
        <v>87.6</v>
      </c>
      <c r="C131" s="20">
        <v>217.01</v>
      </c>
      <c r="D131" s="24">
        <f t="shared" si="711"/>
        <v>1117.5212367268057</v>
      </c>
      <c r="E131" s="24">
        <f t="shared" si="712"/>
        <v>-1033.9412367268058</v>
      </c>
      <c r="F131" s="24">
        <f t="shared" si="713"/>
        <v>-709.65031251775827</v>
      </c>
      <c r="G131" s="24">
        <f t="shared" si="714"/>
        <v>-1169.2227752655331</v>
      </c>
      <c r="H131" s="20">
        <f t="shared" si="715"/>
        <v>528209.68468748243</v>
      </c>
      <c r="I131" s="20">
        <f t="shared" si="716"/>
        <v>7193714.1572247352</v>
      </c>
      <c r="J131" s="21">
        <f t="shared" si="717"/>
        <v>1367.7300407083949</v>
      </c>
      <c r="K131" s="21">
        <f t="shared" si="718"/>
        <v>238.74468118341014</v>
      </c>
      <c r="L131" s="21">
        <f t="shared" si="719"/>
        <v>1199.1865860767114</v>
      </c>
      <c r="M131" s="127"/>
      <c r="N131" s="20">
        <f t="shared" si="720"/>
        <v>12.389999999999873</v>
      </c>
      <c r="O131" s="20">
        <f t="shared" si="721"/>
        <v>8.3775804095726041E-3</v>
      </c>
      <c r="P131" s="20">
        <f t="shared" si="722"/>
        <v>-2.2514747350727209E-2</v>
      </c>
      <c r="Q131" s="22">
        <f t="shared" si="723"/>
        <v>2.4000400646057685E-2</v>
      </c>
      <c r="R131" s="21">
        <f t="shared" si="724"/>
        <v>1.0000480043677433</v>
      </c>
      <c r="S131" s="20">
        <f t="shared" si="725"/>
        <v>0.5707106212635038</v>
      </c>
      <c r="T131" s="20">
        <f t="shared" si="726"/>
        <v>-9.7985763819749572</v>
      </c>
      <c r="U131" s="20">
        <f t="shared" si="727"/>
        <v>-7.5608810060761469</v>
      </c>
      <c r="V131" s="127"/>
      <c r="W131" s="44">
        <v>2063.16</v>
      </c>
      <c r="X131" s="44">
        <v>87.561000000000007</v>
      </c>
      <c r="Y131" s="20">
        <v>216.983</v>
      </c>
      <c r="Z131" s="20">
        <f t="shared" si="728"/>
        <v>1118.4990483519941</v>
      </c>
      <c r="AA131" s="20">
        <f t="shared" si="729"/>
        <v>-1034.9190483519942</v>
      </c>
      <c r="AB131" s="20">
        <f t="shared" si="730"/>
        <v>-710.50901197775465</v>
      </c>
      <c r="AC131" s="20">
        <f t="shared" si="731"/>
        <v>-1168.4296805914053</v>
      </c>
      <c r="AD131" s="20">
        <f t="shared" si="732"/>
        <v>528208.82598802238</v>
      </c>
      <c r="AE131" s="20">
        <f t="shared" si="733"/>
        <v>7193714.9503194084</v>
      </c>
      <c r="AF131" s="21">
        <f t="shared" si="734"/>
        <v>1367.4980711461856</v>
      </c>
      <c r="AG131" s="21">
        <f t="shared" si="735"/>
        <v>238.69668378604069</v>
      </c>
      <c r="AH131" s="21">
        <f t="shared" si="736"/>
        <v>1199.53369428622</v>
      </c>
      <c r="AI131" s="127"/>
      <c r="AJ131" s="20">
        <f t="shared" si="737"/>
        <v>12.389999999999873</v>
      </c>
      <c r="AK131" s="20">
        <f t="shared" si="738"/>
        <v>8.0634211442138608E-3</v>
      </c>
      <c r="AL131" s="20">
        <f t="shared" si="739"/>
        <v>-2.2549653935766766E-2</v>
      </c>
      <c r="AM131" s="23">
        <f t="shared" si="740"/>
        <v>2.3924870217356231E-2</v>
      </c>
      <c r="AN131" s="44">
        <f t="shared" si="741"/>
        <v>1.0000477026817436</v>
      </c>
      <c r="AO131" s="23">
        <f t="shared" si="742"/>
        <v>0.57719149899286926</v>
      </c>
      <c r="AP131" s="23">
        <f t="shared" si="743"/>
        <v>-9.8017694332859708</v>
      </c>
      <c r="AQ131" s="23">
        <f t="shared" si="744"/>
        <v>-7.5562519525367104</v>
      </c>
      <c r="AR131" s="44">
        <f t="shared" si="745"/>
        <v>0.69378049057920721</v>
      </c>
      <c r="AS131" s="127"/>
      <c r="AT131" s="20">
        <f t="shared" si="746"/>
        <v>1.168915704118908</v>
      </c>
      <c r="AU131" s="20">
        <f t="shared" si="747"/>
        <v>-0.97781162518845122</v>
      </c>
      <c r="AV131" s="20">
        <f t="shared" si="748"/>
        <v>1.5239683388080878</v>
      </c>
      <c r="AX131" s="18">
        <v>15</v>
      </c>
      <c r="AY131" s="18">
        <v>-5</v>
      </c>
      <c r="AZ131" s="18">
        <v>-535</v>
      </c>
      <c r="BA131" s="119">
        <v>-1.9E-3</v>
      </c>
      <c r="BB131" s="119">
        <v>-2.7000000000000001E-3</v>
      </c>
      <c r="BC131" s="120">
        <v>5.8999999999999999E-3</v>
      </c>
      <c r="BD131" s="116"/>
      <c r="BE131" s="147" t="s">
        <v>97</v>
      </c>
    </row>
    <row r="132" spans="1:58" x14ac:dyDescent="0.3">
      <c r="A132" s="128">
        <v>2075.52</v>
      </c>
      <c r="B132" s="128">
        <v>87.87</v>
      </c>
      <c r="C132" s="129">
        <v>214.48</v>
      </c>
      <c r="D132" s="130">
        <f t="shared" si="711"/>
        <v>1118.0098001897361</v>
      </c>
      <c r="E132" s="130">
        <f t="shared" si="712"/>
        <v>-1034.4298001897362</v>
      </c>
      <c r="F132" s="130">
        <f t="shared" si="713"/>
        <v>-719.67334824336956</v>
      </c>
      <c r="G132" s="130">
        <f t="shared" si="714"/>
        <v>-1176.4369692958435</v>
      </c>
      <c r="H132" s="129">
        <f t="shared" si="715"/>
        <v>528199.66165175685</v>
      </c>
      <c r="I132" s="129">
        <f t="shared" si="716"/>
        <v>7193706.9430307047</v>
      </c>
      <c r="J132" s="131">
        <f t="shared" si="717"/>
        <v>1379.1061129941422</v>
      </c>
      <c r="K132" s="131">
        <f t="shared" si="718"/>
        <v>238.54421390363294</v>
      </c>
      <c r="L132" s="131">
        <f t="shared" si="719"/>
        <v>1211.4738866532848</v>
      </c>
      <c r="M132" s="25"/>
      <c r="N132" s="129">
        <f t="shared" si="720"/>
        <v>12.360000000000127</v>
      </c>
      <c r="O132" s="129">
        <f t="shared" si="721"/>
        <v>4.7123889803848684E-3</v>
      </c>
      <c r="P132" s="129">
        <f t="shared" si="722"/>
        <v>-4.4156830075456559E-2</v>
      </c>
      <c r="Q132" s="132">
        <f t="shared" si="723"/>
        <v>4.4373219669378905E-2</v>
      </c>
      <c r="R132" s="131">
        <f t="shared" si="724"/>
        <v>1.0001641141991955</v>
      </c>
      <c r="S132" s="129">
        <f t="shared" si="725"/>
        <v>0.48856346293038927</v>
      </c>
      <c r="T132" s="129">
        <f t="shared" si="726"/>
        <v>-10.023035725611313</v>
      </c>
      <c r="U132" s="129">
        <f t="shared" si="727"/>
        <v>-7.214194030310308</v>
      </c>
      <c r="V132" s="25"/>
      <c r="W132" s="128">
        <v>2075.52</v>
      </c>
      <c r="X132" s="128">
        <v>87.84</v>
      </c>
      <c r="Y132" s="129">
        <v>214.64699999999999</v>
      </c>
      <c r="Z132" s="129">
        <f t="shared" si="728"/>
        <v>1118.995037640082</v>
      </c>
      <c r="AA132" s="129">
        <f t="shared" si="729"/>
        <v>-1035.4150376400821</v>
      </c>
      <c r="AB132" s="129">
        <f t="shared" si="730"/>
        <v>-720.52310531315686</v>
      </c>
      <c r="AC132" s="129">
        <f t="shared" si="731"/>
        <v>-1175.6560282700721</v>
      </c>
      <c r="AD132" s="129">
        <f t="shared" si="732"/>
        <v>528198.81189468701</v>
      </c>
      <c r="AE132" s="129">
        <f t="shared" si="733"/>
        <v>7193707.7239717301</v>
      </c>
      <c r="AF132" s="131">
        <f t="shared" si="734"/>
        <v>1378.8838392329772</v>
      </c>
      <c r="AG132" s="131">
        <f t="shared" si="735"/>
        <v>238.4971598360562</v>
      </c>
      <c r="AH132" s="131">
        <f t="shared" si="736"/>
        <v>1211.8193273498805</v>
      </c>
      <c r="AI132" s="25"/>
      <c r="AJ132" s="129">
        <f t="shared" si="737"/>
        <v>12.360000000000127</v>
      </c>
      <c r="AK132" s="129">
        <f t="shared" si="738"/>
        <v>4.869468613064116E-3</v>
      </c>
      <c r="AL132" s="129">
        <f t="shared" si="739"/>
        <v>-4.077089132658776E-2</v>
      </c>
      <c r="AM132" s="133">
        <f t="shared" si="740"/>
        <v>4.102801021525404E-2</v>
      </c>
      <c r="AN132" s="128">
        <f t="shared" si="741"/>
        <v>1.0001402984182985</v>
      </c>
      <c r="AO132" s="133">
        <f t="shared" si="742"/>
        <v>0.49598928808793413</v>
      </c>
      <c r="AP132" s="133">
        <f t="shared" si="743"/>
        <v>-10.01409333540219</v>
      </c>
      <c r="AQ132" s="133">
        <f t="shared" si="744"/>
        <v>-7.2263476786668406</v>
      </c>
      <c r="AR132" s="128">
        <f t="shared" si="745"/>
        <v>0.42399370130200609</v>
      </c>
      <c r="AS132" s="25"/>
      <c r="AT132" s="129">
        <f t="shared" si="746"/>
        <v>1.1541039653432299</v>
      </c>
      <c r="AU132" s="129">
        <f t="shared" si="747"/>
        <v>-0.98523745034594867</v>
      </c>
      <c r="AV132" s="129">
        <f t="shared" si="748"/>
        <v>1.5174481198331471</v>
      </c>
      <c r="AX132" s="18">
        <v>15</v>
      </c>
      <c r="AY132" s="18">
        <v>-5</v>
      </c>
      <c r="AZ132" s="18">
        <v>-535</v>
      </c>
      <c r="BA132" s="119">
        <v>-1.9E-3</v>
      </c>
      <c r="BB132" s="119">
        <v>-2.7000000000000001E-3</v>
      </c>
      <c r="BC132" s="120">
        <v>5.8999999999999999E-3</v>
      </c>
      <c r="BD132" s="116"/>
      <c r="BE132" s="147" t="s">
        <v>97</v>
      </c>
    </row>
    <row r="133" spans="1:58" x14ac:dyDescent="0.3">
      <c r="A133" s="172">
        <v>2121.09</v>
      </c>
      <c r="B133" s="44">
        <v>90.28</v>
      </c>
      <c r="C133" s="20">
        <v>212.4</v>
      </c>
      <c r="D133" s="24">
        <f t="shared" ref="D133:D137" si="749">S133+D132</f>
        <v>1118.7454903328626</v>
      </c>
      <c r="E133" s="24">
        <f t="shared" ref="E133:E137" si="750">$BJ$3-D133</f>
        <v>-1035.1654903328626</v>
      </c>
      <c r="F133" s="24">
        <f t="shared" ref="F133:F137" si="751">T133+F132</f>
        <v>-757.69015114797105</v>
      </c>
      <c r="G133" s="24">
        <f t="shared" ref="G133:G137" si="752">U133+G132</f>
        <v>-1201.542193215935</v>
      </c>
      <c r="H133" s="20">
        <f t="shared" ref="H133:H137" si="753">H132+T133</f>
        <v>528161.6448488523</v>
      </c>
      <c r="I133" s="20">
        <f t="shared" ref="I133:I137" si="754">I132+U133</f>
        <v>7193681.8378067845</v>
      </c>
      <c r="J133" s="21">
        <f t="shared" ref="J133:J137" si="755">SQRT(F133^2+G133^2)</f>
        <v>1420.4921707720864</v>
      </c>
      <c r="K133" s="21">
        <f t="shared" ref="K133:K137" si="756">IF(J133=0,0,IF(F133&lt;0,ATAN(G133/F133)*180/PI()+180,ATAN(G133/F133)*180/PI()))</f>
        <v>237.76454948656533</v>
      </c>
      <c r="L133" s="21">
        <f t="shared" ref="L133:L137" si="757">COS((K133-$BL$3)*PI()/180)*J133</f>
        <v>1256.9500156993813</v>
      </c>
      <c r="M133" s="127"/>
      <c r="N133" s="20">
        <f t="shared" ref="N133:N137" si="758">A133-A132</f>
        <v>45.570000000000164</v>
      </c>
      <c r="O133" s="20">
        <f t="shared" ref="O133:O137" si="759">RADIANS(B133-B132)</f>
        <v>4.2062434973063285E-2</v>
      </c>
      <c r="P133" s="20">
        <f t="shared" ref="P133:P137" si="760">RADIANS(C133-C132)</f>
        <v>-3.6302848441481773E-2</v>
      </c>
      <c r="Q133" s="22">
        <f t="shared" ref="Q133:Q137" si="761">ACOS(COS(O133)-SIN(RADIANS(B132))*SIN(RADIANS(B133))*(1-COS(P133)))</f>
        <v>5.5557243632605724E-2</v>
      </c>
      <c r="R133" s="21">
        <f t="shared" ref="R133:R137" si="762">2/Q133*TAN(Q133/2)</f>
        <v>1.000257296694349</v>
      </c>
      <c r="S133" s="20">
        <f t="shared" ref="S133:S137" si="763">(N133/2)*(COS(RADIANS(B132))+COS(RADIANS(B133)))*R133</f>
        <v>0.73569014312651038</v>
      </c>
      <c r="T133" s="20">
        <f t="shared" ref="T133:T137" si="764">(N133/2)*(SIN(RADIANS(B132))*COS(RADIANS(C132))+SIN(RADIANS(B133))*COS(RADIANS(C133)))*R133</f>
        <v>-38.016802904601526</v>
      </c>
      <c r="U133" s="20">
        <f t="shared" ref="U133:U137" si="765">(N133/2)*(SIN(RADIANS(B132))*SIN(RADIANS(C132))+SIN(RADIANS(B133))*SIN(RADIANS(C133)))*R133</f>
        <v>-25.1052239200915</v>
      </c>
      <c r="V133" s="127"/>
      <c r="W133" s="172">
        <v>2121.09</v>
      </c>
      <c r="X133" s="44">
        <v>90.274000000000001</v>
      </c>
      <c r="Y133" s="20">
        <v>212.238</v>
      </c>
      <c r="Z133" s="20">
        <f t="shared" ref="Z133:Z137" si="766">AO133+Z132</f>
        <v>1119.7450696454544</v>
      </c>
      <c r="AA133" s="20">
        <f t="shared" ref="AA133:AA137" si="767">$BJ$3-Z133</f>
        <v>-1036.1650696454544</v>
      </c>
      <c r="AB133" s="20">
        <f t="shared" ref="AB133:AB137" si="768">AP133+AB132</f>
        <v>-758.53787880322204</v>
      </c>
      <c r="AC133" s="20">
        <f t="shared" ref="AC133:AC137" si="769">AQ133+AC132</f>
        <v>-1200.7622293444629</v>
      </c>
      <c r="AD133" s="20">
        <f t="shared" ref="AD133:AD137" si="770">AD132+AP133</f>
        <v>528160.79712119699</v>
      </c>
      <c r="AE133" s="20">
        <f t="shared" ref="AE133:AE137" si="771">AE132+AQ133</f>
        <v>7193682.617770656</v>
      </c>
      <c r="AF133" s="21">
        <f t="shared" ref="AF133:AF137" si="772">SQRT(AB133^2+AC133^2)</f>
        <v>1420.2850576555315</v>
      </c>
      <c r="AG133" s="21">
        <f t="shared" ref="AG133:AG137" si="773">IF(AF133=0,0,IF(AB133&lt;0,ATAN(AC133/AB133)*180/PI()+180,ATAN(AC133/AB133)*180/PI()))</f>
        <v>237.71883927930605</v>
      </c>
      <c r="AH133" s="21">
        <f t="shared" ref="AH133:AH137" si="774">COS((AG133-$BL$3)*PI()/180)*AF133</f>
        <v>1257.2941874485837</v>
      </c>
      <c r="AI133" s="127"/>
      <c r="AJ133" s="20">
        <f t="shared" ref="AJ133:AJ137" si="775">W133-W132</f>
        <v>45.570000000000164</v>
      </c>
      <c r="AK133" s="20">
        <f t="shared" ref="AK133:AK137" si="776">RADIANS(X133-X132)</f>
        <v>4.2481313993541936E-2</v>
      </c>
      <c r="AL133" s="20">
        <f t="shared" ref="AL133:AL137" si="777">RADIANS(Y133-Y132)</f>
        <v>-4.2044981680543256E-2</v>
      </c>
      <c r="AM133" s="23">
        <f t="shared" ref="AM133:AM137" si="778">ACOS(COS(AK133)-SIN(RADIANS(X132))*SIN(RADIANS(X133))*(1-COS(AL133)))</f>
        <v>5.9763681483063769E-2</v>
      </c>
      <c r="AN133" s="44">
        <f t="shared" ref="AN133:AN137" si="779">2/AM133*TAN(AM133/2)</f>
        <v>1.0002977478156694</v>
      </c>
      <c r="AO133" s="23">
        <f t="shared" ref="AO133:AO137" si="780">(AJ133/2)*(COS(RADIANS(X132))+COS(RADIANS(X133)))*AN133</f>
        <v>0.75003200537235348</v>
      </c>
      <c r="AP133" s="23">
        <f t="shared" ref="AP133:AP137" si="781">(AJ133/2)*(SIN(RADIANS(X132))*COS(RADIANS(Y132))+SIN(RADIANS(X133))*COS(RADIANS(Y133)))*AN133</f>
        <v>-38.014773490065181</v>
      </c>
      <c r="AQ133" s="23">
        <f t="shared" ref="AQ133:AQ137" si="782">(AJ133/2)*(SIN(RADIANS(X132))*SIN(RADIANS(Y132))+SIN(RADIANS(X133))*SIN(RADIANS(Y133)))*AN133</f>
        <v>-25.106201074390906</v>
      </c>
      <c r="AR133" s="44">
        <f t="shared" ref="AR133:AR137" si="783">(10/AJ133)*2*(ASIN((SQRT((SIN((X132-X133)/2)^2+SIN(((Y132-Y133)/2)^2)*SIN(X132)*SIN(X133))))))</f>
        <v>0.47979561547335559</v>
      </c>
      <c r="AS133" s="127"/>
      <c r="AT133" s="20">
        <f t="shared" ref="AT133:AT137" si="784">SQRT((I133-AE133)^2+(H133-AD133)^2)</f>
        <v>1.1519487047512462</v>
      </c>
      <c r="AU133" s="20">
        <f t="shared" ref="AU133:AU137" si="785">D133-Z133</f>
        <v>-0.99957931259177712</v>
      </c>
      <c r="AV133" s="20">
        <f t="shared" ref="AV133:AV137" si="786">SQRT((I133-AE133)^2+(H133-AD133)^2+(D133-Z133)^2)</f>
        <v>1.5251703578746616</v>
      </c>
      <c r="AX133" s="18">
        <v>25</v>
      </c>
      <c r="AY133" s="18">
        <v>-65</v>
      </c>
      <c r="AZ133" s="18">
        <v>-255</v>
      </c>
      <c r="BA133" s="119">
        <v>1.085</v>
      </c>
      <c r="BB133" s="119">
        <v>1.0105999999999999</v>
      </c>
      <c r="BC133" s="120">
        <v>1</v>
      </c>
      <c r="BD133" s="116"/>
      <c r="BE133" s="170" t="s">
        <v>98</v>
      </c>
      <c r="BF133" s="171" t="s">
        <v>144</v>
      </c>
    </row>
    <row r="134" spans="1:58" x14ac:dyDescent="0.3">
      <c r="A134" s="44">
        <v>2145.84</v>
      </c>
      <c r="B134" s="44">
        <v>90.15</v>
      </c>
      <c r="C134" s="20">
        <v>212.06</v>
      </c>
      <c r="D134" s="24">
        <f t="shared" si="749"/>
        <v>1118.6526169653878</v>
      </c>
      <c r="E134" s="24">
        <f t="shared" si="750"/>
        <v>-1035.0726169653879</v>
      </c>
      <c r="F134" s="24">
        <f t="shared" si="751"/>
        <v>-778.62634111311149</v>
      </c>
      <c r="G134" s="24">
        <f t="shared" si="752"/>
        <v>-1214.7417297216552</v>
      </c>
      <c r="H134" s="20">
        <f t="shared" si="753"/>
        <v>528140.70865888719</v>
      </c>
      <c r="I134" s="20">
        <f t="shared" si="754"/>
        <v>7193668.6382702785</v>
      </c>
      <c r="J134" s="21">
        <f t="shared" si="755"/>
        <v>1442.8639745320243</v>
      </c>
      <c r="K134" s="21">
        <f t="shared" si="756"/>
        <v>237.34090106270099</v>
      </c>
      <c r="L134" s="21">
        <f t="shared" si="757"/>
        <v>1281.6810563205099</v>
      </c>
      <c r="M134" s="127"/>
      <c r="N134" s="20">
        <f t="shared" si="758"/>
        <v>24.75</v>
      </c>
      <c r="O134" s="20">
        <f t="shared" si="759"/>
        <v>-2.2689280275925493E-3</v>
      </c>
      <c r="P134" s="20">
        <f t="shared" si="760"/>
        <v>-5.9341194567807797E-3</v>
      </c>
      <c r="Q134" s="22">
        <f t="shared" si="761"/>
        <v>6.3530541609824187E-3</v>
      </c>
      <c r="R134" s="21">
        <f t="shared" si="762"/>
        <v>1.0000033634550063</v>
      </c>
      <c r="S134" s="20">
        <f t="shared" si="763"/>
        <v>-9.2873367474694435E-2</v>
      </c>
      <c r="T134" s="20">
        <f t="shared" si="764"/>
        <v>-20.936189965140482</v>
      </c>
      <c r="U134" s="20">
        <f t="shared" si="765"/>
        <v>-13.199536505720383</v>
      </c>
      <c r="V134" s="127"/>
      <c r="W134" s="44">
        <v>2145.84</v>
      </c>
      <c r="X134" s="44">
        <v>90.153999999999996</v>
      </c>
      <c r="Y134" s="20">
        <v>211.79599999999999</v>
      </c>
      <c r="Z134" s="20">
        <f t="shared" si="766"/>
        <v>1119.6526280550108</v>
      </c>
      <c r="AA134" s="20">
        <f t="shared" si="767"/>
        <v>-1036.0726280550109</v>
      </c>
      <c r="AB134" s="20">
        <f t="shared" si="768"/>
        <v>-779.5229747621006</v>
      </c>
      <c r="AC134" s="20">
        <f t="shared" si="769"/>
        <v>-1213.8838313967296</v>
      </c>
      <c r="AD134" s="20">
        <f t="shared" si="770"/>
        <v>528139.81202523806</v>
      </c>
      <c r="AE134" s="20">
        <f t="shared" si="771"/>
        <v>7193669.4961686041</v>
      </c>
      <c r="AF134" s="21">
        <f t="shared" si="772"/>
        <v>1442.6260861042124</v>
      </c>
      <c r="AG134" s="21">
        <f t="shared" si="773"/>
        <v>237.292533416211</v>
      </c>
      <c r="AH134" s="21">
        <f t="shared" si="774"/>
        <v>1282.0286146759595</v>
      </c>
      <c r="AI134" s="127"/>
      <c r="AJ134" s="20">
        <f t="shared" si="775"/>
        <v>24.75</v>
      </c>
      <c r="AK134" s="20">
        <f t="shared" si="776"/>
        <v>-2.0943951023932746E-3</v>
      </c>
      <c r="AL134" s="20">
        <f t="shared" si="777"/>
        <v>-7.7143552938150634E-3</v>
      </c>
      <c r="AM134" s="23">
        <f t="shared" si="778"/>
        <v>7.993554684340376E-3</v>
      </c>
      <c r="AN134" s="44">
        <f t="shared" si="779"/>
        <v>1.0000053247770646</v>
      </c>
      <c r="AO134" s="23">
        <f t="shared" si="780"/>
        <v>-9.2441590443571933E-2</v>
      </c>
      <c r="AP134" s="23">
        <f t="shared" si="781"/>
        <v>-20.985095958878574</v>
      </c>
      <c r="AQ134" s="23">
        <f t="shared" si="782"/>
        <v>-13.121602052266802</v>
      </c>
      <c r="AR134" s="44">
        <f t="shared" si="783"/>
        <v>0.14762603348907638</v>
      </c>
      <c r="AS134" s="127"/>
      <c r="AT134" s="20">
        <f t="shared" si="784"/>
        <v>1.240943769039742</v>
      </c>
      <c r="AU134" s="20">
        <f t="shared" si="785"/>
        <v>-1.0000110896230581</v>
      </c>
      <c r="AV134" s="20">
        <f t="shared" si="786"/>
        <v>1.593726330738015</v>
      </c>
      <c r="AX134" s="18">
        <v>25</v>
      </c>
      <c r="AY134" s="18">
        <v>-65</v>
      </c>
      <c r="AZ134" s="18">
        <v>-255</v>
      </c>
      <c r="BA134" s="119">
        <v>1.085</v>
      </c>
      <c r="BB134" s="119">
        <v>1.0105999999999999</v>
      </c>
      <c r="BC134" s="120">
        <v>1</v>
      </c>
      <c r="BD134" s="116"/>
      <c r="BE134" s="147" t="s">
        <v>98</v>
      </c>
      <c r="BF134" s="171" t="s">
        <v>144</v>
      </c>
    </row>
    <row r="135" spans="1:58" x14ac:dyDescent="0.3">
      <c r="A135" s="44">
        <v>2170.59</v>
      </c>
      <c r="B135" s="44">
        <v>90.21</v>
      </c>
      <c r="C135" s="20">
        <v>211.52</v>
      </c>
      <c r="D135" s="24">
        <f t="shared" si="749"/>
        <v>1118.5748621031125</v>
      </c>
      <c r="E135" s="24">
        <f t="shared" si="750"/>
        <v>-1034.9948621031126</v>
      </c>
      <c r="F135" s="24">
        <f t="shared" si="751"/>
        <v>-799.66327849194931</v>
      </c>
      <c r="G135" s="24">
        <f t="shared" si="752"/>
        <v>-1227.7801011563035</v>
      </c>
      <c r="H135" s="20">
        <f t="shared" si="753"/>
        <v>528119.67172150838</v>
      </c>
      <c r="I135" s="20">
        <f t="shared" si="754"/>
        <v>7193655.599898844</v>
      </c>
      <c r="J135" s="21">
        <f t="shared" si="755"/>
        <v>1465.2321781082601</v>
      </c>
      <c r="K135" s="21">
        <f t="shared" si="756"/>
        <v>236.92347095033796</v>
      </c>
      <c r="L135" s="21">
        <f t="shared" si="757"/>
        <v>1306.4187642257302</v>
      </c>
      <c r="M135" s="127"/>
      <c r="N135" s="20">
        <f t="shared" si="758"/>
        <v>24.75</v>
      </c>
      <c r="O135" s="20">
        <f t="shared" si="759"/>
        <v>1.0471975511963895E-3</v>
      </c>
      <c r="P135" s="20">
        <f t="shared" si="760"/>
        <v>-9.4247779607692407E-3</v>
      </c>
      <c r="Q135" s="22">
        <f t="shared" si="761"/>
        <v>9.4827304885165553E-3</v>
      </c>
      <c r="R135" s="21">
        <f t="shared" si="762"/>
        <v>1.000007493582177</v>
      </c>
      <c r="S135" s="20">
        <f t="shared" si="763"/>
        <v>-7.775486227521243E-2</v>
      </c>
      <c r="T135" s="20">
        <f t="shared" si="764"/>
        <v>-21.036937378837795</v>
      </c>
      <c r="U135" s="20">
        <f t="shared" si="765"/>
        <v>-13.03837143464831</v>
      </c>
      <c r="V135" s="127"/>
      <c r="W135" s="44">
        <v>2170.59</v>
      </c>
      <c r="X135" s="44">
        <v>90.213999999999999</v>
      </c>
      <c r="Y135" s="20">
        <v>211.27600000000001</v>
      </c>
      <c r="Z135" s="20">
        <f t="shared" si="766"/>
        <v>1119.5731453555572</v>
      </c>
      <c r="AA135" s="20">
        <f t="shared" si="767"/>
        <v>-1035.9931453555573</v>
      </c>
      <c r="AB135" s="20">
        <f t="shared" si="768"/>
        <v>-800.61750711311515</v>
      </c>
      <c r="AC135" s="20">
        <f t="shared" si="769"/>
        <v>-1226.8288160167219</v>
      </c>
      <c r="AD135" s="20">
        <f t="shared" si="770"/>
        <v>528118.71749288705</v>
      </c>
      <c r="AE135" s="20">
        <f t="shared" si="771"/>
        <v>7193656.5511839837</v>
      </c>
      <c r="AF135" s="21">
        <f t="shared" si="772"/>
        <v>1464.9564281933476</v>
      </c>
      <c r="AG135" s="21">
        <f t="shared" si="773"/>
        <v>236.87189300937604</v>
      </c>
      <c r="AH135" s="21">
        <f t="shared" si="774"/>
        <v>1306.7695078828874</v>
      </c>
      <c r="AI135" s="127"/>
      <c r="AJ135" s="20">
        <f t="shared" si="775"/>
        <v>24.75</v>
      </c>
      <c r="AK135" s="20">
        <f t="shared" si="776"/>
        <v>1.0471975511966373E-3</v>
      </c>
      <c r="AL135" s="20">
        <f t="shared" si="777"/>
        <v>-9.075712110370197E-3</v>
      </c>
      <c r="AM135" s="23">
        <f t="shared" si="778"/>
        <v>9.1358806917503088E-3</v>
      </c>
      <c r="AN135" s="44">
        <f t="shared" si="779"/>
        <v>1.0000069554177209</v>
      </c>
      <c r="AO135" s="23">
        <f t="shared" si="780"/>
        <v>-7.9482699453674796E-2</v>
      </c>
      <c r="AP135" s="23">
        <f t="shared" si="781"/>
        <v>-21.094532351014504</v>
      </c>
      <c r="AQ135" s="23">
        <f t="shared" si="782"/>
        <v>-12.944984619992294</v>
      </c>
      <c r="AR135" s="44">
        <f t="shared" si="783"/>
        <v>0.17025642365494142</v>
      </c>
      <c r="AS135" s="127"/>
      <c r="AT135" s="20">
        <f t="shared" si="784"/>
        <v>1.3474033095884757</v>
      </c>
      <c r="AU135" s="20">
        <f t="shared" si="785"/>
        <v>-0.99828325244470761</v>
      </c>
      <c r="AV135" s="20">
        <f t="shared" si="786"/>
        <v>1.676921325167511</v>
      </c>
      <c r="AX135" s="18">
        <v>25</v>
      </c>
      <c r="AY135" s="18">
        <v>-65</v>
      </c>
      <c r="AZ135" s="18">
        <v>-255</v>
      </c>
      <c r="BA135" s="119">
        <v>1.085</v>
      </c>
      <c r="BB135" s="119">
        <v>1.0105999999999999</v>
      </c>
      <c r="BC135" s="120">
        <v>1</v>
      </c>
      <c r="BD135" s="116"/>
      <c r="BE135" s="147" t="s">
        <v>98</v>
      </c>
      <c r="BF135" s="171" t="s">
        <v>144</v>
      </c>
    </row>
    <row r="136" spans="1:58" x14ac:dyDescent="0.3">
      <c r="A136" s="44">
        <v>2195.35</v>
      </c>
      <c r="B136" s="44">
        <v>90.46</v>
      </c>
      <c r="C136" s="20">
        <v>211.8</v>
      </c>
      <c r="D136" s="24">
        <f t="shared" si="749"/>
        <v>1118.4300946745464</v>
      </c>
      <c r="E136" s="24">
        <f t="shared" si="750"/>
        <v>-1034.8500946745464</v>
      </c>
      <c r="F136" s="24">
        <f t="shared" si="751"/>
        <v>-820.73804207464718</v>
      </c>
      <c r="G136" s="24">
        <f t="shared" si="752"/>
        <v>-1240.7758231308126</v>
      </c>
      <c r="H136" s="20">
        <f t="shared" si="753"/>
        <v>528098.59695792571</v>
      </c>
      <c r="I136" s="20">
        <f t="shared" si="754"/>
        <v>7193642.6041768696</v>
      </c>
      <c r="J136" s="21">
        <f t="shared" si="755"/>
        <v>1487.66110958594</v>
      </c>
      <c r="K136" s="21">
        <f t="shared" si="756"/>
        <v>236.51649363406301</v>
      </c>
      <c r="L136" s="21">
        <f t="shared" si="757"/>
        <v>1331.1679058543521</v>
      </c>
      <c r="M136" s="127"/>
      <c r="N136" s="20">
        <f t="shared" si="758"/>
        <v>24.759999999999764</v>
      </c>
      <c r="O136" s="20">
        <f t="shared" si="759"/>
        <v>4.3633231299858239E-3</v>
      </c>
      <c r="P136" s="20">
        <f t="shared" si="760"/>
        <v>4.8869219055841422E-3</v>
      </c>
      <c r="Q136" s="22">
        <f t="shared" si="761"/>
        <v>6.5513159090584416E-3</v>
      </c>
      <c r="R136" s="21">
        <f t="shared" si="762"/>
        <v>1.0000035766603625</v>
      </c>
      <c r="S136" s="20">
        <f t="shared" si="763"/>
        <v>-0.14476742856622324</v>
      </c>
      <c r="T136" s="20">
        <f t="shared" si="764"/>
        <v>-21.074763582697891</v>
      </c>
      <c r="U136" s="20">
        <f t="shared" si="765"/>
        <v>-12.995721974508971</v>
      </c>
      <c r="V136" s="127"/>
      <c r="W136" s="44">
        <v>2195.35</v>
      </c>
      <c r="X136" s="44">
        <v>90.463999999999999</v>
      </c>
      <c r="Y136" s="20">
        <v>212.04400000000001</v>
      </c>
      <c r="Z136" s="20">
        <f t="shared" si="766"/>
        <v>1119.4266474788944</v>
      </c>
      <c r="AA136" s="20">
        <f t="shared" si="767"/>
        <v>-1035.8466474788945</v>
      </c>
      <c r="AB136" s="20">
        <f t="shared" si="768"/>
        <v>-821.69212595159445</v>
      </c>
      <c r="AC136" s="20">
        <f t="shared" si="769"/>
        <v>-1239.8244471250298</v>
      </c>
      <c r="AD136" s="20">
        <f t="shared" si="770"/>
        <v>528097.64287404856</v>
      </c>
      <c r="AE136" s="20">
        <f t="shared" si="771"/>
        <v>7193643.5555528756</v>
      </c>
      <c r="AF136" s="21">
        <f t="shared" si="772"/>
        <v>1487.394570898972</v>
      </c>
      <c r="AG136" s="21">
        <f t="shared" si="773"/>
        <v>236.4656221631119</v>
      </c>
      <c r="AH136" s="21">
        <f t="shared" si="774"/>
        <v>1331.5184787262383</v>
      </c>
      <c r="AI136" s="127"/>
      <c r="AJ136" s="20">
        <f t="shared" si="775"/>
        <v>24.759999999999764</v>
      </c>
      <c r="AK136" s="20">
        <f t="shared" si="776"/>
        <v>4.3633231299858239E-3</v>
      </c>
      <c r="AL136" s="20">
        <f t="shared" si="777"/>
        <v>1.3404128655316462E-2</v>
      </c>
      <c r="AM136" s="23">
        <f t="shared" si="778"/>
        <v>1.4096193774449928E-2</v>
      </c>
      <c r="AN136" s="44">
        <f t="shared" si="779"/>
        <v>1.0000165588856069</v>
      </c>
      <c r="AO136" s="23">
        <f t="shared" si="780"/>
        <v>-0.14649787666275402</v>
      </c>
      <c r="AP136" s="23">
        <f t="shared" si="781"/>
        <v>-21.074618838479303</v>
      </c>
      <c r="AQ136" s="23">
        <f t="shared" si="782"/>
        <v>-12.995631108307773</v>
      </c>
      <c r="AR136" s="44">
        <f t="shared" si="783"/>
        <v>0.23758463211079528</v>
      </c>
      <c r="AS136" s="127"/>
      <c r="AT136" s="20">
        <f t="shared" si="784"/>
        <v>1.347364965198264</v>
      </c>
      <c r="AU136" s="20">
        <f t="shared" si="785"/>
        <v>-0.99655280434808446</v>
      </c>
      <c r="AV136" s="20">
        <f t="shared" si="786"/>
        <v>1.6758609254045369</v>
      </c>
      <c r="AX136" s="18">
        <v>25</v>
      </c>
      <c r="AY136" s="18">
        <v>-65</v>
      </c>
      <c r="AZ136" s="18">
        <v>-255</v>
      </c>
      <c r="BA136" s="119">
        <v>1.085</v>
      </c>
      <c r="BB136" s="119">
        <v>1.0105999999999999</v>
      </c>
      <c r="BC136" s="120">
        <v>1</v>
      </c>
      <c r="BD136" s="116"/>
      <c r="BE136" s="147" t="s">
        <v>98</v>
      </c>
      <c r="BF136" s="171" t="s">
        <v>144</v>
      </c>
    </row>
    <row r="137" spans="1:58" x14ac:dyDescent="0.3">
      <c r="A137" s="128">
        <v>2220.13</v>
      </c>
      <c r="B137" s="128">
        <v>89.41</v>
      </c>
      <c r="C137" s="129">
        <v>212.44</v>
      </c>
      <c r="D137" s="130">
        <f t="shared" si="749"/>
        <v>1118.4582065856985</v>
      </c>
      <c r="E137" s="130">
        <f t="shared" si="750"/>
        <v>-1034.8782065856985</v>
      </c>
      <c r="F137" s="130">
        <f t="shared" si="751"/>
        <v>-841.72470996616744</v>
      </c>
      <c r="G137" s="130">
        <f t="shared" si="752"/>
        <v>-1253.9509440502493</v>
      </c>
      <c r="H137" s="129">
        <f t="shared" si="753"/>
        <v>528077.61029003421</v>
      </c>
      <c r="I137" s="129">
        <f t="shared" si="754"/>
        <v>7193629.4290559506</v>
      </c>
      <c r="J137" s="131">
        <f t="shared" si="755"/>
        <v>1510.2627114022714</v>
      </c>
      <c r="K137" s="131">
        <f t="shared" si="756"/>
        <v>236.12819357450826</v>
      </c>
      <c r="L137" s="131">
        <f t="shared" si="757"/>
        <v>1355.9304538489143</v>
      </c>
      <c r="M137" s="25"/>
      <c r="N137" s="129">
        <f t="shared" si="758"/>
        <v>24.7800000000002</v>
      </c>
      <c r="O137" s="129">
        <f t="shared" si="759"/>
        <v>-1.8325957145940409E-2</v>
      </c>
      <c r="P137" s="129">
        <f t="shared" si="760"/>
        <v>1.117010721276347E-2</v>
      </c>
      <c r="Q137" s="132">
        <f t="shared" si="761"/>
        <v>2.1461788087210776E-2</v>
      </c>
      <c r="R137" s="131">
        <f t="shared" si="762"/>
        <v>1.0000383857970745</v>
      </c>
      <c r="S137" s="129">
        <f t="shared" si="763"/>
        <v>2.8111911152009103E-2</v>
      </c>
      <c r="T137" s="129">
        <f t="shared" si="764"/>
        <v>-20.986667891520288</v>
      </c>
      <c r="U137" s="129">
        <f t="shared" si="765"/>
        <v>-13.175120919436791</v>
      </c>
      <c r="V137" s="25"/>
      <c r="W137" s="128">
        <v>2220.13</v>
      </c>
      <c r="X137" s="128">
        <v>89.412000000000006</v>
      </c>
      <c r="Y137" s="129">
        <v>212.25899999999999</v>
      </c>
      <c r="Z137" s="129">
        <f t="shared" si="766"/>
        <v>1119.4534616689671</v>
      </c>
      <c r="AA137" s="129">
        <f t="shared" si="767"/>
        <v>-1035.8734616689671</v>
      </c>
      <c r="AB137" s="129">
        <f t="shared" si="768"/>
        <v>-842.67164360649633</v>
      </c>
      <c r="AC137" s="129">
        <f t="shared" si="769"/>
        <v>-1253.0111657818074</v>
      </c>
      <c r="AD137" s="129">
        <f t="shared" si="770"/>
        <v>528076.66335639369</v>
      </c>
      <c r="AE137" s="129">
        <f t="shared" si="771"/>
        <v>7193630.3688342189</v>
      </c>
      <c r="AF137" s="131">
        <f t="shared" si="772"/>
        <v>1510.0107550982405</v>
      </c>
      <c r="AG137" s="131">
        <f t="shared" si="773"/>
        <v>236.0784870186518</v>
      </c>
      <c r="AH137" s="131">
        <f t="shared" si="774"/>
        <v>1356.2806333029162</v>
      </c>
      <c r="AI137" s="25"/>
      <c r="AJ137" s="129">
        <f t="shared" si="775"/>
        <v>24.7800000000002</v>
      </c>
      <c r="AK137" s="129">
        <f t="shared" si="776"/>
        <v>-1.8360863730980215E-2</v>
      </c>
      <c r="AL137" s="129">
        <f t="shared" si="777"/>
        <v>3.7524578917873721E-3</v>
      </c>
      <c r="AM137" s="133">
        <f t="shared" si="778"/>
        <v>1.8740380068284379E-2</v>
      </c>
      <c r="AN137" s="128">
        <f t="shared" si="779"/>
        <v>1.000029267848318</v>
      </c>
      <c r="AO137" s="133">
        <f t="shared" si="780"/>
        <v>2.6814190072548091E-2</v>
      </c>
      <c r="AP137" s="133">
        <f t="shared" si="781"/>
        <v>-20.979517654901887</v>
      </c>
      <c r="AQ137" s="133">
        <f t="shared" si="782"/>
        <v>-13.186718656777677</v>
      </c>
      <c r="AR137" s="128">
        <f t="shared" si="783"/>
        <v>0.4308914520995562</v>
      </c>
      <c r="AS137" s="25"/>
      <c r="AT137" s="129">
        <f t="shared" si="784"/>
        <v>1.3341163791740707</v>
      </c>
      <c r="AU137" s="129">
        <f t="shared" si="785"/>
        <v>-0.9952550832686029</v>
      </c>
      <c r="AV137" s="129">
        <f t="shared" si="786"/>
        <v>1.6644516195890244</v>
      </c>
      <c r="AX137" s="18">
        <v>25</v>
      </c>
      <c r="AY137" s="18">
        <v>-65</v>
      </c>
      <c r="AZ137" s="18">
        <v>-255</v>
      </c>
      <c r="BA137" s="119">
        <v>1.085</v>
      </c>
      <c r="BB137" s="119">
        <v>1.0105999999999999</v>
      </c>
      <c r="BC137" s="120">
        <v>1</v>
      </c>
      <c r="BD137" s="116"/>
      <c r="BE137" s="147" t="s">
        <v>98</v>
      </c>
      <c r="BF137" s="171" t="s">
        <v>144</v>
      </c>
    </row>
    <row r="138" spans="1:58" x14ac:dyDescent="0.3">
      <c r="A138" s="44">
        <v>2244.86</v>
      </c>
      <c r="B138" s="44">
        <v>89.66</v>
      </c>
      <c r="C138" s="20">
        <v>212.31</v>
      </c>
      <c r="D138" s="24">
        <f t="shared" ref="D138:D141" si="787">S138+D137</f>
        <v>1118.6589075740087</v>
      </c>
      <c r="E138" s="24">
        <f t="shared" ref="E138:E141" si="788">$BJ$3-D138</f>
        <v>-1035.0789075740088</v>
      </c>
      <c r="F138" s="24">
        <f t="shared" ref="F138:F141" si="789">T138+F137</f>
        <v>-862.61001079754692</v>
      </c>
      <c r="G138" s="24">
        <f t="shared" ref="G138:G141" si="790">U138+G137</f>
        <v>-1267.1923788538431</v>
      </c>
      <c r="H138" s="20">
        <f t="shared" ref="H138:H141" si="791">H137+T138</f>
        <v>528056.7249892028</v>
      </c>
      <c r="I138" s="20">
        <f t="shared" ref="I138:I141" si="792">I137+U138</f>
        <v>7193616.1876211474</v>
      </c>
      <c r="J138" s="21">
        <f t="shared" ref="J138:J141" si="793">SQRT(F138^2+G138^2)</f>
        <v>1532.9294033821016</v>
      </c>
      <c r="K138" s="21">
        <f t="shared" ref="K138:K141" si="794">IF(J138=0,0,IF(F138&lt;0,ATAN(G138/F138)*180/PI()+180,ATAN(G138/F138)*180/PI()))</f>
        <v>235.75588767362274</v>
      </c>
      <c r="L138" s="21">
        <f t="shared" ref="L138:L141" si="795">COS((K138-$BL$3)*PI()/180)*J138</f>
        <v>1380.6383723363658</v>
      </c>
      <c r="M138" s="127"/>
      <c r="N138" s="20">
        <f t="shared" ref="N138:N141" si="796">A138-A137</f>
        <v>24.730000000000018</v>
      </c>
      <c r="O138" s="20">
        <f t="shared" ref="O138:O141" si="797">RADIANS(B138-B137)</f>
        <v>4.3633231299858239E-3</v>
      </c>
      <c r="P138" s="20">
        <f t="shared" ref="P138:P141" si="798">RADIANS(C138-C137)</f>
        <v>-2.2689280275925493E-3</v>
      </c>
      <c r="Q138" s="22">
        <f t="shared" ref="Q138:Q141" si="799">ACOS(COS(O138)-SIN(RADIANS(B137))*SIN(RADIANS(B138))*(1-COS(P138)))</f>
        <v>4.9179544416033671E-3</v>
      </c>
      <c r="R138" s="21">
        <f t="shared" ref="R138:R141" si="800">2/Q138*TAN(Q138/2)</f>
        <v>1.0000020155278657</v>
      </c>
      <c r="S138" s="20">
        <f t="shared" ref="S138:S141" si="801">(N138/2)*(COS(RADIANS(B137))+COS(RADIANS(B138)))*R138</f>
        <v>0.20070098831016187</v>
      </c>
      <c r="T138" s="20">
        <f t="shared" ref="T138:T141" si="802">(N138/2)*(SIN(RADIANS(B137))*COS(RADIANS(C137))+SIN(RADIANS(B138))*COS(RADIANS(C138)))*R138</f>
        <v>-20.885300831379443</v>
      </c>
      <c r="U138" s="20">
        <f t="shared" ref="U138:U141" si="803">(N138/2)*(SIN(RADIANS(B137))*SIN(RADIANS(C137))+SIN(RADIANS(B138))*SIN(RADIANS(C138)))*R138</f>
        <v>-13.241434803593854</v>
      </c>
      <c r="V138" s="127"/>
      <c r="W138" s="44">
        <v>2244.86</v>
      </c>
      <c r="X138" s="44">
        <v>89.653999999999996</v>
      </c>
      <c r="Y138" s="20">
        <v>211.97</v>
      </c>
      <c r="Z138" s="20">
        <f t="shared" ref="Z138:Z141" si="804">AO138+Z137</f>
        <v>1119.6550262191847</v>
      </c>
      <c r="AA138" s="20">
        <f t="shared" ref="AA138:AA141" si="805">$BJ$3-Z138</f>
        <v>-1036.0750262191848</v>
      </c>
      <c r="AB138" s="20">
        <f t="shared" ref="AB138:AB141" si="806">AP138+AB137</f>
        <v>-863.61690933809655</v>
      </c>
      <c r="AC138" s="20">
        <f t="shared" ref="AC138:AC141" si="807">AQ138+AC137</f>
        <v>-1266.1574926238036</v>
      </c>
      <c r="AD138" s="20">
        <f t="shared" ref="AD138:AD141" si="808">AD137+AP138</f>
        <v>528055.71809066203</v>
      </c>
      <c r="AE138" s="20">
        <f t="shared" ref="AE138:AE141" si="809">AE137+AQ138</f>
        <v>7193617.2225073772</v>
      </c>
      <c r="AF138" s="21">
        <f t="shared" ref="AF138:AF141" si="810">SQRT(AB138^2+AC138^2)</f>
        <v>1532.6411720367175</v>
      </c>
      <c r="AG138" s="21">
        <f t="shared" ref="AG138:AG141" si="811">IF(AF138=0,0,IF(AB138&lt;0,ATAN(AC138/AB138)*180/PI()+180,ATAN(AC138/AB138)*180/PI()))</f>
        <v>235.70300091010648</v>
      </c>
      <c r="AH138" s="21">
        <f t="shared" ref="AH138:AH141" si="812">COS((AG138-$BL$3)*PI()/180)*AF138</f>
        <v>1380.9929289364957</v>
      </c>
      <c r="AI138" s="127"/>
      <c r="AJ138" s="20">
        <f t="shared" ref="AJ138:AJ141" si="813">W138-W137</f>
        <v>24.730000000000018</v>
      </c>
      <c r="AK138" s="20">
        <f t="shared" ref="AK138:AK141" si="814">RADIANS(X138-X137)</f>
        <v>4.2236967898261072E-3</v>
      </c>
      <c r="AL138" s="20">
        <f t="shared" ref="AL138:AL141" si="815">RADIANS(Y138-Y137)</f>
        <v>-5.0440015382633898E-3</v>
      </c>
      <c r="AM138" s="23">
        <f t="shared" ref="AM138:AM141" si="816">ACOS(COS(AK138)-SIN(RADIANS(X137))*SIN(RADIANS(X138))*(1-COS(AL138)))</f>
        <v>6.5787413760658442E-3</v>
      </c>
      <c r="AN138" s="44">
        <f t="shared" ref="AN138:AN141" si="817">2/AM138*TAN(AM138/2)</f>
        <v>1.0000036066687841</v>
      </c>
      <c r="AO138" s="23">
        <f t="shared" ref="AO138:AO141" si="818">(AJ138/2)*(COS(RADIANS(X137))+COS(RADIANS(X138)))*AN138</f>
        <v>0.20156455021767866</v>
      </c>
      <c r="AP138" s="23">
        <f t="shared" ref="AP138:AP141" si="819">(AJ138/2)*(SIN(RADIANS(X137))*COS(RADIANS(Y137))+SIN(RADIANS(X138))*COS(RADIANS(Y138)))*AN138</f>
        <v>-20.945265731600237</v>
      </c>
      <c r="AQ138" s="23">
        <f t="shared" ref="AQ138:AQ141" si="820">(AJ138/2)*(SIN(RADIANS(X137))*SIN(RADIANS(Y137))+SIN(RADIANS(X138))*SIN(RADIANS(Y138)))*AN138</f>
        <v>-13.146326841996212</v>
      </c>
      <c r="AR138" s="44">
        <f t="shared" ref="AR138:AR141" si="821">(10/AJ138)*2*(ASIN((SQRT((SIN((X137-X138)/2)^2+SIN(((Y137-Y138)/2)^2)*SIN(X137)*SIN(X138))))))</f>
        <v>0.15251387566861332</v>
      </c>
      <c r="AS138" s="127"/>
      <c r="AT138" s="20">
        <f t="shared" ref="AT138:AT141" si="822">SQRT((I138-AE138)^2+(H138-AD138)^2)</f>
        <v>1.4438954879080135</v>
      </c>
      <c r="AU138" s="20">
        <f t="shared" ref="AU138:AU141" si="823">D138-Z138</f>
        <v>-0.99611864517601134</v>
      </c>
      <c r="AV138" s="20">
        <f t="shared" ref="AV138:AV141" si="824">SQRT((I138-AE138)^2+(H138-AD138)^2+(D138-Z138)^2)</f>
        <v>1.7541626307923712</v>
      </c>
      <c r="AX138" s="18">
        <v>25</v>
      </c>
      <c r="AY138" s="18">
        <v>-65</v>
      </c>
      <c r="AZ138" s="18">
        <v>-255</v>
      </c>
      <c r="BA138" s="119">
        <v>1.085</v>
      </c>
      <c r="BB138" s="119">
        <v>1.0105999999999999</v>
      </c>
      <c r="BC138" s="120">
        <v>1</v>
      </c>
      <c r="BD138" s="116"/>
      <c r="BE138" s="147" t="s">
        <v>98</v>
      </c>
      <c r="BF138" s="171" t="s">
        <v>144</v>
      </c>
    </row>
    <row r="139" spans="1:58" x14ac:dyDescent="0.3">
      <c r="A139" s="44">
        <v>2269.65</v>
      </c>
      <c r="B139" s="44">
        <v>89.72</v>
      </c>
      <c r="C139" s="20">
        <v>212.15</v>
      </c>
      <c r="D139" s="24">
        <f t="shared" si="787"/>
        <v>1118.7930338083283</v>
      </c>
      <c r="E139" s="24">
        <f t="shared" si="788"/>
        <v>-1035.2130338083284</v>
      </c>
      <c r="F139" s="24">
        <f t="shared" si="789"/>
        <v>-883.57990511199705</v>
      </c>
      <c r="G139" s="24">
        <f t="shared" si="790"/>
        <v>-1280.4131650287982</v>
      </c>
      <c r="H139" s="20">
        <f t="shared" si="791"/>
        <v>528035.75509488839</v>
      </c>
      <c r="I139" s="20">
        <f t="shared" si="792"/>
        <v>7193602.9668349726</v>
      </c>
      <c r="J139" s="21">
        <f t="shared" si="793"/>
        <v>1555.6899825790451</v>
      </c>
      <c r="K139" s="21">
        <f t="shared" si="794"/>
        <v>235.39145004754602</v>
      </c>
      <c r="L139" s="21">
        <f t="shared" si="795"/>
        <v>1405.4092266148323</v>
      </c>
      <c r="M139" s="127"/>
      <c r="N139" s="20">
        <f t="shared" si="796"/>
        <v>24.789999999999964</v>
      </c>
      <c r="O139" s="20">
        <f t="shared" si="797"/>
        <v>1.0471975511966373E-3</v>
      </c>
      <c r="P139" s="20">
        <f t="shared" si="798"/>
        <v>-2.7925268031908676E-3</v>
      </c>
      <c r="Q139" s="22">
        <f t="shared" si="799"/>
        <v>2.9823815424006028E-3</v>
      </c>
      <c r="R139" s="21">
        <f t="shared" si="800"/>
        <v>1.000000741217298</v>
      </c>
      <c r="S139" s="20">
        <f t="shared" si="801"/>
        <v>0.13412623431961043</v>
      </c>
      <c r="T139" s="20">
        <f t="shared" si="802"/>
        <v>-20.969894314450126</v>
      </c>
      <c r="U139" s="20">
        <f t="shared" si="803"/>
        <v>-13.22078617495497</v>
      </c>
      <c r="V139" s="127"/>
      <c r="W139" s="44">
        <v>2269.65</v>
      </c>
      <c r="X139" s="44">
        <v>89.724000000000004</v>
      </c>
      <c r="Y139" s="20">
        <v>211.96199999999999</v>
      </c>
      <c r="Z139" s="20">
        <f t="shared" si="804"/>
        <v>1119.7895850250918</v>
      </c>
      <c r="AA139" s="20">
        <f t="shared" si="805"/>
        <v>-1036.2095850250919</v>
      </c>
      <c r="AB139" s="20">
        <f t="shared" si="806"/>
        <v>-884.64750227673096</v>
      </c>
      <c r="AC139" s="20">
        <f t="shared" si="807"/>
        <v>-1279.2815193358497</v>
      </c>
      <c r="AD139" s="20">
        <f t="shared" si="808"/>
        <v>528034.68749772338</v>
      </c>
      <c r="AE139" s="20">
        <f t="shared" si="809"/>
        <v>7193604.0984806651</v>
      </c>
      <c r="AF139" s="21">
        <f t="shared" si="810"/>
        <v>1555.3656833679656</v>
      </c>
      <c r="AG139" s="21">
        <f t="shared" si="811"/>
        <v>235.33540456724069</v>
      </c>
      <c r="AH139" s="21">
        <f t="shared" si="812"/>
        <v>1405.7679700340257</v>
      </c>
      <c r="AI139" s="127"/>
      <c r="AJ139" s="20">
        <f t="shared" si="813"/>
        <v>24.789999999999964</v>
      </c>
      <c r="AK139" s="20">
        <f t="shared" si="814"/>
        <v>1.2217304763961596E-3</v>
      </c>
      <c r="AL139" s="20">
        <f t="shared" si="815"/>
        <v>-1.39626340159717E-4</v>
      </c>
      <c r="AM139" s="23">
        <f t="shared" si="816"/>
        <v>1.2296830058122765E-3</v>
      </c>
      <c r="AN139" s="44">
        <f t="shared" si="817"/>
        <v>1.0000001260100437</v>
      </c>
      <c r="AO139" s="23">
        <f t="shared" si="818"/>
        <v>0.13455880590698643</v>
      </c>
      <c r="AP139" s="23">
        <f t="shared" si="819"/>
        <v>-21.030592938634431</v>
      </c>
      <c r="AQ139" s="23">
        <f t="shared" si="820"/>
        <v>-13.124026712046032</v>
      </c>
      <c r="AR139" s="44">
        <f t="shared" si="821"/>
        <v>2.8416633419806204E-2</v>
      </c>
      <c r="AS139" s="127"/>
      <c r="AT139" s="20">
        <f t="shared" si="822"/>
        <v>1.5557588759538439</v>
      </c>
      <c r="AU139" s="20">
        <f t="shared" si="823"/>
        <v>-0.99655121676346425</v>
      </c>
      <c r="AV139" s="20">
        <f t="shared" si="824"/>
        <v>1.8475659684411565</v>
      </c>
      <c r="AX139" s="18">
        <v>25</v>
      </c>
      <c r="AY139" s="18">
        <v>-65</v>
      </c>
      <c r="AZ139" s="18">
        <v>-255</v>
      </c>
      <c r="BA139" s="119">
        <v>1.085</v>
      </c>
      <c r="BB139" s="119">
        <v>1.0105999999999999</v>
      </c>
      <c r="BC139" s="120">
        <v>1</v>
      </c>
      <c r="BD139" s="116"/>
      <c r="BE139" s="147" t="s">
        <v>98</v>
      </c>
      <c r="BF139" s="171" t="s">
        <v>144</v>
      </c>
    </row>
    <row r="140" spans="1:58" x14ac:dyDescent="0.3">
      <c r="A140" s="44">
        <v>2294.4299999999998</v>
      </c>
      <c r="B140" s="44">
        <v>89.84</v>
      </c>
      <c r="C140" s="20">
        <v>211.36</v>
      </c>
      <c r="D140" s="24">
        <f t="shared" si="787"/>
        <v>1118.8881834340414</v>
      </c>
      <c r="E140" s="24">
        <f t="shared" si="788"/>
        <v>-1035.3081834340414</v>
      </c>
      <c r="F140" s="24">
        <f t="shared" si="789"/>
        <v>-904.65016952260692</v>
      </c>
      <c r="G140" s="24">
        <f t="shared" si="790"/>
        <v>-1293.454382449615</v>
      </c>
      <c r="H140" s="20">
        <f t="shared" si="791"/>
        <v>528014.68483047781</v>
      </c>
      <c r="I140" s="20">
        <f t="shared" si="792"/>
        <v>7193589.9256175514</v>
      </c>
      <c r="J140" s="21">
        <f t="shared" si="793"/>
        <v>1578.422050243659</v>
      </c>
      <c r="K140" s="21">
        <f t="shared" si="794"/>
        <v>235.03081527464025</v>
      </c>
      <c r="L140" s="21">
        <f t="shared" si="795"/>
        <v>1430.177219569284</v>
      </c>
      <c r="M140" s="127"/>
      <c r="N140" s="20">
        <f t="shared" si="796"/>
        <v>24.779999999999745</v>
      </c>
      <c r="O140" s="20">
        <f t="shared" si="797"/>
        <v>2.0943951023932746E-3</v>
      </c>
      <c r="P140" s="20">
        <f t="shared" si="798"/>
        <v>-1.3788101090755064E-2</v>
      </c>
      <c r="Q140" s="22">
        <f t="shared" si="799"/>
        <v>1.3946158972930389E-2</v>
      </c>
      <c r="R140" s="21">
        <f t="shared" si="800"/>
        <v>1.0000162082610848</v>
      </c>
      <c r="S140" s="20">
        <f t="shared" si="801"/>
        <v>9.5149625713010388E-2</v>
      </c>
      <c r="T140" s="20">
        <f t="shared" si="802"/>
        <v>-21.070264410609823</v>
      </c>
      <c r="U140" s="20">
        <f t="shared" si="803"/>
        <v>-13.041217420816789</v>
      </c>
      <c r="V140" s="127"/>
      <c r="W140" s="44">
        <v>2294.4299999999998</v>
      </c>
      <c r="X140" s="44">
        <v>89.841999999999999</v>
      </c>
      <c r="Y140" s="20">
        <v>211.458</v>
      </c>
      <c r="Z140" s="20">
        <f t="shared" si="804"/>
        <v>1119.8834362810319</v>
      </c>
      <c r="AA140" s="20">
        <f t="shared" si="805"/>
        <v>-1036.303436281032</v>
      </c>
      <c r="AB140" s="20">
        <f t="shared" si="806"/>
        <v>-905.72810595875001</v>
      </c>
      <c r="AC140" s="20">
        <f t="shared" si="807"/>
        <v>-1292.3062482735968</v>
      </c>
      <c r="AD140" s="20">
        <f t="shared" si="808"/>
        <v>528013.60689404141</v>
      </c>
      <c r="AE140" s="20">
        <f t="shared" si="809"/>
        <v>7193591.0737517271</v>
      </c>
      <c r="AF140" s="21">
        <f t="shared" si="810"/>
        <v>1578.0997564319575</v>
      </c>
      <c r="AG140" s="21">
        <f t="shared" si="811"/>
        <v>234.97485328006624</v>
      </c>
      <c r="AH140" s="21">
        <f t="shared" si="812"/>
        <v>1430.5366728186395</v>
      </c>
      <c r="AI140" s="127"/>
      <c r="AJ140" s="20">
        <f t="shared" si="813"/>
        <v>24.779999999999745</v>
      </c>
      <c r="AK140" s="20">
        <f t="shared" si="814"/>
        <v>2.0594885173532214E-3</v>
      </c>
      <c r="AL140" s="20">
        <f t="shared" si="815"/>
        <v>-8.796459430051258E-3</v>
      </c>
      <c r="AM140" s="23">
        <f t="shared" si="816"/>
        <v>9.034271093424584E-3</v>
      </c>
      <c r="AN140" s="44">
        <f t="shared" si="817"/>
        <v>1.0000068015600287</v>
      </c>
      <c r="AO140" s="23">
        <f t="shared" si="818"/>
        <v>9.3851255939968029E-2</v>
      </c>
      <c r="AP140" s="23">
        <f t="shared" si="819"/>
        <v>-21.080603682019095</v>
      </c>
      <c r="AQ140" s="23">
        <f t="shared" si="820"/>
        <v>-13.024728937747058</v>
      </c>
      <c r="AR140" s="44">
        <f t="shared" si="821"/>
        <v>0.20461414839418576</v>
      </c>
      <c r="AS140" s="127"/>
      <c r="AT140" s="20">
        <f t="shared" si="822"/>
        <v>1.5748520712432512</v>
      </c>
      <c r="AU140" s="20">
        <f t="shared" si="823"/>
        <v>-0.99525284699052463</v>
      </c>
      <c r="AV140" s="20">
        <f t="shared" si="824"/>
        <v>1.8629780663609281</v>
      </c>
      <c r="AX140" s="18">
        <v>25</v>
      </c>
      <c r="AY140" s="18">
        <v>-65</v>
      </c>
      <c r="AZ140" s="18">
        <v>-255</v>
      </c>
      <c r="BA140" s="119">
        <v>1.085</v>
      </c>
      <c r="BB140" s="119">
        <v>1.0105999999999999</v>
      </c>
      <c r="BC140" s="120">
        <v>1</v>
      </c>
      <c r="BD140" s="116"/>
      <c r="BE140" s="147" t="s">
        <v>98</v>
      </c>
      <c r="BF140" s="171" t="s">
        <v>144</v>
      </c>
    </row>
    <row r="141" spans="1:58" x14ac:dyDescent="0.3">
      <c r="A141" s="128">
        <v>2319.2199999999998</v>
      </c>
      <c r="B141" s="128">
        <v>90.71</v>
      </c>
      <c r="C141" s="129">
        <v>211.11</v>
      </c>
      <c r="D141" s="130">
        <f t="shared" si="787"/>
        <v>1118.7692013867234</v>
      </c>
      <c r="E141" s="130">
        <f t="shared" si="788"/>
        <v>-1035.1892013867234</v>
      </c>
      <c r="F141" s="130">
        <f t="shared" si="789"/>
        <v>-925.84633529533096</v>
      </c>
      <c r="G141" s="130">
        <f t="shared" si="790"/>
        <v>-1306.308942623263</v>
      </c>
      <c r="H141" s="129">
        <f t="shared" si="791"/>
        <v>527993.48866470507</v>
      </c>
      <c r="I141" s="129">
        <f t="shared" si="792"/>
        <v>7193577.0710573774</v>
      </c>
      <c r="J141" s="131">
        <f t="shared" si="793"/>
        <v>1601.1353753375452</v>
      </c>
      <c r="K141" s="131">
        <f t="shared" si="794"/>
        <v>234.67289632038222</v>
      </c>
      <c r="L141" s="131">
        <f t="shared" si="795"/>
        <v>1454.960917678113</v>
      </c>
      <c r="M141" s="25"/>
      <c r="N141" s="129">
        <f t="shared" si="796"/>
        <v>24.789999999999964</v>
      </c>
      <c r="O141" s="129">
        <f t="shared" si="797"/>
        <v>1.5184364492350498E-2</v>
      </c>
      <c r="P141" s="129">
        <f t="shared" si="798"/>
        <v>-4.3633231299858239E-3</v>
      </c>
      <c r="Q141" s="132">
        <f t="shared" si="799"/>
        <v>1.5798819872662628E-2</v>
      </c>
      <c r="R141" s="131">
        <f t="shared" si="800"/>
        <v>1.0000208007449731</v>
      </c>
      <c r="S141" s="129">
        <f t="shared" si="801"/>
        <v>-0.11898204731808035</v>
      </c>
      <c r="T141" s="129">
        <f t="shared" si="802"/>
        <v>-21.196165772724051</v>
      </c>
      <c r="U141" s="129">
        <f t="shared" si="803"/>
        <v>-12.854560173647943</v>
      </c>
      <c r="V141" s="25"/>
      <c r="W141" s="128">
        <v>2319.2199999999998</v>
      </c>
      <c r="X141" s="128">
        <v>90.703999999999994</v>
      </c>
      <c r="Y141" s="129">
        <v>210.73099999999999</v>
      </c>
      <c r="Z141" s="129">
        <f t="shared" si="804"/>
        <v>1119.7653181330206</v>
      </c>
      <c r="AA141" s="129">
        <f t="shared" si="805"/>
        <v>-1036.1853181330207</v>
      </c>
      <c r="AB141" s="129">
        <f t="shared" si="806"/>
        <v>-926.95560958207818</v>
      </c>
      <c r="AC141" s="129">
        <f t="shared" si="807"/>
        <v>-1305.1087246745089</v>
      </c>
      <c r="AD141" s="129">
        <f t="shared" si="808"/>
        <v>527992.37939041806</v>
      </c>
      <c r="AE141" s="129">
        <f t="shared" si="809"/>
        <v>7193578.2712753266</v>
      </c>
      <c r="AF141" s="131">
        <f t="shared" si="810"/>
        <v>1600.7983899783276</v>
      </c>
      <c r="AG141" s="131">
        <f t="shared" si="811"/>
        <v>234.61566362861186</v>
      </c>
      <c r="AH141" s="131">
        <f t="shared" si="812"/>
        <v>1455.3214684158245</v>
      </c>
      <c r="AI141" s="25"/>
      <c r="AJ141" s="129">
        <f t="shared" si="813"/>
        <v>24.789999999999964</v>
      </c>
      <c r="AK141" s="129">
        <f t="shared" si="814"/>
        <v>1.5044738152191029E-2</v>
      </c>
      <c r="AL141" s="129">
        <f t="shared" si="815"/>
        <v>-1.2688543661998843E-2</v>
      </c>
      <c r="AM141" s="133">
        <f t="shared" si="816"/>
        <v>1.9680868737114832E-2</v>
      </c>
      <c r="AN141" s="128">
        <f t="shared" si="817"/>
        <v>1.0000322792998164</v>
      </c>
      <c r="AO141" s="133">
        <f t="shared" si="818"/>
        <v>-0.11811814801117206</v>
      </c>
      <c r="AP141" s="133">
        <f t="shared" si="819"/>
        <v>-21.22750362332819</v>
      </c>
      <c r="AQ141" s="133">
        <f t="shared" si="820"/>
        <v>-12.802476400912186</v>
      </c>
      <c r="AR141" s="128">
        <f t="shared" si="821"/>
        <v>0.39746986701030462</v>
      </c>
      <c r="AS141" s="25"/>
      <c r="AT141" s="129">
        <f t="shared" si="822"/>
        <v>1.63432327569124</v>
      </c>
      <c r="AU141" s="129">
        <f t="shared" si="823"/>
        <v>-0.99611674629727531</v>
      </c>
      <c r="AV141" s="129">
        <f t="shared" si="824"/>
        <v>1.9139647702400415</v>
      </c>
      <c r="AX141" s="18">
        <v>25</v>
      </c>
      <c r="AY141" s="18">
        <v>-65</v>
      </c>
      <c r="AZ141" s="18">
        <v>-255</v>
      </c>
      <c r="BA141" s="119">
        <v>1.085</v>
      </c>
      <c r="BB141" s="119">
        <v>1.0105999999999999</v>
      </c>
      <c r="BC141" s="120">
        <v>1</v>
      </c>
      <c r="BD141" s="116"/>
      <c r="BE141" s="147" t="s">
        <v>98</v>
      </c>
      <c r="BF141" s="171" t="s">
        <v>144</v>
      </c>
    </row>
    <row r="142" spans="1:58" x14ac:dyDescent="0.3">
      <c r="A142" s="44">
        <v>2343.9499999999998</v>
      </c>
      <c r="B142" s="44">
        <v>90.21</v>
      </c>
      <c r="C142" s="20">
        <v>210.96</v>
      </c>
      <c r="D142" s="24">
        <f t="shared" ref="D142:D147" si="825">S142+D141</f>
        <v>1118.5706588712112</v>
      </c>
      <c r="E142" s="24">
        <f t="shared" ref="E142:E147" si="826">$BJ$3-D142</f>
        <v>-1034.9906588712113</v>
      </c>
      <c r="F142" s="24">
        <f t="shared" ref="F142:F147" si="827">T142+F141</f>
        <v>-947.03554254239282</v>
      </c>
      <c r="G142" s="24">
        <f t="shared" ref="G142:G147" si="828">U142+G141</f>
        <v>-1319.0583248310738</v>
      </c>
      <c r="H142" s="20">
        <f t="shared" ref="H142:H147" si="829">H141+T142</f>
        <v>527972.29945745796</v>
      </c>
      <c r="I142" s="20">
        <f t="shared" ref="I142:I147" si="830">I141+U142</f>
        <v>7193564.3216751693</v>
      </c>
      <c r="J142" s="21">
        <f t="shared" ref="J142:J147" si="831">SQRT(F142^2+G142^2)</f>
        <v>1623.8199355669715</v>
      </c>
      <c r="K142" s="21">
        <f t="shared" ref="K142:K147" si="832">IF(J142=0,0,IF(F142&lt;0,ATAN(G142/F142)*180/PI()+180,ATAN(G142/F142)*180/PI()))</f>
        <v>234.32303832466368</v>
      </c>
      <c r="L142" s="21">
        <f t="shared" ref="L142:L147" si="833">COS((K142-$BL$3)*PI()/180)*J142</f>
        <v>1479.6860005440278</v>
      </c>
      <c r="M142" s="127"/>
      <c r="N142" s="20">
        <f t="shared" ref="N142:N147" si="834">A142-A141</f>
        <v>24.730000000000018</v>
      </c>
      <c r="O142" s="20">
        <f t="shared" ref="O142:O147" si="835">RADIANS(B142-B141)</f>
        <v>-8.7266462599716477E-3</v>
      </c>
      <c r="P142" s="20">
        <f t="shared" ref="P142:P147" si="836">RADIANS(C142-C141)</f>
        <v>-2.6179938779915934E-3</v>
      </c>
      <c r="Q142" s="22">
        <f t="shared" ref="Q142:Q147" si="837">ACOS(COS(O142)-SIN(RADIANS(B141))*SIN(RADIANS(B142))*(1-COS(P142)))</f>
        <v>9.1108595432924933E-3</v>
      </c>
      <c r="R142" s="21">
        <f t="shared" ref="R142:R147" si="838">2/Q142*TAN(Q142/2)</f>
        <v>1.0000069173708876</v>
      </c>
      <c r="S142" s="20">
        <f t="shared" ref="S142:S147" si="839">(N142/2)*(COS(RADIANS(B141))+COS(RADIANS(B142)))*R142</f>
        <v>-0.19854251551224966</v>
      </c>
      <c r="T142" s="20">
        <f t="shared" ref="T142:T147" si="840">(N142/2)*(SIN(RADIANS(B141))*COS(RADIANS(C141))+SIN(RADIANS(B142))*COS(RADIANS(C142)))*R142</f>
        <v>-21.189207247061887</v>
      </c>
      <c r="U142" s="20">
        <f t="shared" ref="U142:U147" si="841">(N142/2)*(SIN(RADIANS(B141))*SIN(RADIANS(C141))+SIN(RADIANS(B142))*SIN(RADIANS(C142)))*R142</f>
        <v>-12.749382207810793</v>
      </c>
      <c r="V142" s="127"/>
      <c r="W142" s="44">
        <v>2343.9499999999998</v>
      </c>
      <c r="X142" s="44">
        <v>90.213999999999999</v>
      </c>
      <c r="Y142" s="20">
        <v>210.71</v>
      </c>
      <c r="Z142" s="20">
        <f t="shared" ref="Z142:Z147" si="842">AO142+Z141</f>
        <v>1119.5672073084636</v>
      </c>
      <c r="AA142" s="20">
        <f t="shared" ref="AA142:AA147" si="843">$BJ$3-Z142</f>
        <v>-1035.9872073084637</v>
      </c>
      <c r="AB142" s="20">
        <f t="shared" ref="AB142:AB147" si="844">AP142+AB141</f>
        <v>-948.21449049545004</v>
      </c>
      <c r="AC142" s="20">
        <f t="shared" ref="AC142:AC147" si="845">AQ142+AC141</f>
        <v>-1317.7416142927973</v>
      </c>
      <c r="AD142" s="20">
        <f t="shared" ref="AD142:AD147" si="846">AD141+AP142</f>
        <v>527971.12050950469</v>
      </c>
      <c r="AE142" s="20">
        <f t="shared" ref="AE142:AE147" si="847">AE141+AQ142</f>
        <v>7193565.6383857084</v>
      </c>
      <c r="AF142" s="21">
        <f t="shared" ref="AF142:AF147" si="848">SQRT(AB142^2+AC142^2)</f>
        <v>1623.4388445594534</v>
      </c>
      <c r="AG142" s="21">
        <f t="shared" ref="AG142:AG147" si="849">IF(AF142=0,0,IF(AB142&lt;0,ATAN(AC142/AB142)*180/PI()+180,ATAN(AC142/AB142)*180/PI()))</f>
        <v>234.2621367776014</v>
      </c>
      <c r="AH142" s="21">
        <f t="shared" ref="AH142:AH147" si="850">COS((AG142-$BL$3)*PI()/180)*AF142</f>
        <v>1480.0486441519765</v>
      </c>
      <c r="AI142" s="127"/>
      <c r="AJ142" s="20">
        <f t="shared" ref="AJ142:AJ147" si="851">W142-W141</f>
        <v>24.730000000000018</v>
      </c>
      <c r="AK142" s="20">
        <f t="shared" ref="AK142:AK147" si="852">RADIANS(X142-X141)</f>
        <v>-8.552113334772125E-3</v>
      </c>
      <c r="AL142" s="20">
        <f t="shared" ref="AL142:AL147" si="853">RADIANS(Y142-Y141)</f>
        <v>-3.6651914291857508E-4</v>
      </c>
      <c r="AM142" s="23">
        <f t="shared" ref="AM142:AM147" si="854">ACOS(COS(AK142)-SIN(RADIANS(X141))*SIN(RADIANS(X142))*(1-COS(AL142)))</f>
        <v>8.559963161884232E-3</v>
      </c>
      <c r="AN142" s="44">
        <f t="shared" ref="AN142:AN147" si="855">2/AM142*TAN(AM142/2)</f>
        <v>1.000006106125519</v>
      </c>
      <c r="AO142" s="23">
        <f t="shared" ref="AO142:AO147" si="856">(AJ142/2)*(COS(RADIANS(X141))+COS(RADIANS(X142)))*AN142</f>
        <v>-0.19811082455710408</v>
      </c>
      <c r="AP142" s="23">
        <f t="shared" ref="AP142:AP147" si="857">(AJ142/2)*(SIN(RADIANS(X141))*COS(RADIANS(Y141))+SIN(RADIANS(X142))*COS(RADIANS(Y142)))*AN142</f>
        <v>-21.258880913371843</v>
      </c>
      <c r="AQ142" s="23">
        <f t="shared" ref="AQ142:AQ147" si="858">(AJ142/2)*(SIN(RADIANS(X141))*SIN(RADIANS(Y141))+SIN(RADIANS(X142))*SIN(RADIANS(Y142)))*AN142</f>
        <v>-12.632889618288456</v>
      </c>
      <c r="AR142" s="44">
        <f t="shared" ref="AR142:AR147" si="859">(10/AJ142)*2*(ASIN((SQRT((SIN((X141-X142)/2)^2+SIN(((Y141-Y142)/2)^2)*SIN(X141)*SIN(X142))))))</f>
        <v>0.19819763223054082</v>
      </c>
      <c r="AS142" s="127"/>
      <c r="AT142" s="20">
        <f t="shared" ref="AT142:AT147" si="860">SQRT((I142-AE142)^2+(H142-AD142)^2)</f>
        <v>1.7673836370383125</v>
      </c>
      <c r="AU142" s="20">
        <f t="shared" ref="AU142:AU147" si="861">D142-Z142</f>
        <v>-0.99654843725238607</v>
      </c>
      <c r="AV142" s="20">
        <f t="shared" ref="AV142:AV147" si="862">SQRT((I142-AE142)^2+(H142-AD142)^2+(D142-Z142)^2)</f>
        <v>2.0289784888610689</v>
      </c>
      <c r="AX142" s="18">
        <v>25</v>
      </c>
      <c r="AY142" s="18">
        <v>-65</v>
      </c>
      <c r="AZ142" s="18">
        <v>-255</v>
      </c>
      <c r="BA142" s="119">
        <v>1.085</v>
      </c>
      <c r="BB142" s="119">
        <v>1.0105999999999999</v>
      </c>
      <c r="BC142" s="120">
        <v>1</v>
      </c>
      <c r="BD142" s="116"/>
      <c r="BE142" s="147" t="s">
        <v>98</v>
      </c>
      <c r="BF142" s="171" t="s">
        <v>144</v>
      </c>
    </row>
    <row r="143" spans="1:58" x14ac:dyDescent="0.3">
      <c r="A143" s="44">
        <v>2368.77</v>
      </c>
      <c r="B143" s="44">
        <v>90.03</v>
      </c>
      <c r="C143" s="20">
        <v>207.31</v>
      </c>
      <c r="D143" s="24">
        <f t="shared" si="825"/>
        <v>1118.5186584570749</v>
      </c>
      <c r="E143" s="24">
        <f t="shared" si="826"/>
        <v>-1034.938658457075</v>
      </c>
      <c r="F143" s="24">
        <f t="shared" si="827"/>
        <v>-968.71147047407862</v>
      </c>
      <c r="G143" s="24">
        <f t="shared" si="828"/>
        <v>-1331.1403375664258</v>
      </c>
      <c r="H143" s="20">
        <f t="shared" si="829"/>
        <v>527950.62352952629</v>
      </c>
      <c r="I143" s="20">
        <f t="shared" si="830"/>
        <v>7193552.239662434</v>
      </c>
      <c r="J143" s="21">
        <f t="shared" si="831"/>
        <v>1646.3099681786871</v>
      </c>
      <c r="K143" s="21">
        <f t="shared" si="832"/>
        <v>233.95547420524281</v>
      </c>
      <c r="L143" s="21">
        <f t="shared" si="833"/>
        <v>1504.4989111511443</v>
      </c>
      <c r="M143" s="127"/>
      <c r="N143" s="20">
        <f t="shared" si="834"/>
        <v>24.820000000000164</v>
      </c>
      <c r="O143" s="20">
        <f t="shared" si="835"/>
        <v>-3.1415926535896641E-3</v>
      </c>
      <c r="P143" s="20">
        <f t="shared" si="836"/>
        <v>-6.3704517697793131E-2</v>
      </c>
      <c r="Q143" s="22">
        <f t="shared" si="837"/>
        <v>6.3781768820899254E-2</v>
      </c>
      <c r="R143" s="21">
        <f t="shared" si="838"/>
        <v>1.0003391474725545</v>
      </c>
      <c r="S143" s="20">
        <f t="shared" si="839"/>
        <v>-5.2000414136321546E-2</v>
      </c>
      <c r="T143" s="20">
        <f t="shared" si="840"/>
        <v>-21.675927931685759</v>
      </c>
      <c r="U143" s="20">
        <f t="shared" si="841"/>
        <v>-12.082012735352007</v>
      </c>
      <c r="V143" s="127"/>
      <c r="W143" s="44">
        <v>2368.77</v>
      </c>
      <c r="X143" s="44">
        <v>90.031999999999996</v>
      </c>
      <c r="Y143" s="20">
        <v>206.874</v>
      </c>
      <c r="Z143" s="20">
        <f t="shared" si="842"/>
        <v>1119.5139050015366</v>
      </c>
      <c r="AA143" s="20">
        <f t="shared" si="843"/>
        <v>-1035.9339050015367</v>
      </c>
      <c r="AB143" s="20">
        <f t="shared" si="844"/>
        <v>-969.96197142751384</v>
      </c>
      <c r="AC143" s="20">
        <f t="shared" si="845"/>
        <v>-1329.6934359295399</v>
      </c>
      <c r="AD143" s="20">
        <f t="shared" si="846"/>
        <v>527949.37302857265</v>
      </c>
      <c r="AE143" s="20">
        <f t="shared" si="847"/>
        <v>7193553.686564072</v>
      </c>
      <c r="AF143" s="21">
        <f t="shared" si="848"/>
        <v>1645.8769272244067</v>
      </c>
      <c r="AG143" s="21">
        <f t="shared" si="849"/>
        <v>233.8906380247424</v>
      </c>
      <c r="AH143" s="21">
        <f t="shared" si="850"/>
        <v>1504.858425925833</v>
      </c>
      <c r="AI143" s="127"/>
      <c r="AJ143" s="20">
        <f t="shared" si="851"/>
        <v>24.820000000000164</v>
      </c>
      <c r="AK143" s="20">
        <f t="shared" si="852"/>
        <v>-3.1764992386297173E-3</v>
      </c>
      <c r="AL143" s="20">
        <f t="shared" si="853"/>
        <v>-6.6950830106502698E-2</v>
      </c>
      <c r="AM143" s="23">
        <f t="shared" si="854"/>
        <v>6.7025960380151073E-2</v>
      </c>
      <c r="AN143" s="44">
        <f t="shared" si="855"/>
        <v>1.0003745415433223</v>
      </c>
      <c r="AO143" s="23">
        <f t="shared" si="856"/>
        <v>-5.3302306926928215E-2</v>
      </c>
      <c r="AP143" s="23">
        <f t="shared" si="857"/>
        <v>-21.74748093206378</v>
      </c>
      <c r="AQ143" s="23">
        <f t="shared" si="858"/>
        <v>-11.951821636742528</v>
      </c>
      <c r="AR143" s="44" t="e">
        <f t="shared" si="859"/>
        <v>#NUM!</v>
      </c>
      <c r="AS143" s="127"/>
      <c r="AT143" s="20">
        <f t="shared" si="860"/>
        <v>1.9124008432536426</v>
      </c>
      <c r="AU143" s="20">
        <f t="shared" si="861"/>
        <v>-0.99524654446167915</v>
      </c>
      <c r="AV143" s="20">
        <f t="shared" si="862"/>
        <v>2.1558739920366765</v>
      </c>
      <c r="AX143" s="18">
        <v>25</v>
      </c>
      <c r="AY143" s="18">
        <v>-65</v>
      </c>
      <c r="AZ143" s="18">
        <v>-255</v>
      </c>
      <c r="BA143" s="119">
        <v>1.085</v>
      </c>
      <c r="BB143" s="119">
        <v>1.0105999999999999</v>
      </c>
      <c r="BC143" s="120">
        <v>1</v>
      </c>
      <c r="BD143" s="116"/>
      <c r="BE143" s="147" t="s">
        <v>98</v>
      </c>
      <c r="BF143" s="171" t="s">
        <v>144</v>
      </c>
    </row>
    <row r="144" spans="1:58" x14ac:dyDescent="0.3">
      <c r="A144" s="44">
        <v>2393.5500000000002</v>
      </c>
      <c r="B144" s="44">
        <v>90.09</v>
      </c>
      <c r="C144" s="20">
        <v>206.33</v>
      </c>
      <c r="D144" s="24">
        <f t="shared" si="825"/>
        <v>1118.4927082750287</v>
      </c>
      <c r="E144" s="24">
        <f t="shared" si="826"/>
        <v>-1034.9127082750288</v>
      </c>
      <c r="F144" s="24">
        <f t="shared" si="827"/>
        <v>-990.82556292687525</v>
      </c>
      <c r="G144" s="24">
        <f t="shared" si="828"/>
        <v>-1342.3206602543007</v>
      </c>
      <c r="H144" s="20">
        <f t="shared" si="829"/>
        <v>527928.50943707349</v>
      </c>
      <c r="I144" s="20">
        <f t="shared" si="830"/>
        <v>7193541.0593397459</v>
      </c>
      <c r="J144" s="21">
        <f t="shared" si="831"/>
        <v>1668.4004468636722</v>
      </c>
      <c r="K144" s="21">
        <f t="shared" si="832"/>
        <v>233.56734381011319</v>
      </c>
      <c r="L144" s="21">
        <f t="shared" si="833"/>
        <v>1529.2404383408411</v>
      </c>
      <c r="M144" s="127"/>
      <c r="N144" s="20">
        <f t="shared" si="834"/>
        <v>24.7800000000002</v>
      </c>
      <c r="O144" s="20">
        <f t="shared" si="835"/>
        <v>1.0471975511966373E-3</v>
      </c>
      <c r="P144" s="20">
        <f t="shared" si="836"/>
        <v>-1.710422666954425E-2</v>
      </c>
      <c r="Q144" s="22">
        <f t="shared" si="837"/>
        <v>1.7136243611398871E-2</v>
      </c>
      <c r="R144" s="21">
        <f t="shared" si="838"/>
        <v>1.0000244716223705</v>
      </c>
      <c r="S144" s="20">
        <f t="shared" si="839"/>
        <v>-2.5950182046246922E-2</v>
      </c>
      <c r="T144" s="20">
        <f t="shared" si="840"/>
        <v>-22.114092452796612</v>
      </c>
      <c r="U144" s="20">
        <f t="shared" si="841"/>
        <v>-11.180322687874799</v>
      </c>
      <c r="V144" s="127"/>
      <c r="W144" s="44">
        <v>2393.5500000000002</v>
      </c>
      <c r="X144" s="44">
        <v>90.093000000000004</v>
      </c>
      <c r="Y144" s="20">
        <v>205.68799999999999</v>
      </c>
      <c r="Z144" s="20">
        <f t="shared" si="842"/>
        <v>1119.4868732561788</v>
      </c>
      <c r="AA144" s="20">
        <f t="shared" si="843"/>
        <v>-1035.9068732561789</v>
      </c>
      <c r="AB144" s="20">
        <f t="shared" si="844"/>
        <v>-992.1801338234086</v>
      </c>
      <c r="AC144" s="20">
        <f t="shared" si="845"/>
        <v>-1340.6651698891301</v>
      </c>
      <c r="AD144" s="20">
        <f t="shared" si="846"/>
        <v>527927.15486617677</v>
      </c>
      <c r="AE144" s="20">
        <f t="shared" si="847"/>
        <v>7193542.7148301126</v>
      </c>
      <c r="AF144" s="21">
        <f t="shared" si="848"/>
        <v>1667.8742505679759</v>
      </c>
      <c r="AG144" s="21">
        <f t="shared" si="849"/>
        <v>233.49613138144991</v>
      </c>
      <c r="AH144" s="21">
        <f t="shared" si="850"/>
        <v>1529.5857859658806</v>
      </c>
      <c r="AI144" s="127"/>
      <c r="AJ144" s="20">
        <f t="shared" si="851"/>
        <v>24.7800000000002</v>
      </c>
      <c r="AK144" s="20">
        <f t="shared" si="852"/>
        <v>1.0646508437166641E-3</v>
      </c>
      <c r="AL144" s="20">
        <f t="shared" si="853"/>
        <v>-2.069960492865287E-2</v>
      </c>
      <c r="AM144" s="23">
        <f t="shared" si="854"/>
        <v>2.0726952870236515E-2</v>
      </c>
      <c r="AN144" s="44">
        <f t="shared" si="855"/>
        <v>1.0000358020860223</v>
      </c>
      <c r="AO144" s="23">
        <f t="shared" si="856"/>
        <v>-2.7031745357914742E-2</v>
      </c>
      <c r="AP144" s="23">
        <f t="shared" si="857"/>
        <v>-22.218162395894698</v>
      </c>
      <c r="AQ144" s="23">
        <f t="shared" si="858"/>
        <v>-10.971733959590178</v>
      </c>
      <c r="AR144" s="44">
        <f t="shared" si="859"/>
        <v>0.42991787791342428</v>
      </c>
      <c r="AS144" s="127"/>
      <c r="AT144" s="20">
        <f t="shared" si="860"/>
        <v>2.1390443353516928</v>
      </c>
      <c r="AU144" s="20">
        <f t="shared" si="861"/>
        <v>-0.99416498115010654</v>
      </c>
      <c r="AV144" s="20">
        <f t="shared" si="862"/>
        <v>2.3587866962371478</v>
      </c>
      <c r="AX144" s="18">
        <v>25</v>
      </c>
      <c r="AY144" s="18">
        <v>-65</v>
      </c>
      <c r="AZ144" s="18">
        <v>-255</v>
      </c>
      <c r="BA144" s="119">
        <v>1.085</v>
      </c>
      <c r="BB144" s="119">
        <v>1.0105999999999999</v>
      </c>
      <c r="BC144" s="120">
        <v>1</v>
      </c>
      <c r="BD144" s="116"/>
      <c r="BE144" s="147" t="s">
        <v>98</v>
      </c>
      <c r="BF144" s="171" t="s">
        <v>144</v>
      </c>
    </row>
    <row r="145" spans="1:58" x14ac:dyDescent="0.3">
      <c r="A145" s="44">
        <v>2418.2600000000002</v>
      </c>
      <c r="B145" s="44">
        <v>89.84</v>
      </c>
      <c r="C145" s="20">
        <v>205.8</v>
      </c>
      <c r="D145" s="24">
        <f t="shared" si="825"/>
        <v>1118.5078028497851</v>
      </c>
      <c r="E145" s="24">
        <f t="shared" si="826"/>
        <v>-1034.9278028497852</v>
      </c>
      <c r="F145" s="24">
        <f t="shared" si="827"/>
        <v>-1013.0223598814563</v>
      </c>
      <c r="G145" s="24">
        <f t="shared" si="828"/>
        <v>-1353.17795064343</v>
      </c>
      <c r="H145" s="20">
        <f t="shared" si="829"/>
        <v>527906.31264011888</v>
      </c>
      <c r="I145" s="20">
        <f t="shared" si="830"/>
        <v>7193530.2020493569</v>
      </c>
      <c r="J145" s="21">
        <f t="shared" si="831"/>
        <v>1690.3564321548718</v>
      </c>
      <c r="K145" s="21">
        <f t="shared" si="832"/>
        <v>233.180569043757</v>
      </c>
      <c r="L145" s="21">
        <f t="shared" si="833"/>
        <v>1553.892073580718</v>
      </c>
      <c r="M145" s="127"/>
      <c r="N145" s="20">
        <f t="shared" si="834"/>
        <v>24.710000000000036</v>
      </c>
      <c r="O145" s="20">
        <f t="shared" si="835"/>
        <v>-4.3633231299858239E-3</v>
      </c>
      <c r="P145" s="20">
        <f t="shared" si="836"/>
        <v>-9.2502450355699661E-3</v>
      </c>
      <c r="Q145" s="22">
        <f t="shared" si="837"/>
        <v>1.0227680786382587E-2</v>
      </c>
      <c r="R145" s="21">
        <f t="shared" si="838"/>
        <v>1.0000087172123757</v>
      </c>
      <c r="S145" s="20">
        <f t="shared" si="839"/>
        <v>1.5094574756387645E-2</v>
      </c>
      <c r="T145" s="20">
        <f t="shared" si="840"/>
        <v>-22.196796954581046</v>
      </c>
      <c r="U145" s="20">
        <f t="shared" si="841"/>
        <v>-10.85729038912929</v>
      </c>
      <c r="V145" s="127"/>
      <c r="W145" s="44">
        <v>2418.2600000000002</v>
      </c>
      <c r="X145" s="44">
        <v>89.843999999999994</v>
      </c>
      <c r="Y145" s="20">
        <v>205.648</v>
      </c>
      <c r="Z145" s="20">
        <f t="shared" si="842"/>
        <v>1119.5004582773879</v>
      </c>
      <c r="AA145" s="20">
        <f t="shared" si="843"/>
        <v>-1035.920458277388</v>
      </c>
      <c r="AB145" s="20">
        <f t="shared" si="844"/>
        <v>-1014.4517069831043</v>
      </c>
      <c r="AC145" s="20">
        <f t="shared" si="845"/>
        <v>-1351.3684384858523</v>
      </c>
      <c r="AD145" s="20">
        <f t="shared" si="846"/>
        <v>527904.88329301705</v>
      </c>
      <c r="AE145" s="20">
        <f t="shared" si="847"/>
        <v>7193532.0115615157</v>
      </c>
      <c r="AF145" s="21">
        <f t="shared" si="848"/>
        <v>1689.7659371453269</v>
      </c>
      <c r="AG145" s="21">
        <f t="shared" si="849"/>
        <v>233.10500052854252</v>
      </c>
      <c r="AH145" s="21">
        <f t="shared" si="850"/>
        <v>1554.2251684027819</v>
      </c>
      <c r="AI145" s="127"/>
      <c r="AJ145" s="20">
        <f t="shared" si="851"/>
        <v>24.710000000000036</v>
      </c>
      <c r="AK145" s="20">
        <f t="shared" si="852"/>
        <v>-4.3458698374660449E-3</v>
      </c>
      <c r="AL145" s="20">
        <f t="shared" si="853"/>
        <v>-6.9813170079759297E-4</v>
      </c>
      <c r="AM145" s="23">
        <f t="shared" si="854"/>
        <v>4.4015873956408935E-3</v>
      </c>
      <c r="AN145" s="44">
        <f t="shared" si="855"/>
        <v>1.0000016145007613</v>
      </c>
      <c r="AO145" s="23">
        <f t="shared" si="856"/>
        <v>1.3585021209075183E-2</v>
      </c>
      <c r="AP145" s="23">
        <f t="shared" si="857"/>
        <v>-22.271573159695613</v>
      </c>
      <c r="AQ145" s="23">
        <f t="shared" si="858"/>
        <v>-10.703268596722147</v>
      </c>
      <c r="AR145" s="44">
        <f t="shared" si="859"/>
        <v>0.10182558344107928</v>
      </c>
      <c r="AS145" s="127"/>
      <c r="AT145" s="20">
        <f t="shared" si="860"/>
        <v>2.3059417578425423</v>
      </c>
      <c r="AU145" s="20">
        <f t="shared" si="861"/>
        <v>-0.99265542760281278</v>
      </c>
      <c r="AV145" s="20">
        <f t="shared" si="862"/>
        <v>2.5105242855848409</v>
      </c>
      <c r="AX145" s="18">
        <v>25</v>
      </c>
      <c r="AY145" s="18">
        <v>-65</v>
      </c>
      <c r="AZ145" s="18">
        <v>-255</v>
      </c>
      <c r="BA145" s="119">
        <v>1.085</v>
      </c>
      <c r="BB145" s="119">
        <v>1.0105999999999999</v>
      </c>
      <c r="BC145" s="120">
        <v>1</v>
      </c>
      <c r="BD145" s="116"/>
      <c r="BE145" s="147" t="s">
        <v>98</v>
      </c>
      <c r="BF145" s="171" t="s">
        <v>144</v>
      </c>
    </row>
    <row r="146" spans="1:58" x14ac:dyDescent="0.3">
      <c r="A146" s="44">
        <v>2443.0300000000002</v>
      </c>
      <c r="B146" s="44">
        <v>90.28</v>
      </c>
      <c r="C146" s="20">
        <v>206.02</v>
      </c>
      <c r="D146" s="24">
        <f t="shared" si="825"/>
        <v>1118.4818638030522</v>
      </c>
      <c r="E146" s="24">
        <f t="shared" si="826"/>
        <v>-1034.9018638030523</v>
      </c>
      <c r="F146" s="24">
        <f t="shared" si="827"/>
        <v>-1035.3024367862236</v>
      </c>
      <c r="G146" s="24">
        <f t="shared" si="828"/>
        <v>-1364.0013803757035</v>
      </c>
      <c r="H146" s="20">
        <f t="shared" si="829"/>
        <v>527884.03256321407</v>
      </c>
      <c r="I146" s="20">
        <f t="shared" si="830"/>
        <v>7193519.3786196243</v>
      </c>
      <c r="J146" s="21">
        <f t="shared" si="831"/>
        <v>1712.4108447689523</v>
      </c>
      <c r="K146" s="21">
        <f t="shared" si="832"/>
        <v>232.80082517387146</v>
      </c>
      <c r="L146" s="21">
        <f t="shared" si="833"/>
        <v>1578.5989010446542</v>
      </c>
      <c r="M146" s="127"/>
      <c r="N146" s="20">
        <f t="shared" si="834"/>
        <v>24.769999999999982</v>
      </c>
      <c r="O146" s="20">
        <f t="shared" si="835"/>
        <v>7.6794487087750102E-3</v>
      </c>
      <c r="P146" s="20">
        <f t="shared" si="836"/>
        <v>3.8397243543875051E-3</v>
      </c>
      <c r="Q146" s="22">
        <f t="shared" si="837"/>
        <v>8.5858795101787511E-3</v>
      </c>
      <c r="R146" s="21">
        <f t="shared" si="838"/>
        <v>1.000006143155866</v>
      </c>
      <c r="S146" s="20">
        <f t="shared" si="839"/>
        <v>-2.5939046732923757E-2</v>
      </c>
      <c r="T146" s="20">
        <f t="shared" si="840"/>
        <v>-22.280076904767224</v>
      </c>
      <c r="U146" s="20">
        <f t="shared" si="841"/>
        <v>-10.8234297322735</v>
      </c>
      <c r="V146" s="127"/>
      <c r="W146" s="44">
        <v>2443.0300000000002</v>
      </c>
      <c r="X146" s="44">
        <v>90.274000000000001</v>
      </c>
      <c r="Y146" s="20">
        <v>206.37</v>
      </c>
      <c r="Z146" s="20">
        <f t="shared" si="842"/>
        <v>1119.4749512389403</v>
      </c>
      <c r="AA146" s="20">
        <f t="shared" si="843"/>
        <v>-1035.8949512389404</v>
      </c>
      <c r="AB146" s="20">
        <f t="shared" si="844"/>
        <v>-1036.7129185233944</v>
      </c>
      <c r="AC146" s="20">
        <f t="shared" si="845"/>
        <v>-1362.2302850841011</v>
      </c>
      <c r="AD146" s="20">
        <f t="shared" si="846"/>
        <v>527882.62208147673</v>
      </c>
      <c r="AE146" s="20">
        <f t="shared" si="847"/>
        <v>7193521.1497149179</v>
      </c>
      <c r="AF146" s="21">
        <f t="shared" si="848"/>
        <v>1711.8542651270304</v>
      </c>
      <c r="AG146" s="21">
        <f t="shared" si="849"/>
        <v>232.72738239554187</v>
      </c>
      <c r="AH146" s="21">
        <f t="shared" si="850"/>
        <v>1578.9348664148172</v>
      </c>
      <c r="AI146" s="127"/>
      <c r="AJ146" s="20">
        <f t="shared" si="851"/>
        <v>24.769999999999982</v>
      </c>
      <c r="AK146" s="20">
        <f t="shared" si="852"/>
        <v>7.5049157835757364E-3</v>
      </c>
      <c r="AL146" s="20">
        <f t="shared" si="853"/>
        <v>1.2601277199399206E-2</v>
      </c>
      <c r="AM146" s="23">
        <f t="shared" si="854"/>
        <v>1.4666800410272129E-2</v>
      </c>
      <c r="AN146" s="44">
        <f t="shared" si="855"/>
        <v>1.0000179266384852</v>
      </c>
      <c r="AO146" s="23">
        <f t="shared" si="856"/>
        <v>-2.5507038447520957E-2</v>
      </c>
      <c r="AP146" s="23">
        <f t="shared" si="857"/>
        <v>-22.261211540290017</v>
      </c>
      <c r="AQ146" s="23">
        <f t="shared" si="858"/>
        <v>-10.861846598248709</v>
      </c>
      <c r="AR146" s="44">
        <f t="shared" si="859"/>
        <v>0.30621658857894851</v>
      </c>
      <c r="AS146" s="127"/>
      <c r="AT146" s="20">
        <f t="shared" si="860"/>
        <v>2.264119535338744</v>
      </c>
      <c r="AU146" s="20">
        <f t="shared" si="861"/>
        <v>-0.99308743588812831</v>
      </c>
      <c r="AV146" s="20">
        <f t="shared" si="862"/>
        <v>2.472338958480691</v>
      </c>
      <c r="AX146" s="18">
        <v>25</v>
      </c>
      <c r="AY146" s="18">
        <v>-65</v>
      </c>
      <c r="AZ146" s="18">
        <v>-255</v>
      </c>
      <c r="BA146" s="119">
        <v>1.085</v>
      </c>
      <c r="BB146" s="119">
        <v>1.0105999999999999</v>
      </c>
      <c r="BC146" s="120">
        <v>1</v>
      </c>
      <c r="BD146" s="116"/>
      <c r="BE146" s="147" t="s">
        <v>98</v>
      </c>
      <c r="BF146" s="171" t="s">
        <v>144</v>
      </c>
    </row>
    <row r="147" spans="1:58" x14ac:dyDescent="0.3">
      <c r="A147" s="128">
        <v>2467.81</v>
      </c>
      <c r="B147" s="128">
        <v>90.15</v>
      </c>
      <c r="C147" s="129">
        <v>207.18</v>
      </c>
      <c r="D147" s="130">
        <f t="shared" si="825"/>
        <v>1118.3888749583919</v>
      </c>
      <c r="E147" s="130">
        <f t="shared" si="826"/>
        <v>-1034.8088749583919</v>
      </c>
      <c r="F147" s="130">
        <f t="shared" si="827"/>
        <v>-1057.4590391226486</v>
      </c>
      <c r="G147" s="130">
        <f t="shared" si="828"/>
        <v>-1375.0965815288123</v>
      </c>
      <c r="H147" s="129">
        <f t="shared" si="829"/>
        <v>527861.87596087763</v>
      </c>
      <c r="I147" s="129">
        <f t="shared" si="830"/>
        <v>7193508.283418471</v>
      </c>
      <c r="J147" s="131">
        <f t="shared" si="831"/>
        <v>1734.6787102960654</v>
      </c>
      <c r="K147" s="131">
        <f t="shared" si="832"/>
        <v>232.439459967153</v>
      </c>
      <c r="L147" s="131">
        <f t="shared" si="833"/>
        <v>1603.3346821061023</v>
      </c>
      <c r="M147" s="25"/>
      <c r="N147" s="129">
        <f t="shared" si="834"/>
        <v>24.779999999999745</v>
      </c>
      <c r="O147" s="129">
        <f t="shared" si="835"/>
        <v>-2.2689280275925493E-3</v>
      </c>
      <c r="P147" s="129">
        <f t="shared" si="836"/>
        <v>2.0245819323134163E-2</v>
      </c>
      <c r="Q147" s="132">
        <f t="shared" si="837"/>
        <v>2.0372414848417675E-2</v>
      </c>
      <c r="R147" s="131">
        <f t="shared" si="838"/>
        <v>1.000034587709409</v>
      </c>
      <c r="S147" s="129">
        <f t="shared" si="839"/>
        <v>-9.2988844660370773E-2</v>
      </c>
      <c r="T147" s="129">
        <f t="shared" si="840"/>
        <v>-22.156602336424967</v>
      </c>
      <c r="U147" s="129">
        <f t="shared" si="841"/>
        <v>-11.095201153108764</v>
      </c>
      <c r="V147" s="25"/>
      <c r="W147" s="128">
        <v>2467.81</v>
      </c>
      <c r="X147" s="128">
        <v>90.153000000000006</v>
      </c>
      <c r="Y147" s="129">
        <v>206.73500000000001</v>
      </c>
      <c r="Z147" s="129">
        <f t="shared" si="842"/>
        <v>1119.3826139898392</v>
      </c>
      <c r="AA147" s="129">
        <f t="shared" si="843"/>
        <v>-1035.8026139898393</v>
      </c>
      <c r="AB147" s="129">
        <f t="shared" si="844"/>
        <v>-1058.8790557581826</v>
      </c>
      <c r="AC147" s="129">
        <f t="shared" si="845"/>
        <v>-1373.3072850883768</v>
      </c>
      <c r="AD147" s="129">
        <f t="shared" si="846"/>
        <v>527860.45594424196</v>
      </c>
      <c r="AE147" s="129">
        <f t="shared" si="847"/>
        <v>7193510.0727149136</v>
      </c>
      <c r="AF147" s="131">
        <f t="shared" si="848"/>
        <v>1734.1273753678386</v>
      </c>
      <c r="AG147" s="131">
        <f t="shared" si="849"/>
        <v>232.36622932966122</v>
      </c>
      <c r="AH147" s="131">
        <f t="shared" si="850"/>
        <v>1603.6698043660535</v>
      </c>
      <c r="AI147" s="25"/>
      <c r="AJ147" s="129">
        <f t="shared" si="851"/>
        <v>24.779999999999745</v>
      </c>
      <c r="AK147" s="129">
        <f t="shared" si="852"/>
        <v>-2.1118483949130536E-3</v>
      </c>
      <c r="AL147" s="129">
        <f t="shared" si="853"/>
        <v>6.3704517697794616E-3</v>
      </c>
      <c r="AM147" s="133">
        <f t="shared" si="854"/>
        <v>6.7113322682852417E-3</v>
      </c>
      <c r="AN147" s="128">
        <f t="shared" si="855"/>
        <v>1.0000037535153079</v>
      </c>
      <c r="AO147" s="133">
        <f t="shared" si="856"/>
        <v>-9.2337249101061378E-2</v>
      </c>
      <c r="AP147" s="133">
        <f t="shared" si="857"/>
        <v>-22.166137234788209</v>
      </c>
      <c r="AQ147" s="133">
        <f t="shared" si="858"/>
        <v>-11.077000004275725</v>
      </c>
      <c r="AR147" s="128">
        <f t="shared" si="859"/>
        <v>0.12482610779626575</v>
      </c>
      <c r="AS147" s="25"/>
      <c r="AT147" s="129">
        <f t="shared" si="860"/>
        <v>2.2843005505510665</v>
      </c>
      <c r="AU147" s="129">
        <f t="shared" si="861"/>
        <v>-0.99373903144737596</v>
      </c>
      <c r="AV147" s="129">
        <f t="shared" si="862"/>
        <v>2.4910933880266062</v>
      </c>
      <c r="AX147" s="18">
        <v>25</v>
      </c>
      <c r="AY147" s="18">
        <v>-65</v>
      </c>
      <c r="AZ147" s="18">
        <v>-255</v>
      </c>
      <c r="BA147" s="119">
        <v>1.085</v>
      </c>
      <c r="BB147" s="119">
        <v>1.0105999999999999</v>
      </c>
      <c r="BC147" s="120">
        <v>1</v>
      </c>
      <c r="BD147" s="116"/>
      <c r="BE147" s="147" t="s">
        <v>98</v>
      </c>
      <c r="BF147" s="171" t="s">
        <v>144</v>
      </c>
    </row>
    <row r="148" spans="1:58" x14ac:dyDescent="0.3">
      <c r="A148" s="44">
        <v>2492.62</v>
      </c>
      <c r="B148" s="44">
        <v>90.09</v>
      </c>
      <c r="C148" s="20">
        <v>207.53</v>
      </c>
      <c r="D148" s="24">
        <f t="shared" ref="D148:D151" si="863">S148+D147</f>
        <v>1118.3369128946817</v>
      </c>
      <c r="E148" s="24">
        <f t="shared" ref="E148:E151" si="864">$BJ$3-D148</f>
        <v>-1034.7569128946818</v>
      </c>
      <c r="F148" s="24">
        <f t="shared" ref="F148:F151" si="865">T148+F147</f>
        <v>-1079.494615725114</v>
      </c>
      <c r="G148" s="24">
        <f t="shared" ref="G148:G151" si="866">U148+G147</f>
        <v>-1386.4967917640529</v>
      </c>
      <c r="H148" s="20">
        <f t="shared" ref="H148:H151" si="867">H147+T148</f>
        <v>527839.84038427519</v>
      </c>
      <c r="I148" s="20">
        <f t="shared" ref="I148:I151" si="868">I147+U148</f>
        <v>7193496.8832082357</v>
      </c>
      <c r="J148" s="21">
        <f t="shared" ref="J148:J151" si="869">SQRT(F148^2+G148^2)</f>
        <v>1757.1801213738797</v>
      </c>
      <c r="K148" s="21">
        <f t="shared" ref="K148:K151" si="870">IF(J148=0,0,IF(F148&lt;0,ATAN(G148/F148)*180/PI()+180,ATAN(G148/F148)*180/PI()))</f>
        <v>232.09649276970632</v>
      </c>
      <c r="L148" s="21">
        <f t="shared" ref="L148:L151" si="871">COS((K148-$BL$3)*PI()/180)*J148</f>
        <v>1628.1181563484956</v>
      </c>
      <c r="M148" s="127"/>
      <c r="N148" s="20">
        <f t="shared" ref="N148:N151" si="872">A148-A147</f>
        <v>24.809999999999945</v>
      </c>
      <c r="O148" s="20">
        <f t="shared" ref="O148:O151" si="873">RADIANS(B148-B147)</f>
        <v>-1.0471975511966373E-3</v>
      </c>
      <c r="P148" s="20">
        <f t="shared" ref="P148:P151" si="874">RADIANS(C148-C147)</f>
        <v>6.1086523819800544E-3</v>
      </c>
      <c r="Q148" s="22">
        <f t="shared" ref="Q148:Q151" si="875">ACOS(COS(O148)-SIN(RADIANS(B147))*SIN(RADIANS(B148))*(1-COS(P148)))</f>
        <v>6.197748747717613E-3</v>
      </c>
      <c r="R148" s="21">
        <f t="shared" ref="R148:R151" si="876">2/Q148*TAN(Q148/2)</f>
        <v>1.0000032010197575</v>
      </c>
      <c r="S148" s="20">
        <f t="shared" ref="S148:S151" si="877">(N148/2)*(COS(RADIANS(B147))+COS(RADIANS(B148)))*R148</f>
        <v>-5.1962063710188057E-2</v>
      </c>
      <c r="T148" s="20">
        <f t="shared" ref="T148:T151" si="878">(N148/2)*(SIN(RADIANS(B147))*COS(RADIANS(C147))+SIN(RADIANS(B148))*COS(RADIANS(C148)))*R148</f>
        <v>-22.035576602465426</v>
      </c>
      <c r="U148" s="20">
        <f t="shared" ref="U148:U151" si="879">(N148/2)*(SIN(RADIANS(B147))*SIN(RADIANS(C147))+SIN(RADIANS(B148))*SIN(RADIANS(C148)))*R148</f>
        <v>-11.400210235240595</v>
      </c>
      <c r="V148" s="127"/>
      <c r="W148" s="44">
        <v>2492.62</v>
      </c>
      <c r="X148" s="44">
        <v>90.093999999999994</v>
      </c>
      <c r="Y148" s="20">
        <v>207.185308822336</v>
      </c>
      <c r="Z148" s="20">
        <f t="shared" ref="Z148:Z151" si="880">AO148+Z147</f>
        <v>1119.3291362591915</v>
      </c>
      <c r="AA148" s="20">
        <f t="shared" ref="AA148:AA151" si="881">$BJ$3-Z148</f>
        <v>-1035.7491362591916</v>
      </c>
      <c r="AB148" s="20">
        <f t="shared" ref="AB148:AB151" si="882">AP148+AB147</f>
        <v>-1080.9926460190352</v>
      </c>
      <c r="AC148" s="20">
        <f t="shared" ref="AC148:AC151" si="883">AQ148+AC147</f>
        <v>-1384.5553579490888</v>
      </c>
      <c r="AD148" s="20">
        <f t="shared" ref="AD148:AD151" si="884">AD147+AP148</f>
        <v>527838.3423539811</v>
      </c>
      <c r="AE148" s="20">
        <f t="shared" ref="AE148:AE151" si="885">AE147+AQ148</f>
        <v>7193498.8246420529</v>
      </c>
      <c r="AF148" s="21">
        <f t="shared" ref="AF148:AF151" si="886">SQRT(AB148^2+AC148^2)</f>
        <v>1756.5701352273882</v>
      </c>
      <c r="AG148" s="21">
        <f t="shared" ref="AG148:AG151" si="887">IF(AF148=0,0,IF(AB148&lt;0,ATAN(AC148/AB148)*180/PI()+180,ATAN(AC148/AB148)*180/PI()))</f>
        <v>232.01903470577471</v>
      </c>
      <c r="AH148" s="21">
        <f t="shared" ref="AH148:AH151" si="888">COS((AG148-$BL$3)*PI()/180)*AF148</f>
        <v>1628.444771731188</v>
      </c>
      <c r="AI148" s="127"/>
      <c r="AJ148" s="20">
        <f t="shared" ref="AJ148:AJ151" si="889">W148-W147</f>
        <v>24.809999999999945</v>
      </c>
      <c r="AK148" s="20">
        <f t="shared" ref="AK148:AK151" si="890">RADIANS(X148-X147)</f>
        <v>-1.0297442586768588E-3</v>
      </c>
      <c r="AL148" s="20">
        <f t="shared" ref="AL148:AL151" si="891">RADIANS(Y148-Y147)</f>
        <v>7.8593716005411016E-3</v>
      </c>
      <c r="AM148" s="23">
        <f t="shared" ref="AM148:AM151" si="892">ACOS(COS(AK148)-SIN(RADIANS(X147))*SIN(RADIANS(X148))*(1-COS(AL148)))</f>
        <v>7.9265252630706939E-3</v>
      </c>
      <c r="AN148" s="44">
        <f t="shared" ref="AN148:AN151" si="893">2/AM148*TAN(AM148/2)</f>
        <v>1.0000052358497924</v>
      </c>
      <c r="AO148" s="23">
        <f t="shared" ref="AO148:AO151" si="894">(AJ148/2)*(COS(RADIANS(X147))+COS(RADIANS(X148)))*AN148</f>
        <v>-5.3477730647683679E-2</v>
      </c>
      <c r="AP148" s="23">
        <f t="shared" ref="AP148:AP151" si="895">(AJ148/2)*(SIN(RADIANS(X147))*COS(RADIANS(Y147))+SIN(RADIANS(X148))*COS(RADIANS(Y148)))*AN148</f>
        <v>-22.113590260852629</v>
      </c>
      <c r="AQ148" s="23">
        <f t="shared" ref="AQ148:AQ151" si="896">(AJ148/2)*(SIN(RADIANS(X147))*SIN(RADIANS(Y147))+SIN(RADIANS(X148))*SIN(RADIANS(Y148)))*AN148</f>
        <v>-11.248072860711892</v>
      </c>
      <c r="AR148" s="44">
        <f t="shared" ref="AR148:AR151" si="897">(10/AJ148)*2*(ASIN((SQRT((SIN((X147-X148)/2)^2+SIN(((Y147-Y148)/2)^2)*SIN(X147)*SIN(X148))))))</f>
        <v>0.15367267623906783</v>
      </c>
      <c r="AS148" s="127"/>
      <c r="AT148" s="20">
        <f t="shared" ref="AT148:AT151" si="898">SQRT((I148-AE148)^2+(H148-AD148)^2)</f>
        <v>2.4521949409364763</v>
      </c>
      <c r="AU148" s="20">
        <f t="shared" ref="AU148:AU151" si="899">D148-Z148</f>
        <v>-0.9922233645097549</v>
      </c>
      <c r="AV148" s="20">
        <f t="shared" ref="AV148:AV151" si="900">SQRT((I148-AE148)^2+(H148-AD148)^2+(D148-Z148)^2)</f>
        <v>2.6453293241926432</v>
      </c>
      <c r="AX148" s="18">
        <v>10</v>
      </c>
      <c r="AY148" s="18">
        <v>-60</v>
      </c>
      <c r="AZ148" s="18">
        <v>-250</v>
      </c>
      <c r="BA148" s="119">
        <v>1.087</v>
      </c>
      <c r="BB148" s="119">
        <v>1.0106999999999999</v>
      </c>
      <c r="BC148" s="120">
        <v>1</v>
      </c>
      <c r="BD148" s="116"/>
      <c r="BE148" s="147" t="s">
        <v>98</v>
      </c>
      <c r="BF148" s="171" t="s">
        <v>144</v>
      </c>
    </row>
    <row r="149" spans="1:58" x14ac:dyDescent="0.3">
      <c r="A149" s="44">
        <v>2517.33</v>
      </c>
      <c r="B149" s="44">
        <v>90.15</v>
      </c>
      <c r="C149" s="20">
        <v>207.98</v>
      </c>
      <c r="D149" s="24">
        <f t="shared" si="863"/>
        <v>1118.2851601658717</v>
      </c>
      <c r="E149" s="24">
        <f t="shared" si="864"/>
        <v>-1034.7051601658718</v>
      </c>
      <c r="F149" s="24">
        <f t="shared" si="865"/>
        <v>-1101.3615510211232</v>
      </c>
      <c r="G149" s="24">
        <f t="shared" si="866"/>
        <v>-1398.0039794300078</v>
      </c>
      <c r="H149" s="20">
        <f t="shared" si="867"/>
        <v>527817.9734489792</v>
      </c>
      <c r="I149" s="20">
        <f t="shared" si="868"/>
        <v>7193485.3760205694</v>
      </c>
      <c r="J149" s="21">
        <f t="shared" si="869"/>
        <v>1779.722560560997</v>
      </c>
      <c r="K149" s="21">
        <f t="shared" si="870"/>
        <v>231.76860573707529</v>
      </c>
      <c r="L149" s="21">
        <f t="shared" si="871"/>
        <v>1652.8090716507274</v>
      </c>
      <c r="M149" s="127"/>
      <c r="N149" s="20">
        <f t="shared" si="872"/>
        <v>24.710000000000036</v>
      </c>
      <c r="O149" s="20">
        <f t="shared" si="873"/>
        <v>1.0471975511966373E-3</v>
      </c>
      <c r="P149" s="20">
        <f t="shared" si="874"/>
        <v>7.853981633974284E-3</v>
      </c>
      <c r="Q149" s="22">
        <f t="shared" si="875"/>
        <v>7.9234698206709364E-3</v>
      </c>
      <c r="R149" s="21">
        <f t="shared" si="876"/>
        <v>1.0000052318140127</v>
      </c>
      <c r="S149" s="20">
        <f t="shared" si="877"/>
        <v>-5.1752728809950875E-2</v>
      </c>
      <c r="T149" s="20">
        <f t="shared" si="878"/>
        <v>-21.866935296009057</v>
      </c>
      <c r="U149" s="20">
        <f t="shared" si="879"/>
        <v>-11.507187665954957</v>
      </c>
      <c r="V149" s="127"/>
      <c r="W149" s="44">
        <v>2517.33</v>
      </c>
      <c r="X149" s="44">
        <v>90.153000000000006</v>
      </c>
      <c r="Y149" s="20">
        <v>207.66354403619999</v>
      </c>
      <c r="Z149" s="20">
        <f t="shared" si="880"/>
        <v>1119.2758740425795</v>
      </c>
      <c r="AA149" s="20">
        <f t="shared" si="881"/>
        <v>-1035.6958740425796</v>
      </c>
      <c r="AB149" s="20">
        <f t="shared" si="882"/>
        <v>-1102.9255987233823</v>
      </c>
      <c r="AC149" s="20">
        <f t="shared" si="883"/>
        <v>-1395.9361861259861</v>
      </c>
      <c r="AD149" s="20">
        <f t="shared" si="884"/>
        <v>527816.40940127673</v>
      </c>
      <c r="AE149" s="20">
        <f t="shared" si="885"/>
        <v>7193487.4438138762</v>
      </c>
      <c r="AF149" s="21">
        <f t="shared" si="886"/>
        <v>1779.0679335133032</v>
      </c>
      <c r="AG149" s="21">
        <f t="shared" si="887"/>
        <v>231.68782727108126</v>
      </c>
      <c r="AH149" s="21">
        <f t="shared" si="888"/>
        <v>1653.1296800416037</v>
      </c>
      <c r="AI149" s="127"/>
      <c r="AJ149" s="20">
        <f t="shared" si="889"/>
        <v>24.710000000000036</v>
      </c>
      <c r="AK149" s="20">
        <f t="shared" si="890"/>
        <v>1.0297442586768588E-3</v>
      </c>
      <c r="AL149" s="20">
        <f t="shared" si="891"/>
        <v>8.3467790809059715E-3</v>
      </c>
      <c r="AM149" s="23">
        <f t="shared" si="892"/>
        <v>8.4100395015875851E-3</v>
      </c>
      <c r="AN149" s="44">
        <f t="shared" si="893"/>
        <v>1.0000058941053898</v>
      </c>
      <c r="AO149" s="23">
        <f t="shared" si="894"/>
        <v>-5.3262216611911252E-2</v>
      </c>
      <c r="AP149" s="23">
        <f t="shared" si="895"/>
        <v>-21.932952704347155</v>
      </c>
      <c r="AQ149" s="23">
        <f t="shared" si="896"/>
        <v>-11.380828176897246</v>
      </c>
      <c r="AR149" s="44">
        <f t="shared" si="897"/>
        <v>0.16375435513052733</v>
      </c>
      <c r="AS149" s="127"/>
      <c r="AT149" s="20">
        <f t="shared" si="898"/>
        <v>2.5926847813888192</v>
      </c>
      <c r="AU149" s="20">
        <f t="shared" si="899"/>
        <v>-0.99071387670778677</v>
      </c>
      <c r="AV149" s="20">
        <f t="shared" si="900"/>
        <v>2.7755230788351519</v>
      </c>
      <c r="AX149" s="18">
        <v>10</v>
      </c>
      <c r="AY149" s="18">
        <v>-60</v>
      </c>
      <c r="AZ149" s="18">
        <v>-250</v>
      </c>
      <c r="BA149" s="119">
        <v>1.087</v>
      </c>
      <c r="BB149" s="119">
        <v>1.0106999999999999</v>
      </c>
      <c r="BC149" s="120">
        <v>1</v>
      </c>
      <c r="BD149" s="116"/>
      <c r="BE149" s="147" t="s">
        <v>98</v>
      </c>
      <c r="BF149" s="171" t="s">
        <v>144</v>
      </c>
    </row>
    <row r="150" spans="1:58" x14ac:dyDescent="0.3">
      <c r="A150" s="44">
        <v>2542.11</v>
      </c>
      <c r="B150" s="44">
        <v>89.84</v>
      </c>
      <c r="C150" s="20">
        <v>208.58</v>
      </c>
      <c r="D150" s="24">
        <f t="shared" si="863"/>
        <v>1118.2873226459365</v>
      </c>
      <c r="E150" s="24">
        <f t="shared" si="864"/>
        <v>-1034.7073226459365</v>
      </c>
      <c r="F150" s="24">
        <f t="shared" si="865"/>
        <v>-1123.1837529069078</v>
      </c>
      <c r="G150" s="24">
        <f t="shared" si="866"/>
        <v>-1409.7442005000632</v>
      </c>
      <c r="H150" s="20">
        <f t="shared" si="867"/>
        <v>527796.15124709345</v>
      </c>
      <c r="I150" s="20">
        <f t="shared" si="868"/>
        <v>7193473.6357994992</v>
      </c>
      <c r="J150" s="21">
        <f t="shared" si="869"/>
        <v>1802.4762005745342</v>
      </c>
      <c r="K150" s="21">
        <f t="shared" si="870"/>
        <v>231.45465966670926</v>
      </c>
      <c r="L150" s="21">
        <f t="shared" si="871"/>
        <v>1677.5777633853577</v>
      </c>
      <c r="M150" s="127"/>
      <c r="N150" s="20">
        <f t="shared" si="872"/>
        <v>24.7800000000002</v>
      </c>
      <c r="O150" s="20">
        <f t="shared" si="873"/>
        <v>-5.4105206811824614E-3</v>
      </c>
      <c r="P150" s="20">
        <f t="shared" si="874"/>
        <v>1.0471975511966373E-2</v>
      </c>
      <c r="Q150" s="22">
        <f t="shared" si="875"/>
        <v>1.1787100441169152E-2</v>
      </c>
      <c r="R150" s="21">
        <f t="shared" si="876"/>
        <v>1.0000115781389294</v>
      </c>
      <c r="S150" s="20">
        <f t="shared" si="877"/>
        <v>2.1624800647638801E-3</v>
      </c>
      <c r="T150" s="20">
        <f t="shared" si="878"/>
        <v>-21.822201885784477</v>
      </c>
      <c r="U150" s="20">
        <f t="shared" si="879"/>
        <v>-11.740221070055368</v>
      </c>
      <c r="V150" s="127"/>
      <c r="W150" s="44">
        <v>2542.11</v>
      </c>
      <c r="X150" s="44">
        <v>89.843000000000004</v>
      </c>
      <c r="Y150" s="20">
        <v>208.24244610202999</v>
      </c>
      <c r="Z150" s="20">
        <f t="shared" si="880"/>
        <v>1119.2767390340603</v>
      </c>
      <c r="AA150" s="20">
        <f t="shared" si="881"/>
        <v>-1035.6967390340603</v>
      </c>
      <c r="AB150" s="20">
        <f t="shared" si="882"/>
        <v>-1124.8144569187841</v>
      </c>
      <c r="AC150" s="20">
        <f t="shared" si="883"/>
        <v>-1407.5516742535294</v>
      </c>
      <c r="AD150" s="20">
        <f t="shared" si="884"/>
        <v>527794.52054308134</v>
      </c>
      <c r="AE150" s="20">
        <f t="shared" si="885"/>
        <v>7193475.8283257484</v>
      </c>
      <c r="AF150" s="21">
        <f t="shared" si="886"/>
        <v>1801.7794754595839</v>
      </c>
      <c r="AG150" s="21">
        <f t="shared" si="887"/>
        <v>231.3706568074376</v>
      </c>
      <c r="AH150" s="21">
        <f t="shared" si="888"/>
        <v>1677.8937313624288</v>
      </c>
      <c r="AI150" s="127"/>
      <c r="AJ150" s="20">
        <f t="shared" si="889"/>
        <v>24.7800000000002</v>
      </c>
      <c r="AK150" s="20">
        <f t="shared" si="890"/>
        <v>-5.4105206811824614E-3</v>
      </c>
      <c r="AL150" s="20">
        <f t="shared" si="891"/>
        <v>1.0103747095330342E-2</v>
      </c>
      <c r="AM150" s="23">
        <f t="shared" si="892"/>
        <v>1.1461203699747013E-2</v>
      </c>
      <c r="AN150" s="44">
        <f t="shared" si="893"/>
        <v>1.0000109467429827</v>
      </c>
      <c r="AO150" s="23">
        <f t="shared" si="894"/>
        <v>8.6499148068144805E-4</v>
      </c>
      <c r="AP150" s="23">
        <f t="shared" si="895"/>
        <v>-21.888858195401884</v>
      </c>
      <c r="AQ150" s="23">
        <f t="shared" si="896"/>
        <v>-11.615488127543456</v>
      </c>
      <c r="AR150" s="44">
        <f t="shared" si="897"/>
        <v>0.24429944524562849</v>
      </c>
      <c r="AS150" s="127"/>
      <c r="AT150" s="20">
        <f t="shared" si="898"/>
        <v>2.7324653572611757</v>
      </c>
      <c r="AU150" s="20">
        <f t="shared" si="899"/>
        <v>-0.98941638812380006</v>
      </c>
      <c r="AV150" s="20">
        <f t="shared" si="900"/>
        <v>2.9060818497971441</v>
      </c>
      <c r="AX150" s="18">
        <v>10</v>
      </c>
      <c r="AY150" s="18">
        <v>-60</v>
      </c>
      <c r="AZ150" s="18">
        <v>-250</v>
      </c>
      <c r="BA150" s="119">
        <v>1.087</v>
      </c>
      <c r="BB150" s="119">
        <v>1.0106999999999999</v>
      </c>
      <c r="BC150" s="120">
        <v>1</v>
      </c>
      <c r="BD150" s="116"/>
      <c r="BE150" s="147" t="s">
        <v>98</v>
      </c>
      <c r="BF150" s="171" t="s">
        <v>144</v>
      </c>
    </row>
    <row r="151" spans="1:58" x14ac:dyDescent="0.3">
      <c r="A151" s="128">
        <v>2566.87</v>
      </c>
      <c r="B151" s="128">
        <v>89.97</v>
      </c>
      <c r="C151" s="129">
        <v>210.02</v>
      </c>
      <c r="D151" s="130">
        <f t="shared" si="863"/>
        <v>1118.3283784140915</v>
      </c>
      <c r="E151" s="130">
        <f t="shared" si="864"/>
        <v>-1034.7483784140916</v>
      </c>
      <c r="F151" s="130">
        <f t="shared" si="865"/>
        <v>-1144.7755852059895</v>
      </c>
      <c r="G151" s="130">
        <f t="shared" si="866"/>
        <v>-1421.8609723524701</v>
      </c>
      <c r="H151" s="129">
        <f t="shared" si="867"/>
        <v>527774.55941479432</v>
      </c>
      <c r="I151" s="129">
        <f t="shared" si="868"/>
        <v>7193461.5190276466</v>
      </c>
      <c r="J151" s="131">
        <f t="shared" si="869"/>
        <v>1825.431391529911</v>
      </c>
      <c r="K151" s="131">
        <f t="shared" si="870"/>
        <v>231.16159514743524</v>
      </c>
      <c r="L151" s="131">
        <f t="shared" si="871"/>
        <v>1702.3352245968192</v>
      </c>
      <c r="M151" s="25"/>
      <c r="N151" s="129">
        <f t="shared" si="872"/>
        <v>24.759999999999764</v>
      </c>
      <c r="O151" s="129">
        <f t="shared" si="873"/>
        <v>2.2689280275925493E-3</v>
      </c>
      <c r="P151" s="129">
        <f t="shared" si="874"/>
        <v>2.5132741228718305E-2</v>
      </c>
      <c r="Q151" s="132">
        <f t="shared" si="875"/>
        <v>2.523491051026161E-2</v>
      </c>
      <c r="R151" s="131">
        <f t="shared" si="876"/>
        <v>1.0000530701052155</v>
      </c>
      <c r="S151" s="129">
        <f t="shared" si="877"/>
        <v>4.1055768154961897E-2</v>
      </c>
      <c r="T151" s="129">
        <f t="shared" si="878"/>
        <v>-21.59183229908178</v>
      </c>
      <c r="U151" s="129">
        <f t="shared" si="879"/>
        <v>-12.116771852406762</v>
      </c>
      <c r="V151" s="25"/>
      <c r="W151" s="128">
        <v>2566.87</v>
      </c>
      <c r="X151" s="128">
        <v>89.963999999999999</v>
      </c>
      <c r="Y151" s="129">
        <v>209.86047720635301</v>
      </c>
      <c r="Z151" s="129">
        <f t="shared" si="880"/>
        <v>1119.3184436281776</v>
      </c>
      <c r="AA151" s="129">
        <f t="shared" si="881"/>
        <v>-1035.7384436281777</v>
      </c>
      <c r="AB151" s="129">
        <f t="shared" si="882"/>
        <v>-1146.4584962858064</v>
      </c>
      <c r="AC151" s="129">
        <f t="shared" si="883"/>
        <v>-1419.5745878523924</v>
      </c>
      <c r="AD151" s="129">
        <f t="shared" si="884"/>
        <v>527772.87650371436</v>
      </c>
      <c r="AE151" s="129">
        <f t="shared" si="885"/>
        <v>7193463.80541215</v>
      </c>
      <c r="AF151" s="131">
        <f t="shared" si="886"/>
        <v>1824.707947640444</v>
      </c>
      <c r="AG151" s="131">
        <f t="shared" si="887"/>
        <v>231.07541158960078</v>
      </c>
      <c r="AH151" s="131">
        <f t="shared" si="888"/>
        <v>1702.6494760942119</v>
      </c>
      <c r="AI151" s="25"/>
      <c r="AJ151" s="129">
        <f t="shared" si="889"/>
        <v>24.759999999999764</v>
      </c>
      <c r="AK151" s="129">
        <f t="shared" si="890"/>
        <v>2.1118483949130536E-3</v>
      </c>
      <c r="AL151" s="129">
        <f t="shared" si="891"/>
        <v>2.8239970170116611E-2</v>
      </c>
      <c r="AM151" s="133">
        <f t="shared" si="892"/>
        <v>2.8318779282772155E-2</v>
      </c>
      <c r="AN151" s="128">
        <f t="shared" si="893"/>
        <v>1.0000668347981825</v>
      </c>
      <c r="AO151" s="133">
        <f t="shared" si="894"/>
        <v>4.1704594117435635E-2</v>
      </c>
      <c r="AP151" s="133">
        <f t="shared" si="895"/>
        <v>-21.644039367022327</v>
      </c>
      <c r="AQ151" s="133">
        <f t="shared" si="896"/>
        <v>-12.022913598862852</v>
      </c>
      <c r="AR151" s="128">
        <f t="shared" si="897"/>
        <v>0.65976179963093207</v>
      </c>
      <c r="AS151" s="25"/>
      <c r="AT151" s="129">
        <f t="shared" si="898"/>
        <v>2.8389687916989081</v>
      </c>
      <c r="AU151" s="129">
        <f t="shared" si="899"/>
        <v>-0.9900652140861439</v>
      </c>
      <c r="AV151" s="129">
        <f t="shared" si="900"/>
        <v>3.0066547737284042</v>
      </c>
      <c r="AX151" s="18">
        <v>10</v>
      </c>
      <c r="AY151" s="18">
        <v>-60</v>
      </c>
      <c r="AZ151" s="18">
        <v>-250</v>
      </c>
      <c r="BA151" s="119">
        <v>1.087</v>
      </c>
      <c r="BB151" s="119">
        <v>1.0106999999999999</v>
      </c>
      <c r="BC151" s="120">
        <v>1</v>
      </c>
      <c r="BD151" s="116"/>
      <c r="BE151" s="147" t="s">
        <v>98</v>
      </c>
      <c r="BF151" s="171" t="s">
        <v>144</v>
      </c>
    </row>
    <row r="152" spans="1:58" x14ac:dyDescent="0.3">
      <c r="A152" s="44">
        <v>2591.61</v>
      </c>
      <c r="B152" s="44">
        <v>89.72</v>
      </c>
      <c r="C152" s="20">
        <v>210.21</v>
      </c>
      <c r="D152" s="24">
        <f t="shared" ref="D152:D155" si="901">S152+D151</f>
        <v>1118.3953064815225</v>
      </c>
      <c r="E152" s="24">
        <f t="shared" ref="E152:E155" si="902">$BJ$3-D152</f>
        <v>-1034.8153064815226</v>
      </c>
      <c r="F152" s="24">
        <f t="shared" ref="F152:F155" si="903">T152+F151</f>
        <v>-1166.1760774039492</v>
      </c>
      <c r="G152" s="24">
        <f t="shared" ref="G152:G155" si="904">U152+G151</f>
        <v>-1434.2738899126991</v>
      </c>
      <c r="H152" s="20">
        <f t="shared" ref="H152:H155" si="905">H151+T152</f>
        <v>527753.15892259637</v>
      </c>
      <c r="I152" s="20">
        <f t="shared" ref="I152:I155" si="906">I151+U152</f>
        <v>7193449.1061100867</v>
      </c>
      <c r="J152" s="21">
        <f t="shared" ref="J152:J155" si="907">SQRT(F152^2+G152^2)</f>
        <v>1848.5421917810172</v>
      </c>
      <c r="K152" s="21">
        <f t="shared" ref="K152:K155" si="908">IF(J152=0,0,IF(F152&lt;0,ATAN(G152/F152)*180/PI()+180,ATAN(G152/F152)*180/PI()))</f>
        <v>230.88620992323246</v>
      </c>
      <c r="L152" s="21">
        <f t="shared" ref="L152:L155" si="909">COS((K152-$BL$3)*PI()/180)*J152</f>
        <v>1727.0750532738575</v>
      </c>
      <c r="M152" s="127"/>
      <c r="N152" s="20">
        <f t="shared" ref="N152:N155" si="910">A152-A151</f>
        <v>24.740000000000236</v>
      </c>
      <c r="O152" s="20">
        <f t="shared" ref="O152:O155" si="911">RADIANS(B152-B151)</f>
        <v>-4.3633231299858239E-3</v>
      </c>
      <c r="P152" s="20">
        <f t="shared" ref="P152:P155" si="912">RADIANS(C152-C151)</f>
        <v>3.3161255787891863E-3</v>
      </c>
      <c r="Q152" s="22">
        <f t="shared" ref="Q152:Q155" si="913">ACOS(COS(O152)-SIN(RADIANS(B151))*SIN(RADIANS(B152))*(1-COS(P152)))</f>
        <v>5.4804360835301047E-3</v>
      </c>
      <c r="R152" s="21">
        <f t="shared" ref="R152:R155" si="914">2/Q152*TAN(Q152/2)</f>
        <v>1.0000025029391564</v>
      </c>
      <c r="S152" s="20">
        <f t="shared" ref="S152:S155" si="915">(N152/2)*(COS(RADIANS(B151))+COS(RADIANS(B152)))*R152</f>
        <v>6.6928067430949353E-2</v>
      </c>
      <c r="T152" s="20">
        <f t="shared" ref="T152:T155" si="916">(N152/2)*(SIN(RADIANS(B151))*COS(RADIANS(C151))+SIN(RADIANS(B152))*COS(RADIANS(C152)))*R152</f>
        <v>-21.400492197959675</v>
      </c>
      <c r="U152" s="20">
        <f t="shared" ref="U152:U155" si="917">(N152/2)*(SIN(RADIANS(B151))*SIN(RADIANS(C151))+SIN(RADIANS(B152))*SIN(RADIANS(C152)))*R152</f>
        <v>-12.412917560228992</v>
      </c>
      <c r="V152" s="127"/>
      <c r="W152" s="44">
        <v>2591.61</v>
      </c>
      <c r="X152" s="44">
        <v>89.724000000000004</v>
      </c>
      <c r="Y152" s="20">
        <v>210.38622614577599</v>
      </c>
      <c r="Z152" s="20">
        <f t="shared" ref="Z152:Z155" si="918">AO152+Z151</f>
        <v>1119.3858039036315</v>
      </c>
      <c r="AA152" s="20">
        <f t="shared" ref="AA152:AA155" si="919">$BJ$3-Z152</f>
        <v>-1035.8058039036316</v>
      </c>
      <c r="AB152" s="20">
        <f t="shared" ref="AB152:AB155" si="920">AP152+AB151</f>
        <v>-1167.8571141477419</v>
      </c>
      <c r="AC152" s="20">
        <f t="shared" ref="AC152:AC155" si="921">AQ152+AC151</f>
        <v>-1431.9905866698846</v>
      </c>
      <c r="AD152" s="20">
        <f t="shared" ref="AD152:AD155" si="922">AD151+AP152</f>
        <v>527751.47788585245</v>
      </c>
      <c r="AE152" s="20">
        <f t="shared" ref="AE152:AE155" si="923">AE151+AQ152</f>
        <v>7193451.3894133326</v>
      </c>
      <c r="AF152" s="21">
        <f t="shared" ref="AF152:AF155" si="924">SQRT(AB152^2+AC152^2)</f>
        <v>1847.8331308255765</v>
      </c>
      <c r="AG152" s="21">
        <f t="shared" ref="AG152:AG155" si="925">IF(AF152=0,0,IF(AB152&lt;0,ATAN(AC152/AB152)*180/PI()+180,ATAN(AC152/AB152)*180/PI()))</f>
        <v>230.80110315848137</v>
      </c>
      <c r="AH152" s="21">
        <f t="shared" ref="AH152:AH155" si="926">COS((AG152-$BL$3)*PI()/180)*AF152</f>
        <v>1727.3892221772699</v>
      </c>
      <c r="AI152" s="127"/>
      <c r="AJ152" s="20">
        <f t="shared" ref="AJ152:AJ155" si="927">W152-W151</f>
        <v>24.740000000000236</v>
      </c>
      <c r="AK152" s="20">
        <f t="shared" ref="AK152:AK155" si="928">RADIANS(X152-X151)</f>
        <v>-4.188790204786302E-3</v>
      </c>
      <c r="AL152" s="20">
        <f t="shared" ref="AL152:AL155" si="929">RADIANS(Y152-Y151)</f>
        <v>9.1760500317992558E-3</v>
      </c>
      <c r="AM152" s="23">
        <f t="shared" ref="AM152:AM155" si="930">ACOS(COS(AK152)-SIN(RADIANS(X151))*SIN(RADIANS(X152))*(1-COS(AL152)))</f>
        <v>1.0086878122543608E-2</v>
      </c>
      <c r="AN152" s="44">
        <f t="shared" ref="AN152:AN155" si="931">2/AM152*TAN(AM152/2)</f>
        <v>1.0000084788454564</v>
      </c>
      <c r="AO152" s="23">
        <f t="shared" ref="AO152:AO155" si="932">(AJ152/2)*(COS(RADIANS(X151))+COS(RADIANS(X152)))*AN152</f>
        <v>6.7360275453986887E-2</v>
      </c>
      <c r="AP152" s="23">
        <f t="shared" ref="AP152:AP155" si="933">(AJ152/2)*(SIN(RADIANS(X151))*COS(RADIANS(Y151))+SIN(RADIANS(X152))*COS(RADIANS(Y152)))*AN152</f>
        <v>-21.398617861935524</v>
      </c>
      <c r="AQ152" s="23">
        <f t="shared" ref="AQ152:AQ155" si="934">(AJ152/2)*(SIN(RADIANS(X151))*SIN(RADIANS(Y151))+SIN(RADIANS(X152))*SIN(RADIANS(Y152)))*AN152</f>
        <v>-12.415998817492277</v>
      </c>
      <c r="AR152" s="44">
        <f t="shared" ref="AR152:AR155" si="935">(10/AJ152)*2*(ASIN((SQRT((SIN((X151-X152)/2)^2+SIN(((Y151-Y152)/2)^2)*SIN(X151)*SIN(X152))))))</f>
        <v>0.22581638336238893</v>
      </c>
      <c r="AS152" s="127"/>
      <c r="AT152" s="20">
        <f t="shared" ref="AT152:AT155" si="936">SQRT((I152-AE152)^2+(H152-AD152)^2)</f>
        <v>2.8353762091030617</v>
      </c>
      <c r="AU152" s="20">
        <f t="shared" ref="AU152:AU155" si="937">D152-Z152</f>
        <v>-0.99049742210900149</v>
      </c>
      <c r="AV152" s="20">
        <f t="shared" ref="AV152:AV155" si="938">SQRT((I152-AE152)^2+(H152-AD152)^2+(D152-Z152)^2)</f>
        <v>3.0034052990484361</v>
      </c>
      <c r="AX152" s="18">
        <v>10</v>
      </c>
      <c r="AY152" s="18">
        <v>-50</v>
      </c>
      <c r="AZ152" s="18">
        <v>-240</v>
      </c>
      <c r="BA152" s="119">
        <v>1.0860000000000001</v>
      </c>
      <c r="BB152" s="119">
        <v>1.0106999999999999</v>
      </c>
      <c r="BC152" s="120">
        <v>1</v>
      </c>
      <c r="BD152" s="116"/>
      <c r="BE152" s="147" t="s">
        <v>98</v>
      </c>
      <c r="BF152" s="171" t="s">
        <v>144</v>
      </c>
    </row>
    <row r="153" spans="1:58" x14ac:dyDescent="0.3">
      <c r="A153" s="44">
        <v>2616.36</v>
      </c>
      <c r="B153" s="44">
        <v>90.09</v>
      </c>
      <c r="C153" s="20">
        <v>210.25</v>
      </c>
      <c r="D153" s="24">
        <f t="shared" si="901"/>
        <v>1118.4363434471184</v>
      </c>
      <c r="E153" s="24">
        <f t="shared" si="902"/>
        <v>-1034.8563434471184</v>
      </c>
      <c r="F153" s="24">
        <f t="shared" si="903"/>
        <v>-1187.5602901407588</v>
      </c>
      <c r="G153" s="24">
        <f t="shared" si="904"/>
        <v>-1446.7347930884216</v>
      </c>
      <c r="H153" s="20">
        <f t="shared" si="905"/>
        <v>527731.77470985951</v>
      </c>
      <c r="I153" s="20">
        <f t="shared" si="906"/>
        <v>7193436.6452069106</v>
      </c>
      <c r="J153" s="21">
        <f t="shared" si="907"/>
        <v>1871.721401344709</v>
      </c>
      <c r="K153" s="21">
        <f t="shared" si="908"/>
        <v>230.61894871479706</v>
      </c>
      <c r="L153" s="21">
        <f t="shared" si="909"/>
        <v>1751.8247763317268</v>
      </c>
      <c r="M153" s="127"/>
      <c r="N153" s="20">
        <f t="shared" si="910"/>
        <v>24.75</v>
      </c>
      <c r="O153" s="20">
        <f t="shared" si="911"/>
        <v>6.4577182323790989E-3</v>
      </c>
      <c r="P153" s="20">
        <f t="shared" si="912"/>
        <v>6.9813170079759297E-4</v>
      </c>
      <c r="Q153" s="22">
        <f t="shared" si="913"/>
        <v>6.4953452261427014E-3</v>
      </c>
      <c r="R153" s="21">
        <f t="shared" si="914"/>
        <v>1.0000035158073004</v>
      </c>
      <c r="S153" s="20">
        <f t="shared" si="915"/>
        <v>4.1036965595826494E-2</v>
      </c>
      <c r="T153" s="20">
        <f t="shared" si="916"/>
        <v>-21.384212736809641</v>
      </c>
      <c r="U153" s="20">
        <f t="shared" si="917"/>
        <v>-12.460903175722404</v>
      </c>
      <c r="V153" s="127"/>
      <c r="W153" s="44">
        <v>2616.36</v>
      </c>
      <c r="X153" s="44">
        <v>90.093999999999994</v>
      </c>
      <c r="Y153" s="20">
        <v>209.99693587233199</v>
      </c>
      <c r="Z153" s="20">
        <f t="shared" si="918"/>
        <v>1119.4251131481021</v>
      </c>
      <c r="AA153" s="20">
        <f t="shared" si="919"/>
        <v>-1035.8451131481022</v>
      </c>
      <c r="AB153" s="20">
        <f t="shared" si="920"/>
        <v>-1189.2496395343951</v>
      </c>
      <c r="AC153" s="20">
        <f t="shared" si="921"/>
        <v>-1444.4371254300988</v>
      </c>
      <c r="AD153" s="20">
        <f t="shared" si="922"/>
        <v>527730.0853604658</v>
      </c>
      <c r="AE153" s="20">
        <f t="shared" si="923"/>
        <v>7193438.9428745722</v>
      </c>
      <c r="AF153" s="21">
        <f t="shared" si="924"/>
        <v>1871.0193249812937</v>
      </c>
      <c r="AG153" s="21">
        <f t="shared" si="925"/>
        <v>230.53432010726345</v>
      </c>
      <c r="AH153" s="21">
        <f t="shared" si="926"/>
        <v>1752.138961993322</v>
      </c>
      <c r="AI153" s="127"/>
      <c r="AJ153" s="20">
        <f t="shared" si="927"/>
        <v>24.75</v>
      </c>
      <c r="AK153" s="20">
        <f t="shared" si="928"/>
        <v>6.4577182323788508E-3</v>
      </c>
      <c r="AL153" s="20">
        <f t="shared" si="929"/>
        <v>-6.7943970175869195E-3</v>
      </c>
      <c r="AM153" s="23">
        <f t="shared" si="930"/>
        <v>9.3736694374411123E-3</v>
      </c>
      <c r="AN153" s="44">
        <f t="shared" si="931"/>
        <v>1.0000073222042305</v>
      </c>
      <c r="AO153" s="23">
        <f t="shared" si="932"/>
        <v>3.9309244470511727E-2</v>
      </c>
      <c r="AP153" s="23">
        <f t="shared" si="933"/>
        <v>-21.392525386653222</v>
      </c>
      <c r="AQ153" s="23">
        <f t="shared" si="934"/>
        <v>-12.44653876021421</v>
      </c>
      <c r="AR153" s="44">
        <f t="shared" si="935"/>
        <v>0.20895371857389777</v>
      </c>
      <c r="AS153" s="127"/>
      <c r="AT153" s="20">
        <f t="shared" si="936"/>
        <v>2.851872728149881</v>
      </c>
      <c r="AU153" s="20">
        <f t="shared" si="937"/>
        <v>-0.9887697009837666</v>
      </c>
      <c r="AV153" s="20">
        <f t="shared" si="938"/>
        <v>3.0184173964428069</v>
      </c>
      <c r="AX153" s="18">
        <v>10</v>
      </c>
      <c r="AY153" s="18">
        <v>-50</v>
      </c>
      <c r="AZ153" s="18">
        <v>-240</v>
      </c>
      <c r="BA153" s="119">
        <v>1.0860000000000001</v>
      </c>
      <c r="BB153" s="119">
        <v>1.0106999999999999</v>
      </c>
      <c r="BC153" s="120">
        <v>1</v>
      </c>
      <c r="BD153" s="116"/>
      <c r="BE153" s="147" t="s">
        <v>98</v>
      </c>
      <c r="BF153" s="171" t="s">
        <v>144</v>
      </c>
    </row>
    <row r="154" spans="1:58" x14ac:dyDescent="0.3">
      <c r="A154" s="44">
        <v>2641.14</v>
      </c>
      <c r="B154" s="44">
        <v>89.66</v>
      </c>
      <c r="C154" s="20">
        <v>211.34</v>
      </c>
      <c r="D154" s="24">
        <f t="shared" si="901"/>
        <v>1118.4904064814684</v>
      </c>
      <c r="E154" s="24">
        <f t="shared" si="902"/>
        <v>-1034.9104064814685</v>
      </c>
      <c r="F154" s="24">
        <f t="shared" si="903"/>
        <v>-1208.8460029652563</v>
      </c>
      <c r="G154" s="24">
        <f t="shared" si="904"/>
        <v>-1459.4211048296511</v>
      </c>
      <c r="H154" s="20">
        <f t="shared" si="905"/>
        <v>527710.48899703496</v>
      </c>
      <c r="I154" s="20">
        <f t="shared" si="906"/>
        <v>7193423.9588951692</v>
      </c>
      <c r="J154" s="21">
        <f t="shared" si="907"/>
        <v>1895.0510864109378</v>
      </c>
      <c r="K154" s="21">
        <f t="shared" si="908"/>
        <v>230.36487272405162</v>
      </c>
      <c r="L154" s="21">
        <f t="shared" si="909"/>
        <v>1776.6019002460164</v>
      </c>
      <c r="M154" s="127"/>
      <c r="N154" s="20">
        <f t="shared" si="910"/>
        <v>24.779999999999745</v>
      </c>
      <c r="O154" s="20">
        <f t="shared" si="911"/>
        <v>-7.5049157835757364E-3</v>
      </c>
      <c r="P154" s="20">
        <f t="shared" si="912"/>
        <v>1.902408884673825E-2</v>
      </c>
      <c r="Q154" s="22">
        <f t="shared" si="913"/>
        <v>2.0450826291180446E-2</v>
      </c>
      <c r="R154" s="21">
        <f t="shared" si="914"/>
        <v>1.0000348544824076</v>
      </c>
      <c r="S154" s="20">
        <f t="shared" si="915"/>
        <v>5.4063034350125196E-2</v>
      </c>
      <c r="T154" s="20">
        <f t="shared" si="916"/>
        <v>-21.285712824497462</v>
      </c>
      <c r="U154" s="20">
        <f t="shared" si="917"/>
        <v>-12.686311741229476</v>
      </c>
      <c r="V154" s="127"/>
      <c r="W154" s="44">
        <v>2641.14</v>
      </c>
      <c r="X154" s="44">
        <v>89.653000000000006</v>
      </c>
      <c r="Y154" s="20">
        <v>211.04950635997201</v>
      </c>
      <c r="Z154" s="20">
        <f t="shared" si="918"/>
        <v>1119.4798248197801</v>
      </c>
      <c r="AA154" s="20">
        <f t="shared" si="919"/>
        <v>-1035.8998248197802</v>
      </c>
      <c r="AB154" s="20">
        <f t="shared" si="920"/>
        <v>-1210.5953072871191</v>
      </c>
      <c r="AC154" s="20">
        <f t="shared" si="921"/>
        <v>-1457.0223379568149</v>
      </c>
      <c r="AD154" s="20">
        <f t="shared" si="922"/>
        <v>527708.73969271313</v>
      </c>
      <c r="AE154" s="20">
        <f t="shared" si="923"/>
        <v>7193426.3576620454</v>
      </c>
      <c r="AF154" s="21">
        <f t="shared" si="924"/>
        <v>1894.3218024746316</v>
      </c>
      <c r="AG154" s="21">
        <f t="shared" si="925"/>
        <v>230.27784439783019</v>
      </c>
      <c r="AH154" s="21">
        <f t="shared" si="926"/>
        <v>1776.9174587912812</v>
      </c>
      <c r="AI154" s="127"/>
      <c r="AJ154" s="20">
        <f t="shared" si="927"/>
        <v>24.779999999999745</v>
      </c>
      <c r="AK154" s="20">
        <f t="shared" si="928"/>
        <v>-7.6969020012947892E-3</v>
      </c>
      <c r="AL154" s="20">
        <f t="shared" si="929"/>
        <v>1.8370820618640725E-2</v>
      </c>
      <c r="AM154" s="23">
        <f t="shared" si="930"/>
        <v>1.9917982812552193E-2</v>
      </c>
      <c r="AN154" s="44">
        <f t="shared" si="931"/>
        <v>1.0000330618149256</v>
      </c>
      <c r="AO154" s="23">
        <f t="shared" si="932"/>
        <v>5.4711671677940062E-2</v>
      </c>
      <c r="AP154" s="23">
        <f t="shared" si="933"/>
        <v>-21.345667752723966</v>
      </c>
      <c r="AQ154" s="23">
        <f t="shared" si="934"/>
        <v>-12.585212526715978</v>
      </c>
      <c r="AR154" s="44">
        <f t="shared" si="935"/>
        <v>0.44834594564783159</v>
      </c>
      <c r="AS154" s="127"/>
      <c r="AT154" s="20">
        <f t="shared" si="936"/>
        <v>2.9688631050808492</v>
      </c>
      <c r="AU154" s="20">
        <f t="shared" si="937"/>
        <v>-0.98941833831167969</v>
      </c>
      <c r="AV154" s="20">
        <f t="shared" si="938"/>
        <v>3.1293923986770573</v>
      </c>
      <c r="AX154" s="18">
        <v>10</v>
      </c>
      <c r="AY154" s="18">
        <v>-50</v>
      </c>
      <c r="AZ154" s="18">
        <v>-240</v>
      </c>
      <c r="BA154" s="119">
        <v>1.0860000000000001</v>
      </c>
      <c r="BB154" s="119">
        <v>1.0106999999999999</v>
      </c>
      <c r="BC154" s="120">
        <v>1</v>
      </c>
      <c r="BD154" s="116"/>
      <c r="BE154" s="147" t="s">
        <v>98</v>
      </c>
      <c r="BF154" s="171" t="s">
        <v>144</v>
      </c>
    </row>
    <row r="155" spans="1:58" x14ac:dyDescent="0.3">
      <c r="A155" s="128">
        <v>2665.92</v>
      </c>
      <c r="B155" s="128">
        <v>89.97</v>
      </c>
      <c r="C155" s="129">
        <v>211.41</v>
      </c>
      <c r="D155" s="130">
        <f t="shared" si="901"/>
        <v>1118.5704173837009</v>
      </c>
      <c r="E155" s="130">
        <f t="shared" si="902"/>
        <v>-1034.990417383701</v>
      </c>
      <c r="F155" s="130">
        <f t="shared" si="903"/>
        <v>-1230.0024855537868</v>
      </c>
      <c r="G155" s="130">
        <f t="shared" si="904"/>
        <v>-1472.3224097405193</v>
      </c>
      <c r="H155" s="129">
        <f t="shared" si="905"/>
        <v>527689.33251444646</v>
      </c>
      <c r="I155" s="129">
        <f t="shared" si="906"/>
        <v>7193411.0575902583</v>
      </c>
      <c r="J155" s="131">
        <f t="shared" si="907"/>
        <v>1918.4992553276177</v>
      </c>
      <c r="K155" s="131">
        <f t="shared" si="908"/>
        <v>230.12405986868697</v>
      </c>
      <c r="L155" s="131">
        <f t="shared" si="909"/>
        <v>1801.3746040778412</v>
      </c>
      <c r="M155" s="25"/>
      <c r="N155" s="129">
        <f t="shared" si="910"/>
        <v>24.7800000000002</v>
      </c>
      <c r="O155" s="129">
        <f t="shared" si="911"/>
        <v>5.4105206811824614E-3</v>
      </c>
      <c r="P155" s="129">
        <f t="shared" si="912"/>
        <v>1.2217304763959117E-3</v>
      </c>
      <c r="Q155" s="132">
        <f t="shared" si="913"/>
        <v>5.5467414033465445E-3</v>
      </c>
      <c r="R155" s="131">
        <f t="shared" si="914"/>
        <v>1.0000025638695711</v>
      </c>
      <c r="S155" s="129">
        <f t="shared" si="915"/>
        <v>8.0010902232446654E-2</v>
      </c>
      <c r="T155" s="129">
        <f t="shared" si="916"/>
        <v>-21.156482588530444</v>
      </c>
      <c r="U155" s="129">
        <f t="shared" si="917"/>
        <v>-12.90130491086822</v>
      </c>
      <c r="V155" s="25"/>
      <c r="W155" s="128">
        <v>2665.92</v>
      </c>
      <c r="X155" s="128">
        <v>89.963999999999999</v>
      </c>
      <c r="Y155" s="129">
        <v>211.23386551306501</v>
      </c>
      <c r="Z155" s="129">
        <f t="shared" si="918"/>
        <v>1119.562646966087</v>
      </c>
      <c r="AA155" s="129">
        <f t="shared" si="919"/>
        <v>-1035.982646966087</v>
      </c>
      <c r="AB155" s="129">
        <f t="shared" si="920"/>
        <v>-1231.8041336864642</v>
      </c>
      <c r="AC155" s="129">
        <f t="shared" si="921"/>
        <v>-1469.8373754454467</v>
      </c>
      <c r="AD155" s="129">
        <f t="shared" si="922"/>
        <v>527687.53086631384</v>
      </c>
      <c r="AE155" s="129">
        <f t="shared" si="923"/>
        <v>7193413.5426245565</v>
      </c>
      <c r="AF155" s="131">
        <f t="shared" si="924"/>
        <v>1917.7495493477295</v>
      </c>
      <c r="AG155" s="131">
        <f t="shared" si="925"/>
        <v>230.03515102927688</v>
      </c>
      <c r="AH155" s="131">
        <f t="shared" si="926"/>
        <v>1801.6923599818842</v>
      </c>
      <c r="AI155" s="25"/>
      <c r="AJ155" s="129">
        <f t="shared" si="927"/>
        <v>24.7800000000002</v>
      </c>
      <c r="AK155" s="129">
        <f t="shared" si="928"/>
        <v>5.4279739737022395E-3</v>
      </c>
      <c r="AL155" s="129">
        <f t="shared" si="929"/>
        <v>3.2176742276611107E-3</v>
      </c>
      <c r="AM155" s="133">
        <f t="shared" si="930"/>
        <v>6.3100069584678398E-3</v>
      </c>
      <c r="AN155" s="128">
        <f t="shared" si="931"/>
        <v>1.0000033180288626</v>
      </c>
      <c r="AO155" s="133">
        <f t="shared" si="932"/>
        <v>8.2822146306830408E-2</v>
      </c>
      <c r="AP155" s="133">
        <f t="shared" si="933"/>
        <v>-21.208826399344996</v>
      </c>
      <c r="AQ155" s="133">
        <f t="shared" si="934"/>
        <v>-12.815037488631869</v>
      </c>
      <c r="AR155" s="128">
        <f t="shared" si="935"/>
        <v>0.14438084365050927</v>
      </c>
      <c r="AS155" s="25"/>
      <c r="AT155" s="129">
        <f t="shared" si="936"/>
        <v>3.0694187490079639</v>
      </c>
      <c r="AU155" s="129">
        <f t="shared" si="937"/>
        <v>-0.99222958238601677</v>
      </c>
      <c r="AV155" s="129">
        <f t="shared" si="938"/>
        <v>3.2258101309475022</v>
      </c>
      <c r="AX155" s="18">
        <v>10</v>
      </c>
      <c r="AY155" s="18">
        <v>-50</v>
      </c>
      <c r="AZ155" s="18">
        <v>-240</v>
      </c>
      <c r="BA155" s="119">
        <v>1.0860000000000001</v>
      </c>
      <c r="BB155" s="119">
        <v>1.0106999999999999</v>
      </c>
      <c r="BC155" s="120">
        <v>1</v>
      </c>
      <c r="BD155" s="116"/>
      <c r="BE155" s="147" t="s">
        <v>98</v>
      </c>
      <c r="BF155" s="171" t="s">
        <v>144</v>
      </c>
    </row>
    <row r="156" spans="1:58" x14ac:dyDescent="0.3">
      <c r="A156" s="44">
        <v>2690.67</v>
      </c>
      <c r="B156" s="44">
        <v>89.91</v>
      </c>
      <c r="C156" s="20">
        <v>211.25</v>
      </c>
      <c r="D156" s="24">
        <f t="shared" ref="D156:D159" si="939">S156+D155</f>
        <v>1118.5963355340145</v>
      </c>
      <c r="E156" s="24">
        <f t="shared" ref="E156:E159" si="940">$BJ$3-D156</f>
        <v>-1035.0163355340146</v>
      </c>
      <c r="F156" s="24">
        <f t="shared" ref="F156:F159" si="941">T156+F155</f>
        <v>-1251.1435867795456</v>
      </c>
      <c r="G156" s="24">
        <f t="shared" ref="G156:G159" si="942">U156+G155</f>
        <v>-1485.1915671783279</v>
      </c>
      <c r="H156" s="20">
        <f t="shared" ref="H156:H159" si="943">H155+T156</f>
        <v>527668.19141322072</v>
      </c>
      <c r="I156" s="20">
        <f t="shared" ref="I156:I159" si="944">I155+U156</f>
        <v>7193398.1884328201</v>
      </c>
      <c r="J156" s="21">
        <f t="shared" ref="J156:J159" si="945">SQRT(F156^2+G156^2)</f>
        <v>1941.9459997531351</v>
      </c>
      <c r="K156" s="21">
        <f t="shared" ref="K156:K159" si="946">IF(J156=0,0,IF(F156&lt;0,ATAN(G156/F156)*180/PI()+180,ATAN(G156/F156)*180/PI()))</f>
        <v>229.88880246443009</v>
      </c>
      <c r="L156" s="21">
        <f t="shared" ref="L156:L159" si="947">COS((K156-$BL$3)*PI()/180)*J156</f>
        <v>1826.1179135222305</v>
      </c>
      <c r="M156" s="127"/>
      <c r="N156" s="20">
        <f t="shared" ref="N156:N159" si="948">A156-A155</f>
        <v>24.75</v>
      </c>
      <c r="O156" s="20">
        <f t="shared" ref="O156:O159" si="949">RADIANS(B156-B155)</f>
        <v>-1.0471975511966373E-3</v>
      </c>
      <c r="P156" s="20">
        <f t="shared" ref="P156:P159" si="950">RADIANS(C156-C155)</f>
        <v>-2.7925268031908676E-3</v>
      </c>
      <c r="Q156" s="22">
        <f t="shared" ref="Q156:Q159" si="951">ACOS(COS(O156)-SIN(RADIANS(B155))*SIN(RADIANS(B156))*(1-COS(P156)))</f>
        <v>2.9824183799787019E-3</v>
      </c>
      <c r="R156" s="21">
        <f t="shared" ref="R156:R159" si="952">2/Q156*TAN(Q156/2)</f>
        <v>1.0000007412356089</v>
      </c>
      <c r="S156" s="20">
        <f t="shared" ref="S156:S159" si="953">(N156/2)*(COS(RADIANS(B155))+COS(RADIANS(B156)))*R156</f>
        <v>2.5918150313688541E-2</v>
      </c>
      <c r="T156" s="20">
        <f t="shared" ref="T156:T159" si="954">(N156/2)*(SIN(RADIANS(B155))*COS(RADIANS(C155))+SIN(RADIANS(B156))*COS(RADIANS(C156)))*R156</f>
        <v>-21.141101225758867</v>
      </c>
      <c r="U156" s="20">
        <f t="shared" ref="U156:U159" si="955">(N156/2)*(SIN(RADIANS(B155))*SIN(RADIANS(C155))+SIN(RADIANS(B156))*SIN(RADIANS(C156)))*R156</f>
        <v>-12.869157437808523</v>
      </c>
      <c r="V156" s="127"/>
      <c r="W156" s="44">
        <v>2690.67</v>
      </c>
      <c r="X156" s="44">
        <v>89.903999999999996</v>
      </c>
      <c r="Y156" s="20">
        <v>211.082598678604</v>
      </c>
      <c r="Z156" s="20">
        <f t="shared" ref="Z156:Z159" si="956">AO156+Z155</f>
        <v>1119.5911569283705</v>
      </c>
      <c r="AA156" s="20">
        <f t="shared" ref="AA156:AA159" si="957">$BJ$3-Z156</f>
        <v>-1036.0111569283706</v>
      </c>
      <c r="AB156" s="20">
        <f t="shared" ref="AB156:AB159" si="958">AP156+AB155</f>
        <v>-1252.9837187895864</v>
      </c>
      <c r="AC156" s="20">
        <f t="shared" ref="AC156:AC159" si="959">AQ156+AC155</f>
        <v>-1482.6430948808666</v>
      </c>
      <c r="AD156" s="20">
        <f t="shared" ref="AD156:AD159" si="960">AD155+AP156</f>
        <v>527666.35128121066</v>
      </c>
      <c r="AE156" s="20">
        <f t="shared" ref="AE156:AE159" si="961">AE155+AQ156</f>
        <v>7193400.7369051212</v>
      </c>
      <c r="AF156" s="21">
        <f t="shared" ref="AF156:AF159" si="962">SQRT(AB156^2+AC156^2)</f>
        <v>1941.1848820629364</v>
      </c>
      <c r="AG156" s="21">
        <f t="shared" ref="AG156:AG159" si="963">IF(AF156=0,0,IF(AB156&lt;0,ATAN(AC156/AB156)*180/PI()+180,ATAN(AC156/AB156)*180/PI()))</f>
        <v>229.79880151910646</v>
      </c>
      <c r="AH156" s="21">
        <f t="shared" ref="AH156:AH159" si="964">COS((AG156-$BL$3)*PI()/180)*AF156</f>
        <v>1826.4372784405127</v>
      </c>
      <c r="AI156" s="127"/>
      <c r="AJ156" s="20">
        <f t="shared" ref="AJ156:AJ159" si="965">W156-W155</f>
        <v>24.75</v>
      </c>
      <c r="AK156" s="20">
        <f t="shared" ref="AK156:AK159" si="966">RADIANS(X156-X155)</f>
        <v>-1.0471975511966373E-3</v>
      </c>
      <c r="AL156" s="20">
        <f t="shared" ref="AL156:AL159" si="967">RADIANS(Y156-Y155)</f>
        <v>-2.6401043104138807E-3</v>
      </c>
      <c r="AM156" s="23">
        <f t="shared" ref="AM156:AM159" si="968">ACOS(COS(AK156)-SIN(RADIANS(X155))*SIN(RADIANS(X156))*(1-COS(AL156)))</f>
        <v>2.8402048509350575E-3</v>
      </c>
      <c r="AN156" s="44">
        <f t="shared" ref="AN156:AN159" si="969">2/AM156*TAN(AM156/2)</f>
        <v>1.0000006722308419</v>
      </c>
      <c r="AO156" s="23">
        <f t="shared" ref="AO156:AO159" si="970">(AJ156/2)*(COS(RADIANS(X155))+COS(RADIANS(X156)))*AN156</f>
        <v>2.8509962283470178E-2</v>
      </c>
      <c r="AP156" s="23">
        <f t="shared" ref="AP156:AP159" si="971">(AJ156/2)*(SIN(RADIANS(X155))*COS(RADIANS(Y155))+SIN(RADIANS(X156))*COS(RADIANS(Y156)))*AN156</f>
        <v>-21.179585103122214</v>
      </c>
      <c r="AQ156" s="23">
        <f t="shared" ref="AQ156:AQ159" si="972">(AJ156/2)*(SIN(RADIANS(X155))*SIN(RADIANS(Y155))+SIN(RADIANS(X156))*SIN(RADIANS(Y156)))*AN156</f>
        <v>-12.805719435419944</v>
      </c>
      <c r="AR156" s="44">
        <f t="shared" ref="AR156:AR159" si="973">(10/AJ156)*2*(ASIN((SQRT((SIN((X155-X156)/2)^2+SIN(((Y155-Y156)/2)^2)*SIN(X155)*SIN(X156))))))</f>
        <v>6.1351668576002119E-2</v>
      </c>
      <c r="AS156" s="127"/>
      <c r="AT156" s="20">
        <f t="shared" ref="AT156:AT159" si="974">SQRT((I156-AE156)^2+(H156-AD156)^2)</f>
        <v>3.1433734878171062</v>
      </c>
      <c r="AU156" s="20">
        <f t="shared" ref="AU156:AU159" si="975">D156-Z156</f>
        <v>-0.99482139435599493</v>
      </c>
      <c r="AV156" s="20">
        <f t="shared" ref="AV156:AV159" si="976">SQRT((I156-AE156)^2+(H156-AD156)^2+(D156-Z156)^2)</f>
        <v>3.297039048992275</v>
      </c>
      <c r="AX156" s="18">
        <v>15</v>
      </c>
      <c r="AY156" s="18">
        <v>-45</v>
      </c>
      <c r="AZ156" s="18">
        <v>-235</v>
      </c>
      <c r="BA156" s="119">
        <v>1.0860000000000001</v>
      </c>
      <c r="BB156" s="119">
        <v>1.0105999999999999</v>
      </c>
      <c r="BC156" s="120">
        <v>1</v>
      </c>
      <c r="BD156" s="116"/>
      <c r="BE156" s="147" t="s">
        <v>98</v>
      </c>
      <c r="BF156" s="171" t="s">
        <v>144</v>
      </c>
    </row>
    <row r="157" spans="1:58" x14ac:dyDescent="0.3">
      <c r="A157" s="44">
        <v>2715.43</v>
      </c>
      <c r="B157" s="44">
        <v>90.15</v>
      </c>
      <c r="C157" s="20">
        <v>211.86</v>
      </c>
      <c r="D157" s="24">
        <f t="shared" si="939"/>
        <v>1118.583371115943</v>
      </c>
      <c r="E157" s="24">
        <f t="shared" si="940"/>
        <v>-1035.0033711159431</v>
      </c>
      <c r="F157" s="24">
        <f t="shared" si="941"/>
        <v>-1272.2424109455387</v>
      </c>
      <c r="G157" s="24">
        <f t="shared" si="942"/>
        <v>-1498.1488185705052</v>
      </c>
      <c r="H157" s="20">
        <f t="shared" si="943"/>
        <v>527647.09258905472</v>
      </c>
      <c r="I157" s="20">
        <f t="shared" si="944"/>
        <v>7193385.2311814278</v>
      </c>
      <c r="J157" s="21">
        <f t="shared" si="945"/>
        <v>1965.4644832183353</v>
      </c>
      <c r="K157" s="21">
        <f t="shared" si="946"/>
        <v>229.66176372388895</v>
      </c>
      <c r="L157" s="21">
        <f t="shared" si="947"/>
        <v>1850.8686569360505</v>
      </c>
      <c r="M157" s="127"/>
      <c r="N157" s="20">
        <f t="shared" si="948"/>
        <v>24.759999999999764</v>
      </c>
      <c r="O157" s="20">
        <f t="shared" si="949"/>
        <v>4.1887902047865492E-3</v>
      </c>
      <c r="P157" s="20">
        <f t="shared" si="950"/>
        <v>1.0646508437165648E-2</v>
      </c>
      <c r="Q157" s="22">
        <f t="shared" si="951"/>
        <v>1.144088757366446E-2</v>
      </c>
      <c r="R157" s="21">
        <f t="shared" si="952"/>
        <v>1.0000109079684849</v>
      </c>
      <c r="S157" s="20">
        <f t="shared" si="953"/>
        <v>-1.2964418071467247E-2</v>
      </c>
      <c r="T157" s="20">
        <f t="shared" si="954"/>
        <v>-21.098824165993186</v>
      </c>
      <c r="U157" s="20">
        <f t="shared" si="955"/>
        <v>-12.95725139217738</v>
      </c>
      <c r="V157" s="127"/>
      <c r="W157" s="44">
        <v>2715.43</v>
      </c>
      <c r="X157" s="44">
        <v>90.153999999999996</v>
      </c>
      <c r="Y157" s="20">
        <v>211.69644970202299</v>
      </c>
      <c r="Z157" s="20">
        <f t="shared" si="956"/>
        <v>1119.5786246568107</v>
      </c>
      <c r="AA157" s="20">
        <f t="shared" si="957"/>
        <v>-1035.9986246568108</v>
      </c>
      <c r="AB157" s="20">
        <f t="shared" si="958"/>
        <v>-1274.1198743299819</v>
      </c>
      <c r="AC157" s="20">
        <f t="shared" si="959"/>
        <v>-1495.5393553938295</v>
      </c>
      <c r="AD157" s="20">
        <f t="shared" si="960"/>
        <v>527645.21512567031</v>
      </c>
      <c r="AE157" s="20">
        <f t="shared" si="961"/>
        <v>7193387.8406446083</v>
      </c>
      <c r="AF157" s="21">
        <f t="shared" si="962"/>
        <v>1964.6932121057578</v>
      </c>
      <c r="AG157" s="21">
        <f t="shared" si="963"/>
        <v>229.5707709825848</v>
      </c>
      <c r="AH157" s="21">
        <f t="shared" si="964"/>
        <v>1851.1898563333154</v>
      </c>
      <c r="AI157" s="127"/>
      <c r="AJ157" s="20">
        <f t="shared" si="965"/>
        <v>24.759999999999764</v>
      </c>
      <c r="AK157" s="20">
        <f t="shared" si="966"/>
        <v>4.3633231299858239E-3</v>
      </c>
      <c r="AL157" s="20">
        <f t="shared" si="967"/>
        <v>1.0713721475398161E-2</v>
      </c>
      <c r="AM157" s="23">
        <f t="shared" si="968"/>
        <v>1.1568154782517492E-2</v>
      </c>
      <c r="AN157" s="44">
        <f t="shared" si="969"/>
        <v>1.0000111519996613</v>
      </c>
      <c r="AO157" s="23">
        <f t="shared" si="970"/>
        <v>-1.2532271559935224E-2</v>
      </c>
      <c r="AP157" s="23">
        <f t="shared" si="971"/>
        <v>-21.136155540395549</v>
      </c>
      <c r="AQ157" s="23">
        <f t="shared" si="972"/>
        <v>-12.896260512962874</v>
      </c>
      <c r="AR157" s="44">
        <f t="shared" si="973"/>
        <v>0.24189214121650726</v>
      </c>
      <c r="AS157" s="127"/>
      <c r="AT157" s="20">
        <f t="shared" si="974"/>
        <v>3.2146798984910476</v>
      </c>
      <c r="AU157" s="20">
        <f t="shared" si="975"/>
        <v>-0.99525354086767948</v>
      </c>
      <c r="AV157" s="20">
        <f t="shared" si="976"/>
        <v>3.3652186348545121</v>
      </c>
      <c r="AX157" s="18">
        <v>15</v>
      </c>
      <c r="AY157" s="18">
        <v>-45</v>
      </c>
      <c r="AZ157" s="18">
        <v>-235</v>
      </c>
      <c r="BA157" s="119">
        <v>1.0860000000000001</v>
      </c>
      <c r="BB157" s="119">
        <v>1.0105999999999999</v>
      </c>
      <c r="BC157" s="120">
        <v>1</v>
      </c>
      <c r="BD157" s="116"/>
      <c r="BE157" s="147" t="s">
        <v>98</v>
      </c>
      <c r="BF157" s="171" t="s">
        <v>144</v>
      </c>
    </row>
    <row r="158" spans="1:58" x14ac:dyDescent="0.3">
      <c r="A158" s="44">
        <v>2740.09</v>
      </c>
      <c r="B158" s="44">
        <v>90.03</v>
      </c>
      <c r="C158" s="20">
        <v>211.21</v>
      </c>
      <c r="D158" s="24">
        <f t="shared" si="939"/>
        <v>1118.5446348860846</v>
      </c>
      <c r="E158" s="24">
        <f t="shared" si="940"/>
        <v>-1034.9646348860847</v>
      </c>
      <c r="F158" s="24">
        <f t="shared" si="941"/>
        <v>-1293.2605002280802</v>
      </c>
      <c r="G158" s="24">
        <f t="shared" si="942"/>
        <v>-1511.0463872595842</v>
      </c>
      <c r="H158" s="20">
        <f t="shared" si="943"/>
        <v>527626.07449977216</v>
      </c>
      <c r="I158" s="20">
        <f t="shared" si="944"/>
        <v>7193372.3336127391</v>
      </c>
      <c r="J158" s="21">
        <f t="shared" si="945"/>
        <v>1988.9152586021419</v>
      </c>
      <c r="K158" s="21">
        <f t="shared" si="946"/>
        <v>229.44074653375012</v>
      </c>
      <c r="L158" s="21">
        <f t="shared" si="947"/>
        <v>1875.5196405382801</v>
      </c>
      <c r="M158" s="127"/>
      <c r="N158" s="20">
        <f t="shared" si="948"/>
        <v>24.660000000000309</v>
      </c>
      <c r="O158" s="20">
        <f t="shared" si="949"/>
        <v>-2.0943951023932746E-3</v>
      </c>
      <c r="P158" s="20">
        <f t="shared" si="950"/>
        <v>-1.1344640137963241E-2</v>
      </c>
      <c r="Q158" s="22">
        <f t="shared" si="951"/>
        <v>1.1536333303923563E-2</v>
      </c>
      <c r="R158" s="21">
        <f t="shared" si="952"/>
        <v>1.0000110907297781</v>
      </c>
      <c r="S158" s="20">
        <f t="shared" si="953"/>
        <v>-3.8736229858293239E-2</v>
      </c>
      <c r="T158" s="20">
        <f t="shared" si="954"/>
        <v>-21.018089282541514</v>
      </c>
      <c r="U158" s="20">
        <f t="shared" si="955"/>
        <v>-12.897568689079</v>
      </c>
      <c r="V158" s="127"/>
      <c r="W158" s="44">
        <v>2740.09</v>
      </c>
      <c r="X158" s="44">
        <v>90.034000000000006</v>
      </c>
      <c r="Y158" s="20">
        <v>210.94403734389999</v>
      </c>
      <c r="Z158" s="20">
        <f t="shared" si="956"/>
        <v>1119.5381666707417</v>
      </c>
      <c r="AA158" s="20">
        <f t="shared" si="957"/>
        <v>-1035.9581666707418</v>
      </c>
      <c r="AB158" s="20">
        <f t="shared" si="958"/>
        <v>-1295.1861178831427</v>
      </c>
      <c r="AC158" s="20">
        <f t="shared" si="959"/>
        <v>-1508.3580286599215</v>
      </c>
      <c r="AD158" s="20">
        <f t="shared" si="960"/>
        <v>527624.14888211712</v>
      </c>
      <c r="AE158" s="20">
        <f t="shared" si="961"/>
        <v>7193375.0219713422</v>
      </c>
      <c r="AF158" s="21">
        <f t="shared" si="962"/>
        <v>1988.1275166799667</v>
      </c>
      <c r="AG158" s="21">
        <f t="shared" si="963"/>
        <v>229.34820823270667</v>
      </c>
      <c r="AH158" s="21">
        <f t="shared" si="964"/>
        <v>1875.8430950457093</v>
      </c>
      <c r="AI158" s="127"/>
      <c r="AJ158" s="20">
        <f t="shared" si="965"/>
        <v>24.660000000000309</v>
      </c>
      <c r="AK158" s="20">
        <f t="shared" si="966"/>
        <v>-2.094395102393027E-3</v>
      </c>
      <c r="AL158" s="20">
        <f t="shared" si="967"/>
        <v>-1.3132072981940978E-2</v>
      </c>
      <c r="AM158" s="23">
        <f t="shared" si="968"/>
        <v>1.3298018816092716E-2</v>
      </c>
      <c r="AN158" s="44">
        <f t="shared" si="969"/>
        <v>1.000014736702636</v>
      </c>
      <c r="AO158" s="23">
        <f t="shared" si="970"/>
        <v>-4.0457986068999537E-2</v>
      </c>
      <c r="AP158" s="23">
        <f t="shared" si="971"/>
        <v>-21.066243553160866</v>
      </c>
      <c r="AQ158" s="23">
        <f t="shared" si="972"/>
        <v>-12.818673266091924</v>
      </c>
      <c r="AR158" s="44">
        <f t="shared" si="973"/>
        <v>0.26700305450281692</v>
      </c>
      <c r="AS158" s="127"/>
      <c r="AT158" s="20">
        <f t="shared" si="974"/>
        <v>3.306852783534874</v>
      </c>
      <c r="AU158" s="20">
        <f t="shared" si="975"/>
        <v>-0.9935317846570797</v>
      </c>
      <c r="AV158" s="20">
        <f t="shared" si="976"/>
        <v>3.452880064394972</v>
      </c>
      <c r="AX158" s="18">
        <v>15</v>
      </c>
      <c r="AY158" s="18">
        <v>-45</v>
      </c>
      <c r="AZ158" s="18">
        <v>-235</v>
      </c>
      <c r="BA158" s="119">
        <v>1.0860000000000001</v>
      </c>
      <c r="BB158" s="119">
        <v>1.0105999999999999</v>
      </c>
      <c r="BC158" s="120">
        <v>1</v>
      </c>
      <c r="BD158" s="116"/>
      <c r="BE158" s="147" t="s">
        <v>98</v>
      </c>
      <c r="BF158" s="171" t="s">
        <v>144</v>
      </c>
    </row>
    <row r="159" spans="1:58" x14ac:dyDescent="0.3">
      <c r="A159" s="128">
        <v>2764.82</v>
      </c>
      <c r="B159" s="128">
        <v>89.91</v>
      </c>
      <c r="C159" s="129">
        <v>210.75</v>
      </c>
      <c r="D159" s="130">
        <f t="shared" si="939"/>
        <v>1118.5575835503996</v>
      </c>
      <c r="E159" s="130">
        <f t="shared" si="940"/>
        <v>-1034.9775835503997</v>
      </c>
      <c r="F159" s="130">
        <f t="shared" si="941"/>
        <v>-1314.4626285444101</v>
      </c>
      <c r="G159" s="130">
        <f t="shared" si="942"/>
        <v>-1523.7758404540464</v>
      </c>
      <c r="H159" s="129">
        <f t="shared" si="943"/>
        <v>527604.87237145589</v>
      </c>
      <c r="I159" s="129">
        <f t="shared" si="944"/>
        <v>7193359.6041595442</v>
      </c>
      <c r="J159" s="131">
        <f t="shared" si="945"/>
        <v>2012.3878388102316</v>
      </c>
      <c r="K159" s="131">
        <f t="shared" si="946"/>
        <v>229.21778956949677</v>
      </c>
      <c r="L159" s="131">
        <f t="shared" si="947"/>
        <v>1900.2459488717504</v>
      </c>
      <c r="M159" s="25"/>
      <c r="N159" s="129">
        <f t="shared" si="948"/>
        <v>24.730000000000018</v>
      </c>
      <c r="O159" s="129">
        <f t="shared" si="949"/>
        <v>-2.0943951023932746E-3</v>
      </c>
      <c r="P159" s="129">
        <f t="shared" si="950"/>
        <v>-8.0285145591740548E-3</v>
      </c>
      <c r="Q159" s="132">
        <f t="shared" si="951"/>
        <v>8.2971980595123451E-3</v>
      </c>
      <c r="R159" s="131">
        <f t="shared" si="952"/>
        <v>1.0000057369974655</v>
      </c>
      <c r="S159" s="129">
        <f t="shared" si="953"/>
        <v>1.2948664315060122E-2</v>
      </c>
      <c r="T159" s="129">
        <f t="shared" si="954"/>
        <v>-21.202128316329908</v>
      </c>
      <c r="U159" s="129">
        <f t="shared" si="955"/>
        <v>-12.729453194462193</v>
      </c>
      <c r="V159" s="25"/>
      <c r="W159" s="128">
        <v>2764.82</v>
      </c>
      <c r="X159" s="128">
        <v>89.903000000000006</v>
      </c>
      <c r="Y159" s="129">
        <v>210.53424925488801</v>
      </c>
      <c r="Z159" s="129">
        <f t="shared" si="956"/>
        <v>1119.551762752659</v>
      </c>
      <c r="AA159" s="129">
        <f t="shared" si="957"/>
        <v>-1035.9717627526591</v>
      </c>
      <c r="AB159" s="129">
        <f t="shared" si="958"/>
        <v>-1316.4415807870537</v>
      </c>
      <c r="AC159" s="129">
        <f t="shared" si="959"/>
        <v>-1520.9982477434569</v>
      </c>
      <c r="AD159" s="129">
        <f t="shared" si="960"/>
        <v>527602.89341921324</v>
      </c>
      <c r="AE159" s="129">
        <f t="shared" si="961"/>
        <v>7193362.3817522582</v>
      </c>
      <c r="AF159" s="131">
        <f t="shared" si="962"/>
        <v>2011.5800022031892</v>
      </c>
      <c r="AG159" s="131">
        <f t="shared" si="963"/>
        <v>229.12343278886669</v>
      </c>
      <c r="AH159" s="131">
        <f t="shared" si="964"/>
        <v>1900.5709754314612</v>
      </c>
      <c r="AI159" s="25"/>
      <c r="AJ159" s="129">
        <f t="shared" si="965"/>
        <v>24.730000000000018</v>
      </c>
      <c r="AK159" s="129">
        <f t="shared" si="966"/>
        <v>-2.2863813201125759E-3</v>
      </c>
      <c r="AL159" s="129">
        <f t="shared" si="967"/>
        <v>-7.1521513887146913E-3</v>
      </c>
      <c r="AM159" s="133">
        <f t="shared" si="968"/>
        <v>7.5087130244000377E-3</v>
      </c>
      <c r="AN159" s="128">
        <f t="shared" si="969"/>
        <v>1.0000046984240969</v>
      </c>
      <c r="AO159" s="133">
        <f t="shared" si="970"/>
        <v>1.3596081917293296E-2</v>
      </c>
      <c r="AP159" s="133">
        <f t="shared" si="971"/>
        <v>-21.255462903910974</v>
      </c>
      <c r="AQ159" s="133">
        <f t="shared" si="972"/>
        <v>-12.640219083535385</v>
      </c>
      <c r="AR159" s="128">
        <f t="shared" si="973"/>
        <v>0.1601012470943767</v>
      </c>
      <c r="AS159" s="25"/>
      <c r="AT159" s="129">
        <f t="shared" si="974"/>
        <v>3.410465256123016</v>
      </c>
      <c r="AU159" s="129">
        <f t="shared" si="975"/>
        <v>-0.99417920225937451</v>
      </c>
      <c r="AV159" s="129">
        <f t="shared" si="976"/>
        <v>3.5524168603117676</v>
      </c>
      <c r="AX159" s="18">
        <v>15</v>
      </c>
      <c r="AY159" s="18">
        <v>-45</v>
      </c>
      <c r="AZ159" s="18">
        <v>-235</v>
      </c>
      <c r="BA159" s="119">
        <v>1.0860000000000001</v>
      </c>
      <c r="BB159" s="119">
        <v>1.0105999999999999</v>
      </c>
      <c r="BC159" s="120">
        <v>1</v>
      </c>
      <c r="BD159" s="116"/>
      <c r="BE159" s="147" t="s">
        <v>98</v>
      </c>
      <c r="BF159" s="171" t="s">
        <v>144</v>
      </c>
    </row>
    <row r="160" spans="1:58" x14ac:dyDescent="0.3">
      <c r="A160" s="44">
        <v>2789.53</v>
      </c>
      <c r="B160" s="44">
        <v>90.03</v>
      </c>
      <c r="C160" s="20">
        <v>210.87</v>
      </c>
      <c r="D160" s="24">
        <f t="shared" ref="D160:D163" si="977">S160+D159</f>
        <v>1118.5705216779181</v>
      </c>
      <c r="E160" s="24">
        <f t="shared" ref="E160:E163" si="978">$BJ$3-D160</f>
        <v>-1034.9905216779182</v>
      </c>
      <c r="F160" s="24">
        <f t="shared" ref="F160:F163" si="979">T160+F159</f>
        <v>-1335.6853083084591</v>
      </c>
      <c r="G160" s="24">
        <f t="shared" ref="G160:G163" si="980">U160+G159</f>
        <v>-1536.4321175468897</v>
      </c>
      <c r="H160" s="20">
        <f t="shared" ref="H160:H163" si="981">H159+T160</f>
        <v>527583.64969169185</v>
      </c>
      <c r="I160" s="20">
        <f t="shared" ref="I160:I163" si="982">I159+U160</f>
        <v>7193346.9478824511</v>
      </c>
      <c r="J160" s="21">
        <f t="shared" ref="J160:J163" si="983">SQRT(F160^2+G160^2)</f>
        <v>2035.8484458968655</v>
      </c>
      <c r="K160" s="21">
        <f t="shared" ref="K160:K163" si="984">IF(J160=0,0,IF(F160&lt;0,ATAN(G160/F160)*180/PI()+180,ATAN(G160/F160)*180/PI()))</f>
        <v>228.9981893862543</v>
      </c>
      <c r="L160" s="21">
        <f t="shared" ref="L160:L163" si="985">COS((K160-$BL$3)*PI()/180)*J160</f>
        <v>1924.9534672302204</v>
      </c>
      <c r="M160" s="127"/>
      <c r="N160" s="20">
        <f t="shared" ref="N160:N163" si="986">A160-A159</f>
        <v>24.710000000000036</v>
      </c>
      <c r="O160" s="20">
        <f t="shared" ref="O160:O163" si="987">RADIANS(B160-B159)</f>
        <v>2.0943951023932746E-3</v>
      </c>
      <c r="P160" s="20">
        <f t="shared" ref="P160:P163" si="988">RADIANS(C160-C159)</f>
        <v>2.0943951023932746E-3</v>
      </c>
      <c r="Q160" s="22">
        <f t="shared" ref="Q160:Q163" si="989">ACOS(COS(O160)-SIN(RADIANS(B159))*SIN(RADIANS(B160))*(1-COS(P160)))</f>
        <v>2.9619214850462594E-3</v>
      </c>
      <c r="R160" s="21">
        <f t="shared" ref="R160:R163" si="990">2/Q160*TAN(Q160/2)</f>
        <v>1.000000731082215</v>
      </c>
      <c r="S160" s="20">
        <f t="shared" ref="S160:S163" si="991">(N160/2)*(COS(RADIANS(B159))+COS(RADIANS(B160)))*R160</f>
        <v>1.2938127518568387E-2</v>
      </c>
      <c r="T160" s="20">
        <f t="shared" ref="T160:T163" si="992">(N160/2)*(SIN(RADIANS(B159))*COS(RADIANS(C159))+SIN(RADIANS(B160))*COS(RADIANS(C160)))*R160</f>
        <v>-21.222679764048916</v>
      </c>
      <c r="U160" s="20">
        <f t="shared" ref="U160:U163" si="993">(N160/2)*(SIN(RADIANS(B159))*SIN(RADIANS(C159))+SIN(RADIANS(B160))*SIN(RADIANS(C160)))*R160</f>
        <v>-12.656277092843396</v>
      </c>
      <c r="V160" s="127"/>
      <c r="W160" s="44">
        <v>2789.53</v>
      </c>
      <c r="X160" s="44">
        <v>90.034000000000006</v>
      </c>
      <c r="Y160" s="20">
        <v>210.90530392298101</v>
      </c>
      <c r="Z160" s="20">
        <f t="shared" ref="Z160:Z163" si="994">AO160+Z159</f>
        <v>1119.565347828528</v>
      </c>
      <c r="AA160" s="20">
        <f t="shared" ref="AA160:AA163" si="995">$BJ$3-Z160</f>
        <v>-1035.9853478285281</v>
      </c>
      <c r="AB160" s="20">
        <f t="shared" ref="AB160:AB163" si="996">AP160+AB159</f>
        <v>-1337.6841297135575</v>
      </c>
      <c r="AC160" s="20">
        <f t="shared" ref="AC160:AC163" si="997">AQ160+AC159</f>
        <v>-1533.621069558196</v>
      </c>
      <c r="AD160" s="20">
        <f t="shared" ref="AD160:AD163" si="998">AD159+AP160</f>
        <v>527581.65087028674</v>
      </c>
      <c r="AE160" s="20">
        <f t="shared" ref="AE160:AE163" si="999">AE159+AQ160</f>
        <v>7193349.7589304438</v>
      </c>
      <c r="AF160" s="21">
        <f t="shared" ref="AF160:AF163" si="1000">SQRT(AB160^2+AC160^2)</f>
        <v>2035.0411337072139</v>
      </c>
      <c r="AG160" s="21">
        <f t="shared" ref="AG160:AG163" si="1001">IF(AF160=0,0,IF(AB160&lt;0,ATAN(AC160/AB160)*180/PI()+180,ATAN(AC160/AB160)*180/PI()))</f>
        <v>228.90379346536574</v>
      </c>
      <c r="AH160" s="21">
        <f t="shared" ref="AH160:AH163" si="1002">COS((AG160-$BL$3)*PI()/180)*AF160</f>
        <v>1925.2789733503171</v>
      </c>
      <c r="AI160" s="127"/>
      <c r="AJ160" s="20">
        <f t="shared" ref="AJ160:AJ163" si="1003">W160-W159</f>
        <v>24.710000000000036</v>
      </c>
      <c r="AK160" s="20">
        <f t="shared" ref="AK160:AK163" si="1004">RADIANS(X160-X159)</f>
        <v>2.2863813201125759E-3</v>
      </c>
      <c r="AL160" s="20">
        <f t="shared" ref="AL160:AL163" si="1005">RADIANS(Y160-Y159)</f>
        <v>6.4761256631175141E-3</v>
      </c>
      <c r="AM160" s="23">
        <f t="shared" ref="AM160:AM163" si="1006">ACOS(COS(AK160)-SIN(RADIANS(X159))*SIN(RADIANS(X160))*(1-COS(AL160)))</f>
        <v>6.8678753773172563E-3</v>
      </c>
      <c r="AN160" s="44">
        <f t="shared" ref="AN160:AN163" si="1007">2/AM160*TAN(AM160/2)</f>
        <v>1.0000039306612232</v>
      </c>
      <c r="AO160" s="23">
        <f t="shared" ref="AO160:AO163" si="1008">(AJ160/2)*(COS(RADIANS(X159))+COS(RADIANS(X160)))*AN160</f>
        <v>1.3585075869006907E-2</v>
      </c>
      <c r="AP160" s="23">
        <f t="shared" ref="AP160:AP163" si="1009">(AJ160/2)*(SIN(RADIANS(X159))*COS(RADIANS(Y159))+SIN(RADIANS(X160))*COS(RADIANS(Y160)))*AN160</f>
        <v>-21.242548926503765</v>
      </c>
      <c r="AQ160" s="23">
        <f t="shared" ref="AQ160:AQ163" si="1010">(AJ160/2)*(SIN(RADIANS(X159))*SIN(RADIANS(Y159))+SIN(RADIANS(X160))*SIN(RADIANS(Y160)))*AN160</f>
        <v>-12.622821814739257</v>
      </c>
      <c r="AR160" s="44">
        <f t="shared" ref="AR160:AR163" si="1011">(10/AJ160)*2*(ASIN((SQRT((SIN((X159-X160)/2)^2+SIN(((Y159-Y160)/2)^2)*SIN(X159)*SIN(X160))))))</f>
        <v>0.14669065006567791</v>
      </c>
      <c r="AS160" s="127"/>
      <c r="AT160" s="20">
        <f t="shared" ref="AT160:AT163" si="1012">SQRT((I160-AE160)^2+(H160-AD160)^2)</f>
        <v>3.4492430802455529</v>
      </c>
      <c r="AU160" s="20">
        <f t="shared" ref="AU160:AU163" si="1013">D160-Z160</f>
        <v>-0.9948261506099243</v>
      </c>
      <c r="AV160" s="20">
        <f t="shared" ref="AV160:AV163" si="1014">SQRT((I160-AE160)^2+(H160-AD160)^2+(D160-Z160)^2)</f>
        <v>3.589840789862301</v>
      </c>
      <c r="AX160" s="18">
        <v>10</v>
      </c>
      <c r="AY160" s="18">
        <v>-45</v>
      </c>
      <c r="AZ160" s="18">
        <v>-235</v>
      </c>
      <c r="BA160" s="119">
        <v>1.0085999999999999</v>
      </c>
      <c r="BB160" s="119">
        <v>1.0104</v>
      </c>
      <c r="BC160" s="120">
        <v>1</v>
      </c>
      <c r="BD160" s="116"/>
      <c r="BE160" s="147" t="s">
        <v>98</v>
      </c>
      <c r="BF160" s="171" t="s">
        <v>144</v>
      </c>
    </row>
    <row r="161" spans="1:58" x14ac:dyDescent="0.3">
      <c r="A161" s="44">
        <v>2814.27</v>
      </c>
      <c r="B161" s="44">
        <v>89.97</v>
      </c>
      <c r="C161" s="20">
        <v>211.28</v>
      </c>
      <c r="D161" s="24">
        <f t="shared" si="977"/>
        <v>1118.5705216779181</v>
      </c>
      <c r="E161" s="24">
        <f t="shared" si="978"/>
        <v>-1034.9905216779182</v>
      </c>
      <c r="F161" s="24">
        <f t="shared" si="979"/>
        <v>-1356.8748836922634</v>
      </c>
      <c r="G161" s="24">
        <f t="shared" si="980"/>
        <v>-1549.201879773374</v>
      </c>
      <c r="H161" s="20">
        <f t="shared" si="981"/>
        <v>527562.46011630807</v>
      </c>
      <c r="I161" s="20">
        <f t="shared" si="982"/>
        <v>7193334.1781202247</v>
      </c>
      <c r="J161" s="21">
        <f t="shared" si="983"/>
        <v>2059.4018340984958</v>
      </c>
      <c r="K161" s="21">
        <f t="shared" si="984"/>
        <v>228.78636904187923</v>
      </c>
      <c r="L161" s="21">
        <f t="shared" si="985"/>
        <v>1949.6890589212428</v>
      </c>
      <c r="M161" s="127"/>
      <c r="N161" s="20">
        <f t="shared" si="986"/>
        <v>24.739999999999782</v>
      </c>
      <c r="O161" s="20">
        <f t="shared" si="987"/>
        <v>-1.0471975511966373E-3</v>
      </c>
      <c r="P161" s="20">
        <f t="shared" si="988"/>
        <v>7.1558499331766919E-3</v>
      </c>
      <c r="Q161" s="22">
        <f t="shared" si="989"/>
        <v>7.2320679129758147E-3</v>
      </c>
      <c r="R161" s="21">
        <f t="shared" si="990"/>
        <v>1.000004358589988</v>
      </c>
      <c r="S161" s="20">
        <f t="shared" si="991"/>
        <v>1.5155152442027291E-15</v>
      </c>
      <c r="T161" s="20">
        <f t="shared" si="992"/>
        <v>-21.189575383804474</v>
      </c>
      <c r="U161" s="20">
        <f t="shared" si="993"/>
        <v>-12.769762226484374</v>
      </c>
      <c r="V161" s="127"/>
      <c r="W161" s="44">
        <v>2814.27</v>
      </c>
      <c r="X161" s="44">
        <v>89.962999999999994</v>
      </c>
      <c r="Y161" s="20">
        <v>211.18630302782401</v>
      </c>
      <c r="Z161" s="20">
        <f t="shared" si="994"/>
        <v>1119.5659955214701</v>
      </c>
      <c r="AA161" s="20">
        <f t="shared" si="995"/>
        <v>-1035.9859955214702</v>
      </c>
      <c r="AB161" s="20">
        <f t="shared" si="996"/>
        <v>-1358.8802330904418</v>
      </c>
      <c r="AC161" s="20">
        <f t="shared" si="997"/>
        <v>-1546.3800466359151</v>
      </c>
      <c r="AD161" s="20">
        <f t="shared" si="998"/>
        <v>527560.45476690982</v>
      </c>
      <c r="AE161" s="20">
        <f t="shared" si="999"/>
        <v>7193336.9999533659</v>
      </c>
      <c r="AF161" s="21">
        <f t="shared" si="1000"/>
        <v>2058.6031032031474</v>
      </c>
      <c r="AG161" s="21">
        <f t="shared" si="1001"/>
        <v>228.69263637156547</v>
      </c>
      <c r="AH161" s="21">
        <f t="shared" si="1002"/>
        <v>1950.0148258747997</v>
      </c>
      <c r="AI161" s="127"/>
      <c r="AJ161" s="20">
        <f t="shared" si="1003"/>
        <v>24.739999999999782</v>
      </c>
      <c r="AK161" s="20">
        <f t="shared" si="1004"/>
        <v>-1.2391837689161862E-3</v>
      </c>
      <c r="AL161" s="20">
        <f t="shared" si="1005"/>
        <v>4.9043595746671798E-3</v>
      </c>
      <c r="AM161" s="23">
        <f t="shared" si="1006"/>
        <v>5.0584895133212182E-3</v>
      </c>
      <c r="AN161" s="44">
        <f t="shared" si="1007"/>
        <v>1.000002132365136</v>
      </c>
      <c r="AO161" s="23">
        <f t="shared" si="1008"/>
        <v>6.4769294213332974E-4</v>
      </c>
      <c r="AP161" s="23">
        <f t="shared" si="1009"/>
        <v>-21.196103376884281</v>
      </c>
      <c r="AQ161" s="23">
        <f t="shared" si="1010"/>
        <v>-12.758977077719024</v>
      </c>
      <c r="AR161" s="44">
        <f t="shared" si="1011"/>
        <v>0.10581197138747178</v>
      </c>
      <c r="AS161" s="127"/>
      <c r="AT161" s="20">
        <f t="shared" si="1012"/>
        <v>3.4618157786786918</v>
      </c>
      <c r="AU161" s="20">
        <f t="shared" si="1013"/>
        <v>-0.995473843551963</v>
      </c>
      <c r="AV161" s="20">
        <f t="shared" si="1014"/>
        <v>3.6021017002168159</v>
      </c>
      <c r="AX161" s="18">
        <v>10</v>
      </c>
      <c r="AY161" s="18">
        <v>-45</v>
      </c>
      <c r="AZ161" s="18">
        <v>-235</v>
      </c>
      <c r="BA161" s="119">
        <v>1.0085999999999999</v>
      </c>
      <c r="BB161" s="119">
        <v>1.0104</v>
      </c>
      <c r="BC161" s="120">
        <v>1</v>
      </c>
      <c r="BD161" s="116"/>
      <c r="BE161" s="147" t="s">
        <v>98</v>
      </c>
      <c r="BF161" s="171" t="s">
        <v>144</v>
      </c>
    </row>
    <row r="162" spans="1:58" x14ac:dyDescent="0.3">
      <c r="A162" s="44">
        <v>2839.03</v>
      </c>
      <c r="B162" s="44">
        <v>90.03</v>
      </c>
      <c r="C162" s="20">
        <v>210.66</v>
      </c>
      <c r="D162" s="24">
        <f t="shared" si="977"/>
        <v>1118.5705216779181</v>
      </c>
      <c r="E162" s="24">
        <f t="shared" si="978"/>
        <v>-1034.9905216779182</v>
      </c>
      <c r="F162" s="24">
        <f t="shared" si="979"/>
        <v>-1378.1049157083266</v>
      </c>
      <c r="G162" s="24">
        <f t="shared" si="980"/>
        <v>-1561.9430454357125</v>
      </c>
      <c r="H162" s="20">
        <f t="shared" si="981"/>
        <v>527541.23008429201</v>
      </c>
      <c r="I162" s="20">
        <f t="shared" si="982"/>
        <v>7193321.4369545626</v>
      </c>
      <c r="J162" s="21">
        <f t="shared" si="983"/>
        <v>2082.9880546667669</v>
      </c>
      <c r="K162" s="21">
        <f t="shared" si="984"/>
        <v>228.57798697560389</v>
      </c>
      <c r="L162" s="21">
        <f t="shared" si="985"/>
        <v>1974.4453888014793</v>
      </c>
      <c r="M162" s="127"/>
      <c r="N162" s="20">
        <f t="shared" si="986"/>
        <v>24.760000000000218</v>
      </c>
      <c r="O162" s="20">
        <f t="shared" si="987"/>
        <v>1.0471975511966373E-3</v>
      </c>
      <c r="P162" s="20">
        <f t="shared" si="988"/>
        <v>-1.0821041362364923E-2</v>
      </c>
      <c r="Q162" s="22">
        <f t="shared" si="989"/>
        <v>1.0871593635542576E-2</v>
      </c>
      <c r="R162" s="21">
        <f t="shared" si="990"/>
        <v>1.0000098494120933</v>
      </c>
      <c r="S162" s="20">
        <f t="shared" si="991"/>
        <v>1.5167487261129905E-15</v>
      </c>
      <c r="T162" s="20">
        <f t="shared" si="992"/>
        <v>-21.230032016063305</v>
      </c>
      <c r="U162" s="20">
        <f t="shared" si="993"/>
        <v>-12.741165662338538</v>
      </c>
      <c r="V162" s="127"/>
      <c r="W162" s="128">
        <v>2839.03</v>
      </c>
      <c r="X162" s="128">
        <v>90.034000000000006</v>
      </c>
      <c r="Y162" s="129">
        <v>210.45868774769599</v>
      </c>
      <c r="Z162" s="20">
        <f t="shared" si="994"/>
        <v>1119.5666437454245</v>
      </c>
      <c r="AA162" s="20">
        <f t="shared" si="995"/>
        <v>-1035.9866437454245</v>
      </c>
      <c r="AB162" s="20">
        <f t="shared" si="996"/>
        <v>-1380.1429565644737</v>
      </c>
      <c r="AC162" s="20">
        <f t="shared" si="997"/>
        <v>-1559.0664910774981</v>
      </c>
      <c r="AD162" s="20">
        <f t="shared" si="998"/>
        <v>527539.19204343576</v>
      </c>
      <c r="AE162" s="20">
        <f t="shared" si="999"/>
        <v>7193324.3135089241</v>
      </c>
      <c r="AF162" s="21">
        <f t="shared" si="1000"/>
        <v>2082.182245663244</v>
      </c>
      <c r="AG162" s="21">
        <f t="shared" si="1001"/>
        <v>228.48356538346854</v>
      </c>
      <c r="AH162" s="21">
        <f t="shared" si="1002"/>
        <v>1974.7721067777466</v>
      </c>
      <c r="AI162" s="127"/>
      <c r="AJ162" s="20">
        <f t="shared" si="1003"/>
        <v>24.760000000000218</v>
      </c>
      <c r="AK162" s="20">
        <f t="shared" si="1004"/>
        <v>1.2391837689161862E-3</v>
      </c>
      <c r="AL162" s="20">
        <f t="shared" si="1005"/>
        <v>-1.2699282326054825E-2</v>
      </c>
      <c r="AM162" s="23">
        <f t="shared" si="1006"/>
        <v>1.2759597456907246E-2</v>
      </c>
      <c r="AN162" s="44">
        <f t="shared" si="1007"/>
        <v>1.0000135674981607</v>
      </c>
      <c r="AO162" s="23">
        <f t="shared" si="1008"/>
        <v>6.4822395435145958E-4</v>
      </c>
      <c r="AP162" s="23">
        <f t="shared" si="1009"/>
        <v>-21.262723474031766</v>
      </c>
      <c r="AQ162" s="23">
        <f t="shared" si="1010"/>
        <v>-12.686444441582934</v>
      </c>
      <c r="AR162" s="44">
        <f t="shared" si="1011"/>
        <v>0.26881989487313973</v>
      </c>
      <c r="AS162" s="127"/>
      <c r="AT162" s="20">
        <f t="shared" si="1012"/>
        <v>3.5253617582682066</v>
      </c>
      <c r="AU162" s="20">
        <f t="shared" si="1013"/>
        <v>-0.99612206750634869</v>
      </c>
      <c r="AV162" s="20">
        <f t="shared" si="1014"/>
        <v>3.6633911475616445</v>
      </c>
      <c r="AX162" s="18">
        <v>10</v>
      </c>
      <c r="AY162" s="18">
        <v>-45</v>
      </c>
      <c r="AZ162" s="18">
        <v>-235</v>
      </c>
      <c r="BA162" s="119">
        <v>1.0085999999999999</v>
      </c>
      <c r="BB162" s="119">
        <v>1.0104</v>
      </c>
      <c r="BC162" s="120">
        <v>1</v>
      </c>
      <c r="BD162" s="116"/>
      <c r="BE162" s="147" t="s">
        <v>98</v>
      </c>
      <c r="BF162" s="171" t="s">
        <v>144</v>
      </c>
    </row>
    <row r="163" spans="1:58" x14ac:dyDescent="0.3">
      <c r="A163" s="128">
        <v>2863.79</v>
      </c>
      <c r="B163" s="128">
        <v>90.09</v>
      </c>
      <c r="C163" s="129">
        <v>209.26</v>
      </c>
      <c r="D163" s="130">
        <f t="shared" si="977"/>
        <v>1118.5445917823422</v>
      </c>
      <c r="E163" s="130">
        <f t="shared" si="978"/>
        <v>-1034.9645917823423</v>
      </c>
      <c r="F163" s="130">
        <f t="shared" si="979"/>
        <v>-1399.5557958793529</v>
      </c>
      <c r="G163" s="130">
        <f t="shared" si="980"/>
        <v>-1574.3077577240181</v>
      </c>
      <c r="H163" s="129">
        <f t="shared" si="981"/>
        <v>527519.77920412098</v>
      </c>
      <c r="I163" s="129">
        <f t="shared" si="982"/>
        <v>7193309.0722422739</v>
      </c>
      <c r="J163" s="131">
        <f t="shared" si="983"/>
        <v>2106.4665536887869</v>
      </c>
      <c r="K163" s="131">
        <f t="shared" si="984"/>
        <v>228.3629818326736</v>
      </c>
      <c r="L163" s="131">
        <f t="shared" si="985"/>
        <v>1999.2047521072773</v>
      </c>
      <c r="M163" s="25"/>
      <c r="N163" s="129">
        <f t="shared" si="986"/>
        <v>24.759999999999764</v>
      </c>
      <c r="O163" s="129">
        <f t="shared" si="987"/>
        <v>1.0471975511966373E-3</v>
      </c>
      <c r="P163" s="129">
        <f t="shared" si="988"/>
        <v>-2.4434609527920714E-2</v>
      </c>
      <c r="Q163" s="132">
        <f t="shared" si="989"/>
        <v>2.4457024679216843E-2</v>
      </c>
      <c r="R163" s="131">
        <f t="shared" si="990"/>
        <v>1.0000498484863498</v>
      </c>
      <c r="S163" s="129">
        <f t="shared" si="991"/>
        <v>-2.5929895576022516E-2</v>
      </c>
      <c r="T163" s="129">
        <f t="shared" si="992"/>
        <v>-21.450880171026306</v>
      </c>
      <c r="U163" s="129">
        <f t="shared" si="993"/>
        <v>-12.364712288305489</v>
      </c>
      <c r="V163" s="25"/>
      <c r="W163" s="44">
        <v>2863.79</v>
      </c>
      <c r="X163" s="44">
        <v>90.091999999999999</v>
      </c>
      <c r="Y163" s="20">
        <v>209.112678762489</v>
      </c>
      <c r="Z163" s="129">
        <f t="shared" si="994"/>
        <v>1119.5394174579726</v>
      </c>
      <c r="AA163" s="129">
        <f t="shared" si="995"/>
        <v>-1035.9594174579727</v>
      </c>
      <c r="AB163" s="129">
        <f t="shared" si="996"/>
        <v>-1401.6313951107593</v>
      </c>
      <c r="AC163" s="129">
        <f t="shared" si="997"/>
        <v>-1571.3659065460795</v>
      </c>
      <c r="AD163" s="129">
        <f t="shared" si="998"/>
        <v>527517.70360488945</v>
      </c>
      <c r="AE163" s="129">
        <f t="shared" si="999"/>
        <v>7193312.0140934559</v>
      </c>
      <c r="AF163" s="131">
        <f t="shared" si="1000"/>
        <v>2105.6498711836011</v>
      </c>
      <c r="AG163" s="131">
        <f t="shared" si="1001"/>
        <v>228.26758637053922</v>
      </c>
      <c r="AH163" s="131">
        <f t="shared" si="1002"/>
        <v>1999.5313481807814</v>
      </c>
      <c r="AI163" s="25"/>
      <c r="AJ163" s="129">
        <f t="shared" si="1003"/>
        <v>24.759999999999764</v>
      </c>
      <c r="AK163" s="129">
        <f t="shared" si="1004"/>
        <v>1.0122909661565841E-3</v>
      </c>
      <c r="AL163" s="129">
        <f t="shared" si="1005"/>
        <v>-2.3492288553289671E-2</v>
      </c>
      <c r="AM163" s="133">
        <f t="shared" si="1006"/>
        <v>2.3514073234247146E-2</v>
      </c>
      <c r="AN163" s="128">
        <f t="shared" si="1007"/>
        <v>1.0000460785177419</v>
      </c>
      <c r="AO163" s="133">
        <f t="shared" si="1008"/>
        <v>-2.7226287451909893E-2</v>
      </c>
      <c r="AP163" s="133">
        <f t="shared" si="1009"/>
        <v>-21.488438546285582</v>
      </c>
      <c r="AQ163" s="133">
        <f t="shared" si="1010"/>
        <v>-12.299415468581451</v>
      </c>
      <c r="AR163" s="128">
        <f t="shared" si="1011"/>
        <v>0.49185007935251024</v>
      </c>
      <c r="AS163" s="25"/>
      <c r="AT163" s="129">
        <f t="shared" si="1012"/>
        <v>3.6003611688838428</v>
      </c>
      <c r="AU163" s="129">
        <f t="shared" si="1013"/>
        <v>-0.99482567563040902</v>
      </c>
      <c r="AV163" s="129">
        <f t="shared" si="1014"/>
        <v>3.7352749124127569</v>
      </c>
      <c r="AX163" s="18">
        <v>10</v>
      </c>
      <c r="AY163" s="18">
        <v>-45</v>
      </c>
      <c r="AZ163" s="18">
        <v>-235</v>
      </c>
      <c r="BA163" s="119">
        <v>1.0085999999999999</v>
      </c>
      <c r="BB163" s="119">
        <v>1.0104</v>
      </c>
      <c r="BC163" s="120">
        <v>1</v>
      </c>
      <c r="BD163" s="116"/>
      <c r="BE163" s="147" t="s">
        <v>98</v>
      </c>
      <c r="BF163" s="171" t="s">
        <v>144</v>
      </c>
    </row>
    <row r="164" spans="1:58" x14ac:dyDescent="0.3">
      <c r="A164" s="44">
        <v>2888.65</v>
      </c>
      <c r="B164" s="44">
        <v>90.09</v>
      </c>
      <c r="C164" s="20">
        <v>209.16</v>
      </c>
      <c r="D164" s="24">
        <f t="shared" ref="D164:D167" si="1015">S164+D163</f>
        <v>1118.505541791804</v>
      </c>
      <c r="E164" s="24">
        <f t="shared" ref="E164:E167" si="1016">$BJ$3-D164</f>
        <v>-1034.9255417918041</v>
      </c>
      <c r="F164" s="24">
        <f t="shared" ref="F164:F167" si="1017">T164+F163</f>
        <v>-1421.2544920972719</v>
      </c>
      <c r="G164" s="24">
        <f t="shared" ref="G164:G167" si="1018">U164+G163</f>
        <v>-1586.4397196699758</v>
      </c>
      <c r="H164" s="20">
        <f t="shared" ref="H164:H167" si="1019">H163+T164</f>
        <v>527498.08050790301</v>
      </c>
      <c r="I164" s="20">
        <f t="shared" ref="I164:I167" si="1020">I163+U164</f>
        <v>7193296.9402803276</v>
      </c>
      <c r="J164" s="21">
        <f t="shared" ref="J164:J167" si="1021">SQRT(F164^2+G164^2)</f>
        <v>2129.9660362205841</v>
      </c>
      <c r="K164" s="21">
        <f t="shared" ref="K164:K167" si="1022">IF(J164=0,0,IF(F164&lt;0,ATAN(G164/F164)*180/PI()+180,ATAN(G164/F164)*180/PI()))</f>
        <v>228.14357678861762</v>
      </c>
      <c r="L164" s="21">
        <f t="shared" ref="L164:L167" si="1023">COS((K164-$BL$3)*PI()/180)*J164</f>
        <v>2024.0623552339755</v>
      </c>
      <c r="M164" s="127"/>
      <c r="N164" s="20">
        <f t="shared" ref="N164:N167" si="1024">A164-A163</f>
        <v>24.860000000000127</v>
      </c>
      <c r="O164" s="20">
        <f t="shared" ref="O164:O167" si="1025">RADIANS(B164-B163)</f>
        <v>0</v>
      </c>
      <c r="P164" s="20">
        <f t="shared" ref="P164:P167" si="1026">RADIANS(C164-C163)</f>
        <v>-1.7453292519942303E-3</v>
      </c>
      <c r="Q164" s="22">
        <f t="shared" ref="Q164:Q167" si="1027">ACOS(COS(O164)-SIN(RADIANS(B163))*SIN(RADIANS(B164))*(1-COS(P164)))</f>
        <v>1.7453270987597413E-3</v>
      </c>
      <c r="R164" s="21">
        <f t="shared" ref="R164:R167" si="1028">2/Q164*TAN(Q164/2)</f>
        <v>1.0000002538473007</v>
      </c>
      <c r="S164" s="20">
        <f t="shared" ref="S164:S167" si="1029">(N164/2)*(COS(RADIANS(B163))+COS(RADIANS(B164)))*R164</f>
        <v>-3.904999053818959E-2</v>
      </c>
      <c r="T164" s="20">
        <f t="shared" ref="T164:T167" si="1030">(N164/2)*(SIN(RADIANS(B163))*COS(RADIANS(C163))+SIN(RADIANS(B164))*COS(RADIANS(C164)))*R164</f>
        <v>-21.698696217919053</v>
      </c>
      <c r="U164" s="20">
        <f t="shared" ref="U164:U167" si="1031">(N164/2)*(SIN(RADIANS(B163))*SIN(RADIANS(C163))+SIN(RADIANS(B164))*SIN(RADIANS(C164)))*R164</f>
        <v>-12.131961945957748</v>
      </c>
      <c r="V164" s="127"/>
      <c r="W164" s="44">
        <v>2888.65</v>
      </c>
      <c r="X164" s="44">
        <v>90.093999999999994</v>
      </c>
      <c r="Y164" s="20">
        <v>209.052489740548</v>
      </c>
      <c r="Z164" s="20">
        <f t="shared" ref="Z164:Z167" si="1032">AO164+Z163</f>
        <v>1119.4990658087422</v>
      </c>
      <c r="AA164" s="20">
        <f t="shared" ref="AA164:AA167" si="1033">$BJ$3-Z164</f>
        <v>-1035.9190658087423</v>
      </c>
      <c r="AB164" s="20">
        <f t="shared" ref="AB164:AB167" si="1034">AP164+AB163</f>
        <v>-1423.3570169449183</v>
      </c>
      <c r="AC164" s="20">
        <f t="shared" ref="AC164:AC167" si="1035">AQ164+AC163</f>
        <v>-1583.4495844119715</v>
      </c>
      <c r="AD164" s="20">
        <f t="shared" ref="AD164:AD167" si="1036">AD163+AP164</f>
        <v>527495.97798305529</v>
      </c>
      <c r="AE164" s="20">
        <f t="shared" ref="AE164:AE167" si="1037">AE163+AQ164</f>
        <v>7193299.9304155903</v>
      </c>
      <c r="AF164" s="21">
        <f t="shared" ref="AF164:AF167" si="1038">SQRT(AB164^2+AC164^2)</f>
        <v>2129.1448480694735</v>
      </c>
      <c r="AG164" s="21">
        <f t="shared" ref="AG164:AG167" si="1039">IF(AF164=0,0,IF(AB164&lt;0,ATAN(AC164/AB164)*180/PI()+180,ATAN(AC164/AB164)*180/PI()))</f>
        <v>228.04774356151623</v>
      </c>
      <c r="AH164" s="21">
        <f t="shared" ref="AH164:AH167" si="1040">COS((AG164-$BL$3)*PI()/180)*AF164</f>
        <v>2024.3881275351225</v>
      </c>
      <c r="AI164" s="127"/>
      <c r="AJ164" s="20">
        <f t="shared" ref="AJ164:AJ167" si="1041">W164-W163</f>
        <v>24.860000000000127</v>
      </c>
      <c r="AK164" s="20">
        <f t="shared" ref="AK164:AK167" si="1042">RADIANS(X164-X163)</f>
        <v>3.4906585039805237E-5</v>
      </c>
      <c r="AL164" s="20">
        <f t="shared" ref="AL164:AL167" si="1043">RADIANS(Y164-Y163)</f>
        <v>-1.0504966064255497E-3</v>
      </c>
      <c r="AM164" s="23">
        <f t="shared" ref="AM164:AM167" si="1044">ACOS(COS(AK164)-SIN(RADIANS(X163))*SIN(RADIANS(X164))*(1-COS(AL164)))</f>
        <v>1.0510750127008528E-3</v>
      </c>
      <c r="AN164" s="44">
        <f t="shared" ref="AN164:AN167" si="1045">2/AM164*TAN(AM164/2)</f>
        <v>1.0000000920632337</v>
      </c>
      <c r="AO164" s="23">
        <f t="shared" ref="AO164:AO167" si="1046">(AJ164/2)*(COS(RADIANS(X163))+COS(RADIANS(X164)))*AN164</f>
        <v>-4.0351649230358409E-2</v>
      </c>
      <c r="AP164" s="23">
        <f t="shared" ref="AP164:AP167" si="1047">(AJ164/2)*(SIN(RADIANS(X163))*COS(RADIANS(Y163))+SIN(RADIANS(X164))*COS(RADIANS(Y164)))*AN164</f>
        <v>-21.725621834159039</v>
      </c>
      <c r="AQ164" s="23">
        <f t="shared" ref="AQ164:AQ167" si="1048">(AJ164/2)*(SIN(RADIANS(X163))*SIN(RADIANS(Y163))+SIN(RADIANS(X164))*SIN(RADIANS(Y164)))*AN164</f>
        <v>-12.083677865892</v>
      </c>
      <c r="AR164" s="44">
        <f t="shared" ref="AR164:AR167" si="1049">(10/AJ164)*2*(ASIN((SQRT((SIN((X163-X164)/2)^2+SIN(((Y163-Y164)/2)^2)*SIN(X163)*SIN(X164))))))</f>
        <v>2.0561711316262721E-2</v>
      </c>
      <c r="AS164" s="127"/>
      <c r="AT164" s="20">
        <f t="shared" ref="AT164:AT167" si="1050">SQRT((I164-AE164)^2+(H164-AD164)^2)</f>
        <v>3.6553412459930783</v>
      </c>
      <c r="AU164" s="20">
        <f t="shared" ref="AU164:AU167" si="1051">D164-Z164</f>
        <v>-0.99352401693818138</v>
      </c>
      <c r="AV164" s="20">
        <f t="shared" ref="AV164:AV167" si="1052">SQRT((I164-AE164)^2+(H164-AD164)^2+(D164-Z164)^2)</f>
        <v>3.7879558599449399</v>
      </c>
      <c r="AX164" s="18">
        <v>10</v>
      </c>
      <c r="AY164" s="18">
        <v>-45</v>
      </c>
      <c r="AZ164" s="18">
        <v>-235</v>
      </c>
      <c r="BA164" s="119">
        <v>1.0085999999999999</v>
      </c>
      <c r="BB164" s="119">
        <v>1.0104</v>
      </c>
      <c r="BC164" s="120">
        <v>1</v>
      </c>
      <c r="BD164" s="116"/>
      <c r="BE164" s="147" t="s">
        <v>98</v>
      </c>
      <c r="BF164" s="171" t="s">
        <v>144</v>
      </c>
    </row>
    <row r="165" spans="1:58" x14ac:dyDescent="0.3">
      <c r="A165" s="44">
        <v>2913.52</v>
      </c>
      <c r="B165" s="44">
        <v>89.91</v>
      </c>
      <c r="C165" s="20">
        <v>209.75</v>
      </c>
      <c r="D165" s="24">
        <f t="shared" si="1015"/>
        <v>1118.505541791804</v>
      </c>
      <c r="E165" s="24">
        <f t="shared" si="1016"/>
        <v>-1034.9255417918041</v>
      </c>
      <c r="F165" s="24">
        <f t="shared" si="1017"/>
        <v>-1442.9097454315427</v>
      </c>
      <c r="G165" s="24">
        <f t="shared" si="1018"/>
        <v>-1598.6692302430374</v>
      </c>
      <c r="H165" s="20">
        <f t="shared" si="1019"/>
        <v>527476.42525456869</v>
      </c>
      <c r="I165" s="20">
        <f t="shared" si="1020"/>
        <v>7193284.7107697548</v>
      </c>
      <c r="J165" s="21">
        <f t="shared" si="1021"/>
        <v>2153.539375351002</v>
      </c>
      <c r="K165" s="21">
        <f t="shared" si="1022"/>
        <v>227.93156026117214</v>
      </c>
      <c r="L165" s="21">
        <f t="shared" si="1023"/>
        <v>2048.9311100333716</v>
      </c>
      <c r="M165" s="127"/>
      <c r="N165" s="20">
        <f t="shared" si="1024"/>
        <v>24.869999999999891</v>
      </c>
      <c r="O165" s="20">
        <f t="shared" si="1025"/>
        <v>-3.1415926535899121E-3</v>
      </c>
      <c r="P165" s="20">
        <f t="shared" si="1026"/>
        <v>1.0297442586766604E-2</v>
      </c>
      <c r="Q165" s="22">
        <f t="shared" si="1027"/>
        <v>1.0766003948370573E-2</v>
      </c>
      <c r="R165" s="21">
        <f t="shared" si="1028"/>
        <v>1.0000096590153726</v>
      </c>
      <c r="S165" s="20">
        <f t="shared" si="1029"/>
        <v>1.5234868189193314E-15</v>
      </c>
      <c r="T165" s="20">
        <f t="shared" si="1030"/>
        <v>-21.655253334270892</v>
      </c>
      <c r="U165" s="20">
        <f t="shared" si="1031"/>
        <v>-12.229510573061628</v>
      </c>
      <c r="V165" s="127"/>
      <c r="W165" s="44">
        <v>2913.52</v>
      </c>
      <c r="X165" s="44">
        <v>89.903999999999996</v>
      </c>
      <c r="Y165" s="20">
        <v>209.479571441568</v>
      </c>
      <c r="Z165" s="20">
        <f t="shared" si="1032"/>
        <v>1119.499499873938</v>
      </c>
      <c r="AA165" s="20">
        <f t="shared" si="1033"/>
        <v>-1035.9194998739381</v>
      </c>
      <c r="AB165" s="20">
        <f t="shared" si="1034"/>
        <v>-1445.0525316523485</v>
      </c>
      <c r="AC165" s="20">
        <f t="shared" si="1035"/>
        <v>-1595.6076315730072</v>
      </c>
      <c r="AD165" s="20">
        <f t="shared" si="1036"/>
        <v>527474.28246834781</v>
      </c>
      <c r="AE165" s="20">
        <f t="shared" si="1037"/>
        <v>7193287.7723684292</v>
      </c>
      <c r="AF165" s="21">
        <f t="shared" si="1038"/>
        <v>2152.7053986016949</v>
      </c>
      <c r="AG165" s="21">
        <f t="shared" si="1039"/>
        <v>227.83462547619769</v>
      </c>
      <c r="AH165" s="21">
        <f t="shared" si="1040"/>
        <v>2049.2560180004539</v>
      </c>
      <c r="AI165" s="127"/>
      <c r="AJ165" s="20">
        <f t="shared" si="1041"/>
        <v>24.869999999999891</v>
      </c>
      <c r="AK165" s="20">
        <f t="shared" si="1042"/>
        <v>-3.3161255787891863E-3</v>
      </c>
      <c r="AL165" s="20">
        <f t="shared" si="1043"/>
        <v>7.4539818578170346E-3</v>
      </c>
      <c r="AM165" s="23">
        <f t="shared" si="1044"/>
        <v>8.1583382779730762E-3</v>
      </c>
      <c r="AN165" s="44">
        <f t="shared" si="1045"/>
        <v>1.0000055465772053</v>
      </c>
      <c r="AO165" s="23">
        <f t="shared" si="1046"/>
        <v>4.3406519585751009E-4</v>
      </c>
      <c r="AP165" s="23">
        <f t="shared" si="1047"/>
        <v>-21.695514707430245</v>
      </c>
      <c r="AQ165" s="23">
        <f t="shared" si="1048"/>
        <v>-12.158047161035624</v>
      </c>
      <c r="AR165" s="44">
        <f t="shared" si="1049"/>
        <v>0.17200781809141558</v>
      </c>
      <c r="AS165" s="127"/>
      <c r="AT165" s="20">
        <f t="shared" si="1050"/>
        <v>3.7369665815265756</v>
      </c>
      <c r="AU165" s="20">
        <f t="shared" si="1051"/>
        <v>-0.99395808213398595</v>
      </c>
      <c r="AV165" s="20">
        <f t="shared" si="1052"/>
        <v>3.8668943482445823</v>
      </c>
      <c r="AX165" s="18">
        <v>10</v>
      </c>
      <c r="AY165" s="18">
        <v>-45</v>
      </c>
      <c r="AZ165" s="18">
        <v>-235</v>
      </c>
      <c r="BA165" s="119">
        <v>1.0085999999999999</v>
      </c>
      <c r="BB165" s="119">
        <v>1.0104</v>
      </c>
      <c r="BC165" s="120">
        <v>1</v>
      </c>
      <c r="BD165" s="116"/>
      <c r="BE165" s="147" t="s">
        <v>98</v>
      </c>
      <c r="BF165" s="171" t="s">
        <v>144</v>
      </c>
    </row>
    <row r="166" spans="1:58" x14ac:dyDescent="0.3">
      <c r="A166" s="44">
        <v>2938.37</v>
      </c>
      <c r="B166" s="44">
        <v>89.91</v>
      </c>
      <c r="C166" s="20">
        <v>209.23</v>
      </c>
      <c r="D166" s="24">
        <f t="shared" si="1015"/>
        <v>1118.5445763324074</v>
      </c>
      <c r="E166" s="24">
        <f t="shared" si="1016"/>
        <v>-1034.9645763324074</v>
      </c>
      <c r="F166" s="24">
        <f t="shared" si="1017"/>
        <v>-1464.5401189357056</v>
      </c>
      <c r="G166" s="24">
        <f t="shared" si="1018"/>
        <v>-1610.902123592298</v>
      </c>
      <c r="H166" s="20">
        <f t="shared" si="1019"/>
        <v>527454.79488106456</v>
      </c>
      <c r="I166" s="20">
        <f t="shared" si="1020"/>
        <v>7193272.4778764052</v>
      </c>
      <c r="J166" s="21">
        <f t="shared" si="1021"/>
        <v>2177.127330168446</v>
      </c>
      <c r="K166" s="21">
        <f t="shared" si="1022"/>
        <v>227.72468220555467</v>
      </c>
      <c r="L166" s="21">
        <f t="shared" si="1023"/>
        <v>2073.7800096559531</v>
      </c>
      <c r="M166" s="127"/>
      <c r="N166" s="20">
        <f t="shared" si="1024"/>
        <v>24.849999999999909</v>
      </c>
      <c r="O166" s="20">
        <f t="shared" si="1025"/>
        <v>0</v>
      </c>
      <c r="P166" s="20">
        <f t="shared" si="1026"/>
        <v>-9.0757121103706914E-3</v>
      </c>
      <c r="Q166" s="22">
        <f t="shared" si="1027"/>
        <v>9.0757009135846722E-3</v>
      </c>
      <c r="R166" s="21">
        <f t="shared" si="1028"/>
        <v>1.0000068640854611</v>
      </c>
      <c r="S166" s="20">
        <f t="shared" si="1029"/>
        <v>3.9034540603235315E-2</v>
      </c>
      <c r="T166" s="20">
        <f t="shared" si="1030"/>
        <v>-21.630373504162794</v>
      </c>
      <c r="U166" s="20">
        <f t="shared" si="1031"/>
        <v>-12.232893349260632</v>
      </c>
      <c r="V166" s="127"/>
      <c r="W166" s="44">
        <v>2938.37</v>
      </c>
      <c r="X166" s="44">
        <v>89.903999999999996</v>
      </c>
      <c r="Y166" s="20">
        <v>209.10698405317001</v>
      </c>
      <c r="Z166" s="20">
        <f t="shared" si="1032"/>
        <v>1119.5411365758175</v>
      </c>
      <c r="AA166" s="20">
        <f t="shared" si="1033"/>
        <v>-1035.9611365758176</v>
      </c>
      <c r="AB166" s="20">
        <f t="shared" si="1034"/>
        <v>-1466.7248111286331</v>
      </c>
      <c r="AC166" s="20">
        <f t="shared" si="1035"/>
        <v>-1607.766204374836</v>
      </c>
      <c r="AD166" s="20">
        <f t="shared" si="1036"/>
        <v>527452.61018887151</v>
      </c>
      <c r="AE166" s="20">
        <f t="shared" si="1037"/>
        <v>7193275.6137956278</v>
      </c>
      <c r="AF166" s="21">
        <f t="shared" si="1038"/>
        <v>2176.27981645518</v>
      </c>
      <c r="AG166" s="21">
        <f t="shared" si="1039"/>
        <v>227.62658593887889</v>
      </c>
      <c r="AH166" s="21">
        <f t="shared" si="1040"/>
        <v>2074.1040489857473</v>
      </c>
      <c r="AI166" s="127"/>
      <c r="AJ166" s="20">
        <f t="shared" si="1041"/>
        <v>24.849999999999909</v>
      </c>
      <c r="AK166" s="20">
        <f t="shared" si="1042"/>
        <v>0</v>
      </c>
      <c r="AL166" s="20">
        <f t="shared" si="1043"/>
        <v>-6.502876678951823E-3</v>
      </c>
      <c r="AM166" s="23">
        <f t="shared" si="1044"/>
        <v>6.5028675509848366E-3</v>
      </c>
      <c r="AN166" s="44">
        <f t="shared" si="1045"/>
        <v>1.0000035239554339</v>
      </c>
      <c r="AO166" s="23">
        <f t="shared" si="1046"/>
        <v>4.1636701879512406E-2</v>
      </c>
      <c r="AP166" s="23">
        <f t="shared" si="1047"/>
        <v>-21.672279476284494</v>
      </c>
      <c r="AQ166" s="23">
        <f t="shared" si="1048"/>
        <v>-12.158572801828763</v>
      </c>
      <c r="AR166" s="44">
        <f t="shared" si="1049"/>
        <v>0.14056281170376222</v>
      </c>
      <c r="AS166" s="127"/>
      <c r="AT166" s="20">
        <f t="shared" si="1050"/>
        <v>3.8218934246157925</v>
      </c>
      <c r="AU166" s="20">
        <f t="shared" si="1051"/>
        <v>-0.99656024341015836</v>
      </c>
      <c r="AV166" s="20">
        <f t="shared" si="1052"/>
        <v>3.9496837427656337</v>
      </c>
      <c r="AX166" s="18">
        <v>10</v>
      </c>
      <c r="AY166" s="18">
        <v>-45</v>
      </c>
      <c r="AZ166" s="18">
        <v>-235</v>
      </c>
      <c r="BA166" s="119">
        <v>1.0085999999999999</v>
      </c>
      <c r="BB166" s="119">
        <v>1.0104</v>
      </c>
      <c r="BC166" s="120">
        <v>1</v>
      </c>
      <c r="BD166" s="116"/>
      <c r="BE166" s="147" t="s">
        <v>98</v>
      </c>
      <c r="BF166" s="171" t="s">
        <v>144</v>
      </c>
    </row>
    <row r="167" spans="1:58" x14ac:dyDescent="0.3">
      <c r="A167" s="128">
        <v>2963.26</v>
      </c>
      <c r="B167" s="128">
        <v>90.03</v>
      </c>
      <c r="C167" s="129">
        <v>209.05</v>
      </c>
      <c r="D167" s="130">
        <f t="shared" si="1015"/>
        <v>1118.5576087136733</v>
      </c>
      <c r="E167" s="130">
        <f t="shared" si="1016"/>
        <v>-1034.9776087136734</v>
      </c>
      <c r="F167" s="130">
        <f t="shared" si="1017"/>
        <v>-1486.2798375789787</v>
      </c>
      <c r="G167" s="130">
        <f t="shared" si="1018"/>
        <v>-1623.0221824817488</v>
      </c>
      <c r="H167" s="129">
        <f t="shared" si="1019"/>
        <v>527433.05516242131</v>
      </c>
      <c r="I167" s="129">
        <f t="shared" si="1020"/>
        <v>7193260.3578175157</v>
      </c>
      <c r="J167" s="131">
        <f t="shared" si="1021"/>
        <v>2200.7336868466423</v>
      </c>
      <c r="K167" s="131">
        <f t="shared" si="1022"/>
        <v>227.51815808249165</v>
      </c>
      <c r="L167" s="131">
        <f t="shared" si="1023"/>
        <v>2098.6671877168792</v>
      </c>
      <c r="M167" s="25"/>
      <c r="N167" s="129">
        <f t="shared" si="1024"/>
        <v>24.890000000000327</v>
      </c>
      <c r="O167" s="129">
        <f t="shared" si="1025"/>
        <v>2.0943951023932746E-3</v>
      </c>
      <c r="P167" s="129">
        <f t="shared" si="1026"/>
        <v>-3.141592653589416E-3</v>
      </c>
      <c r="Q167" s="132">
        <f t="shared" si="1027"/>
        <v>3.7757236302915498E-3</v>
      </c>
      <c r="R167" s="131">
        <f t="shared" si="1028"/>
        <v>1.0000011880091046</v>
      </c>
      <c r="S167" s="129">
        <f t="shared" si="1029"/>
        <v>1.3032381265933908E-2</v>
      </c>
      <c r="T167" s="129">
        <f t="shared" si="1030"/>
        <v>-21.739718643273232</v>
      </c>
      <c r="U167" s="129">
        <f t="shared" si="1031"/>
        <v>-12.120058889450863</v>
      </c>
      <c r="V167" s="25"/>
      <c r="W167" s="128">
        <v>2963.26</v>
      </c>
      <c r="X167" s="128">
        <v>90.024000000000001</v>
      </c>
      <c r="Y167" s="129">
        <v>209.013863488552</v>
      </c>
      <c r="Z167" s="129">
        <f t="shared" si="1032"/>
        <v>1119.5567754236022</v>
      </c>
      <c r="AA167" s="129">
        <f t="shared" si="1033"/>
        <v>-1035.9767754236022</v>
      </c>
      <c r="AB167" s="129">
        <f t="shared" si="1034"/>
        <v>-1488.4813471876589</v>
      </c>
      <c r="AC167" s="129">
        <f t="shared" si="1035"/>
        <v>-1619.8560609212682</v>
      </c>
      <c r="AD167" s="129">
        <f t="shared" si="1036"/>
        <v>527430.85365281242</v>
      </c>
      <c r="AE167" s="129">
        <f t="shared" si="1037"/>
        <v>7193263.5239390815</v>
      </c>
      <c r="AF167" s="131">
        <f t="shared" si="1038"/>
        <v>2199.8887196921928</v>
      </c>
      <c r="AG167" s="131">
        <f t="shared" si="1039"/>
        <v>227.42018106577063</v>
      </c>
      <c r="AH167" s="131">
        <f t="shared" si="1040"/>
        <v>2098.9906901844315</v>
      </c>
      <c r="AI167" s="25"/>
      <c r="AJ167" s="129">
        <f t="shared" si="1041"/>
        <v>24.890000000000327</v>
      </c>
      <c r="AK167" s="129">
        <f t="shared" si="1042"/>
        <v>2.0943951023932746E-3</v>
      </c>
      <c r="AL167" s="129">
        <f t="shared" si="1043"/>
        <v>-1.6252604539003172E-3</v>
      </c>
      <c r="AM167" s="133">
        <f t="shared" si="1044"/>
        <v>2.6510300600732783E-3</v>
      </c>
      <c r="AN167" s="128">
        <f t="shared" si="1045"/>
        <v>1.0000005856637766</v>
      </c>
      <c r="AO167" s="133">
        <f t="shared" si="1046"/>
        <v>1.5638847784722021E-2</v>
      </c>
      <c r="AP167" s="133">
        <f t="shared" si="1047"/>
        <v>-21.75653605902578</v>
      </c>
      <c r="AQ167" s="133">
        <f t="shared" si="1048"/>
        <v>-12.089856546432266</v>
      </c>
      <c r="AR167" s="128">
        <f t="shared" si="1049"/>
        <v>5.8998197767336946E-2</v>
      </c>
      <c r="AS167" s="25"/>
      <c r="AT167" s="129">
        <f t="shared" si="1050"/>
        <v>3.8562897099474034</v>
      </c>
      <c r="AU167" s="129">
        <f t="shared" si="1051"/>
        <v>-0.99916670992888612</v>
      </c>
      <c r="AV167" s="129">
        <f t="shared" si="1052"/>
        <v>3.983629556230893</v>
      </c>
      <c r="AX167" s="18">
        <v>10</v>
      </c>
      <c r="AY167" s="18">
        <v>-45</v>
      </c>
      <c r="AZ167" s="18">
        <v>-235</v>
      </c>
      <c r="BA167" s="119">
        <v>1.0085999999999999</v>
      </c>
      <c r="BB167" s="119">
        <v>1.0104</v>
      </c>
      <c r="BC167" s="120">
        <v>1</v>
      </c>
      <c r="BD167" s="116"/>
      <c r="BE167" s="147" t="s">
        <v>98</v>
      </c>
      <c r="BF167" s="171" t="s">
        <v>144</v>
      </c>
    </row>
    <row r="168" spans="1:58" x14ac:dyDescent="0.3">
      <c r="A168" s="44">
        <v>2988.07</v>
      </c>
      <c r="B168" s="44">
        <v>89.78</v>
      </c>
      <c r="C168" s="20">
        <v>209.8</v>
      </c>
      <c r="D168" s="24">
        <f t="shared" ref="D168:D171" si="1053">S168+D167</f>
        <v>1118.5987457873914</v>
      </c>
      <c r="E168" s="24">
        <f t="shared" ref="E168:E171" si="1054">$BJ$3-D168</f>
        <v>-1035.0187457873915</v>
      </c>
      <c r="F168" s="24">
        <f t="shared" ref="F168:F171" si="1055">T168+F167</f>
        <v>-1507.8891351055263</v>
      </c>
      <c r="G168" s="24">
        <f t="shared" ref="G168:G171" si="1056">U168+G167</f>
        <v>-1635.2108207349818</v>
      </c>
      <c r="H168" s="20">
        <f t="shared" ref="H168:H171" si="1057">H167+T168</f>
        <v>527411.44586489478</v>
      </c>
      <c r="I168" s="20">
        <f t="shared" ref="I168:I171" si="1058">I167+U168</f>
        <v>7193248.1691792626</v>
      </c>
      <c r="J168" s="21">
        <f t="shared" ref="J168:J171" si="1059">SQRT(F168^2+G168^2)</f>
        <v>2224.3300276753143</v>
      </c>
      <c r="K168" s="21">
        <f t="shared" ref="K168:K171" si="1060">IF(J168=0,0,IF(F168&lt;0,ATAN(G168/F168)*180/PI()+180,ATAN(G168/F168)*180/PI()))</f>
        <v>227.31968727584589</v>
      </c>
      <c r="L168" s="21">
        <f t="shared" ref="L168:L171" si="1061">COS((K168-$BL$3)*PI()/180)*J168</f>
        <v>2123.4757074594222</v>
      </c>
      <c r="M168" s="127"/>
      <c r="N168" s="20">
        <f t="shared" ref="N168:N171" si="1062">A168-A167</f>
        <v>24.809999999999945</v>
      </c>
      <c r="O168" s="20">
        <f t="shared" ref="O168:O171" si="1063">RADIANS(B168-B167)</f>
        <v>-4.3633231299858239E-3</v>
      </c>
      <c r="P168" s="20">
        <f t="shared" ref="P168:P171" si="1064">RADIANS(C168-C167)</f>
        <v>1.3089969389957472E-2</v>
      </c>
      <c r="Q168" s="22">
        <f t="shared" ref="Q168:Q171" si="1065">ACOS(COS(O168)-SIN(RADIANS(B167))*SIN(RADIANS(B168))*(1-COS(P168)))</f>
        <v>1.3798012336712517E-2</v>
      </c>
      <c r="R168" s="21">
        <f t="shared" ref="R168:R171" si="1066">2/Q168*TAN(Q168/2)</f>
        <v>1.0000158657307636</v>
      </c>
      <c r="S168" s="20">
        <f t="shared" ref="S168:S171" si="1067">(N168/2)*(COS(RADIANS(B167))+COS(RADIANS(B168)))*R168</f>
        <v>4.1137073718075068E-2</v>
      </c>
      <c r="T168" s="20">
        <f t="shared" ref="T168:T171" si="1068">(N168/2)*(SIN(RADIANS(B167))*COS(RADIANS(C167))+SIN(RADIANS(B168))*COS(RADIANS(C168)))*R168</f>
        <v>-21.609297526547572</v>
      </c>
      <c r="U168" s="20">
        <f t="shared" ref="U168:U171" si="1069">(N168/2)*(SIN(RADIANS(B167))*SIN(RADIANS(C167))+SIN(RADIANS(B168))*SIN(RADIANS(C168)))*R168</f>
        <v>-12.188638253232968</v>
      </c>
      <c r="V168" s="127"/>
      <c r="W168" s="44">
        <v>2988.07</v>
      </c>
      <c r="X168" s="44">
        <v>89.783000000000001</v>
      </c>
      <c r="Y168" s="129">
        <v>209.804390183701</v>
      </c>
      <c r="Z168" s="20">
        <f t="shared" ref="Z168:Z171" si="1070">AO168+Z167</f>
        <v>1119.5985620980236</v>
      </c>
      <c r="AA168" s="20">
        <f t="shared" ref="AA168:AA171" si="1071">$BJ$3-Z168</f>
        <v>-1036.0185620980237</v>
      </c>
      <c r="AB168" s="20">
        <f t="shared" ref="AB168:AB171" si="1072">AP168+AB167</f>
        <v>-1510.094003762202</v>
      </c>
      <c r="AC168" s="20">
        <f t="shared" ref="AC168:AC171" si="1073">AQ168+AC167</f>
        <v>-1632.0387025692753</v>
      </c>
      <c r="AD168" s="20">
        <f t="shared" ref="AD168:AD171" si="1074">AD167+AP168</f>
        <v>527409.24099623784</v>
      </c>
      <c r="AE168" s="20">
        <f t="shared" ref="AE168:AE171" si="1075">AE167+AQ168</f>
        <v>7193251.3412974337</v>
      </c>
      <c r="AF168" s="21">
        <f t="shared" ref="AF168:AF171" si="1076">SQRT(AB168^2+AC168^2)</f>
        <v>2223.4959471252832</v>
      </c>
      <c r="AG168" s="21">
        <f t="shared" ref="AG168:AG171" si="1077">IF(AF168=0,0,IF(AB168&lt;0,ATAN(AC168/AB168)*180/PI()+180,ATAN(AC168/AB168)*180/PI()))</f>
        <v>227.2225069862522</v>
      </c>
      <c r="AH168" s="21">
        <f t="shared" ref="AH168:AH171" si="1078">COS((AG168-$BL$3)*PI()/180)*AF168</f>
        <v>2123.7991206452584</v>
      </c>
      <c r="AI168" s="127"/>
      <c r="AJ168" s="20">
        <f t="shared" ref="AJ168:AJ171" si="1079">W168-W167</f>
        <v>24.809999999999945</v>
      </c>
      <c r="AK168" s="20">
        <f t="shared" ref="AK168:AK171" si="1080">RADIANS(X168-X167)</f>
        <v>-4.2062434973063282E-3</v>
      </c>
      <c r="AL168" s="20">
        <f t="shared" ref="AL168:AL171" si="1081">RADIANS(Y168-Y167)</f>
        <v>1.3797293655259496E-2</v>
      </c>
      <c r="AM168" s="23">
        <f t="shared" ref="AM168:AM171" si="1082">ACOS(COS(AK168)-SIN(RADIANS(X167))*SIN(RADIANS(X168))*(1-COS(AL168)))</f>
        <v>1.4424180249973162E-2</v>
      </c>
      <c r="AN168" s="44">
        <f t="shared" ref="AN168:AN171" si="1083">2/AM168*TAN(AM168/2)</f>
        <v>1.0000173384420621</v>
      </c>
      <c r="AO168" s="23">
        <f t="shared" ref="AO168:AO171" si="1084">(AJ168/2)*(COS(RADIANS(X167))+COS(RADIANS(X168)))*AN168</f>
        <v>4.1786674421386324E-2</v>
      </c>
      <c r="AP168" s="23">
        <f t="shared" ref="AP168:AP171" si="1085">(AJ168/2)*(SIN(RADIANS(X167))*COS(RADIANS(Y167))+SIN(RADIANS(X168))*COS(RADIANS(Y168)))*AN168</f>
        <v>-21.612656574542974</v>
      </c>
      <c r="AQ168" s="23">
        <f t="shared" ref="AQ168:AQ171" si="1086">(AJ168/2)*(SIN(RADIANS(X167))*SIN(RADIANS(Y167))+SIN(RADIANS(X168))*SIN(RADIANS(Y168)))*AN168</f>
        <v>-12.182641648007092</v>
      </c>
      <c r="AR168" s="44">
        <f t="shared" ref="AR168:AR171" si="1087">(10/AJ168)*2*(ASIN((SQRT((SIN((X167-X168)/2)^2+SIN(((Y167-Y168)/2)^2)*SIN(X167)*SIN(X168))))))</f>
        <v>0.31793591548937061</v>
      </c>
      <c r="AS168" s="127"/>
      <c r="AT168" s="20">
        <f t="shared" ref="AT168:AT171" si="1088">SQRT((I168-AE168)^2+(H168-AD168)^2)</f>
        <v>3.8631307880864005</v>
      </c>
      <c r="AU168" s="20">
        <f t="shared" ref="AU168:AU171" si="1089">D168-Z168</f>
        <v>-0.99981631063224086</v>
      </c>
      <c r="AV168" s="20">
        <f t="shared" ref="AV168:AV171" si="1090">SQRT((I168-AE168)^2+(H168-AD168)^2+(D168-Z168)^2)</f>
        <v>3.9904150336609501</v>
      </c>
      <c r="AX168" s="18">
        <v>10</v>
      </c>
      <c r="AY168" s="18">
        <v>-45</v>
      </c>
      <c r="AZ168" s="18">
        <v>-235</v>
      </c>
      <c r="BA168" s="119">
        <v>1.0085999999999999</v>
      </c>
      <c r="BB168" s="119">
        <v>1.0104</v>
      </c>
      <c r="BC168" s="120">
        <v>1</v>
      </c>
      <c r="BD168" s="116"/>
      <c r="BE168" s="147" t="s">
        <v>98</v>
      </c>
      <c r="BF168" s="171" t="s">
        <v>144</v>
      </c>
    </row>
    <row r="169" spans="1:58" x14ac:dyDescent="0.3">
      <c r="A169" s="44">
        <v>3012.91</v>
      </c>
      <c r="B169" s="44">
        <v>90.21</v>
      </c>
      <c r="C169" s="20">
        <v>210.86</v>
      </c>
      <c r="D169" s="24">
        <f t="shared" si="1053"/>
        <v>1118.6009135430625</v>
      </c>
      <c r="E169" s="24">
        <f t="shared" si="1054"/>
        <v>-1035.0209135430625</v>
      </c>
      <c r="F169" s="24">
        <f t="shared" si="1055"/>
        <v>-1529.328959464227</v>
      </c>
      <c r="G169" s="24">
        <f t="shared" si="1056"/>
        <v>-1647.7543063752278</v>
      </c>
      <c r="H169" s="20">
        <f t="shared" si="1057"/>
        <v>527390.0060405361</v>
      </c>
      <c r="I169" s="20">
        <f t="shared" si="1058"/>
        <v>7193235.625693622</v>
      </c>
      <c r="J169" s="21">
        <f t="shared" si="1059"/>
        <v>2248.097266675542</v>
      </c>
      <c r="K169" s="21">
        <f t="shared" si="1060"/>
        <v>227.13470409621246</v>
      </c>
      <c r="L169" s="21">
        <f t="shared" si="1061"/>
        <v>2148.3148828268563</v>
      </c>
      <c r="M169" s="127"/>
      <c r="N169" s="20">
        <f t="shared" si="1062"/>
        <v>24.839999999999691</v>
      </c>
      <c r="O169" s="20">
        <f t="shared" si="1063"/>
        <v>7.5049157835754884E-3</v>
      </c>
      <c r="P169" s="20">
        <f t="shared" si="1064"/>
        <v>1.8500490071139932E-2</v>
      </c>
      <c r="Q169" s="22">
        <f t="shared" si="1065"/>
        <v>1.9964726010838874E-2</v>
      </c>
      <c r="R169" s="21">
        <f t="shared" si="1066"/>
        <v>1.0000332171810624</v>
      </c>
      <c r="S169" s="20">
        <f t="shared" si="1067"/>
        <v>2.1677556709662127E-3</v>
      </c>
      <c r="T169" s="20">
        <f t="shared" si="1068"/>
        <v>-21.439824358700626</v>
      </c>
      <c r="U169" s="20">
        <f t="shared" si="1069"/>
        <v>-12.543485640246047</v>
      </c>
      <c r="V169" s="127"/>
      <c r="W169" s="44">
        <v>3012.91</v>
      </c>
      <c r="X169" s="44">
        <v>90.212999999999994</v>
      </c>
      <c r="Y169" s="129">
        <v>210.803314664976</v>
      </c>
      <c r="Z169" s="20">
        <f t="shared" si="1070"/>
        <v>1119.5994291975248</v>
      </c>
      <c r="AA169" s="20">
        <f t="shared" si="1071"/>
        <v>-1036.0194291975249</v>
      </c>
      <c r="AB169" s="20">
        <f t="shared" si="1072"/>
        <v>-1531.539584570223</v>
      </c>
      <c r="AC169" s="20">
        <f t="shared" si="1073"/>
        <v>-1644.5724226021289</v>
      </c>
      <c r="AD169" s="20">
        <f t="shared" si="1074"/>
        <v>527387.79541542986</v>
      </c>
      <c r="AE169" s="20">
        <f t="shared" si="1075"/>
        <v>7193238.8075774005</v>
      </c>
      <c r="AF169" s="21">
        <f t="shared" si="1076"/>
        <v>2247.2721135387601</v>
      </c>
      <c r="AG169" s="21">
        <f t="shared" si="1077"/>
        <v>227.03820660876244</v>
      </c>
      <c r="AH169" s="21">
        <f t="shared" si="1078"/>
        <v>2148.6383984403428</v>
      </c>
      <c r="AI169" s="127"/>
      <c r="AJ169" s="20">
        <f t="shared" si="1079"/>
        <v>24.839999999999691</v>
      </c>
      <c r="AK169" s="20">
        <f t="shared" si="1080"/>
        <v>7.5049157835754884E-3</v>
      </c>
      <c r="AL169" s="20">
        <f t="shared" si="1081"/>
        <v>1.7434521177025146E-2</v>
      </c>
      <c r="AM169" s="23">
        <f t="shared" si="1082"/>
        <v>1.8981171263096286E-2</v>
      </c>
      <c r="AN169" s="44">
        <f t="shared" si="1083"/>
        <v>1.0000300248202927</v>
      </c>
      <c r="AO169" s="23">
        <f t="shared" si="1084"/>
        <v>8.6709950130109588E-4</v>
      </c>
      <c r="AP169" s="23">
        <f t="shared" si="1085"/>
        <v>-21.445580808020974</v>
      </c>
      <c r="AQ169" s="23">
        <f t="shared" si="1086"/>
        <v>-12.533720032853621</v>
      </c>
      <c r="AR169" s="44">
        <f t="shared" si="1087"/>
        <v>0.40462299119503842</v>
      </c>
      <c r="AS169" s="127"/>
      <c r="AT169" s="20">
        <f t="shared" si="1088"/>
        <v>3.8744351510526864</v>
      </c>
      <c r="AU169" s="20">
        <f t="shared" si="1089"/>
        <v>-0.99851565446238055</v>
      </c>
      <c r="AV169" s="20">
        <f t="shared" si="1090"/>
        <v>4.0010350225809184</v>
      </c>
      <c r="AX169" s="18">
        <v>10</v>
      </c>
      <c r="AY169" s="18">
        <v>-45</v>
      </c>
      <c r="AZ169" s="18">
        <v>-235</v>
      </c>
      <c r="BA169" s="119">
        <v>1.0085999999999999</v>
      </c>
      <c r="BB169" s="119">
        <v>1.0104</v>
      </c>
      <c r="BC169" s="120">
        <v>1</v>
      </c>
      <c r="BD169" s="116"/>
      <c r="BE169" s="147" t="s">
        <v>98</v>
      </c>
      <c r="BF169" s="171" t="s">
        <v>144</v>
      </c>
    </row>
    <row r="170" spans="1:58" x14ac:dyDescent="0.3">
      <c r="A170" s="44">
        <v>3037.73</v>
      </c>
      <c r="B170" s="44">
        <v>89.78</v>
      </c>
      <c r="C170" s="20">
        <v>210.14</v>
      </c>
      <c r="D170" s="24">
        <f t="shared" si="1053"/>
        <v>1118.6030795200816</v>
      </c>
      <c r="E170" s="24">
        <f t="shared" si="1054"/>
        <v>-1035.0230795200816</v>
      </c>
      <c r="F170" s="24">
        <f t="shared" si="1055"/>
        <v>-1550.7144042200534</v>
      </c>
      <c r="G170" s="24">
        <f t="shared" si="1056"/>
        <v>-1660.3512960918536</v>
      </c>
      <c r="H170" s="20">
        <f t="shared" si="1057"/>
        <v>527368.62059578032</v>
      </c>
      <c r="I170" s="20">
        <f t="shared" si="1058"/>
        <v>7193223.0287039056</v>
      </c>
      <c r="J170" s="21">
        <f t="shared" si="1059"/>
        <v>2271.8894317042486</v>
      </c>
      <c r="K170" s="21">
        <f t="shared" si="1060"/>
        <v>226.95551646870484</v>
      </c>
      <c r="L170" s="21">
        <f t="shared" si="1061"/>
        <v>2173.133716114944</v>
      </c>
      <c r="M170" s="127"/>
      <c r="N170" s="20">
        <f t="shared" si="1062"/>
        <v>24.820000000000164</v>
      </c>
      <c r="O170" s="20">
        <f t="shared" si="1063"/>
        <v>-7.5049157835754884E-3</v>
      </c>
      <c r="P170" s="20">
        <f t="shared" si="1064"/>
        <v>-1.2566370614359649E-2</v>
      </c>
      <c r="Q170" s="22">
        <f t="shared" si="1065"/>
        <v>1.4636826464086816E-2</v>
      </c>
      <c r="R170" s="21">
        <f t="shared" si="1066"/>
        <v>1.000017853439898</v>
      </c>
      <c r="S170" s="20">
        <f t="shared" si="1067"/>
        <v>2.1659770191137058E-3</v>
      </c>
      <c r="T170" s="20">
        <f t="shared" si="1068"/>
        <v>-21.385444755826597</v>
      </c>
      <c r="U170" s="20">
        <f t="shared" si="1069"/>
        <v>-12.596989716625762</v>
      </c>
      <c r="V170" s="127"/>
      <c r="W170" s="44">
        <v>3037.73</v>
      </c>
      <c r="X170" s="44">
        <v>89.784000000000006</v>
      </c>
      <c r="Y170" s="129">
        <v>210.12809475865001</v>
      </c>
      <c r="Z170" s="20">
        <f t="shared" si="1070"/>
        <v>1119.6000789896079</v>
      </c>
      <c r="AA170" s="20">
        <f t="shared" si="1071"/>
        <v>-1036.020078989608</v>
      </c>
      <c r="AB170" s="20">
        <f t="shared" si="1072"/>
        <v>-1552.932582911063</v>
      </c>
      <c r="AC170" s="20">
        <f t="shared" si="1073"/>
        <v>-1657.156619597597</v>
      </c>
      <c r="AD170" s="20">
        <f t="shared" si="1074"/>
        <v>527366.40241708898</v>
      </c>
      <c r="AE170" s="20">
        <f t="shared" si="1075"/>
        <v>7193226.2233804055</v>
      </c>
      <c r="AF170" s="21">
        <f t="shared" si="1076"/>
        <v>2271.0719206892063</v>
      </c>
      <c r="AG170" s="21">
        <f t="shared" si="1077"/>
        <v>226.85960578032513</v>
      </c>
      <c r="AH170" s="21">
        <f t="shared" si="1078"/>
        <v>2173.457376964363</v>
      </c>
      <c r="AI170" s="127"/>
      <c r="AJ170" s="20">
        <f t="shared" si="1079"/>
        <v>24.820000000000164</v>
      </c>
      <c r="AK170" s="20">
        <f t="shared" si="1080"/>
        <v>-7.4874624910554613E-3</v>
      </c>
      <c r="AL170" s="20">
        <f t="shared" si="1081"/>
        <v>-1.1784810540396254E-2</v>
      </c>
      <c r="AM170" s="23">
        <f t="shared" si="1082"/>
        <v>1.3962206311931125E-2</v>
      </c>
      <c r="AN170" s="44">
        <f t="shared" si="1083"/>
        <v>1.0000162455837882</v>
      </c>
      <c r="AO170" s="23">
        <f t="shared" si="1084"/>
        <v>6.4979208298532234E-4</v>
      </c>
      <c r="AP170" s="23">
        <f t="shared" si="1085"/>
        <v>-21.39299834084003</v>
      </c>
      <c r="AQ170" s="23">
        <f t="shared" si="1086"/>
        <v>-12.584196995468142</v>
      </c>
      <c r="AR170" s="44">
        <f t="shared" si="1087"/>
        <v>0.2986554714513443</v>
      </c>
      <c r="AS170" s="127"/>
      <c r="AT170" s="20">
        <f t="shared" si="1088"/>
        <v>3.8892511676656123</v>
      </c>
      <c r="AU170" s="20">
        <f t="shared" si="1089"/>
        <v>-0.9969994695263722</v>
      </c>
      <c r="AV170" s="20">
        <f t="shared" si="1090"/>
        <v>4.0150071715283646</v>
      </c>
      <c r="AX170" s="18">
        <v>10</v>
      </c>
      <c r="AY170" s="18">
        <v>-45</v>
      </c>
      <c r="AZ170" s="18">
        <v>-235</v>
      </c>
      <c r="BA170" s="119">
        <v>1.0085999999999999</v>
      </c>
      <c r="BB170" s="119">
        <v>1.0104</v>
      </c>
      <c r="BC170" s="120">
        <v>1</v>
      </c>
      <c r="BD170" s="116"/>
      <c r="BE170" s="147" t="s">
        <v>98</v>
      </c>
      <c r="BF170" s="171" t="s">
        <v>144</v>
      </c>
    </row>
    <row r="171" spans="1:58" x14ac:dyDescent="0.3">
      <c r="A171" s="128">
        <v>3062.43</v>
      </c>
      <c r="B171" s="128">
        <v>89.84</v>
      </c>
      <c r="C171" s="129">
        <v>209.99</v>
      </c>
      <c r="D171" s="130">
        <f t="shared" si="1053"/>
        <v>1118.6849877147972</v>
      </c>
      <c r="E171" s="130">
        <f t="shared" si="1054"/>
        <v>-1035.1049877147973</v>
      </c>
      <c r="F171" s="130">
        <f t="shared" si="1055"/>
        <v>-1572.0910827104635</v>
      </c>
      <c r="G171" s="130">
        <f t="shared" si="1056"/>
        <v>-1672.7254830776092</v>
      </c>
      <c r="H171" s="129">
        <f t="shared" si="1057"/>
        <v>527347.24391728989</v>
      </c>
      <c r="I171" s="129">
        <f t="shared" si="1058"/>
        <v>7193210.6545169195</v>
      </c>
      <c r="J171" s="131">
        <f t="shared" si="1059"/>
        <v>2295.534995175412</v>
      </c>
      <c r="K171" s="131">
        <f t="shared" si="1060"/>
        <v>226.77639588852097</v>
      </c>
      <c r="L171" s="131">
        <f t="shared" si="1061"/>
        <v>2197.833556229049</v>
      </c>
      <c r="M171" s="25"/>
      <c r="N171" s="129">
        <f t="shared" si="1062"/>
        <v>24.699999999999818</v>
      </c>
      <c r="O171" s="129">
        <f t="shared" si="1063"/>
        <v>1.0471975511966373E-3</v>
      </c>
      <c r="P171" s="129">
        <f t="shared" si="1064"/>
        <v>-2.6179938779910977E-3</v>
      </c>
      <c r="Q171" s="132">
        <f t="shared" si="1065"/>
        <v>2.8196522232319943E-3</v>
      </c>
      <c r="R171" s="131">
        <f t="shared" si="1066"/>
        <v>1.0000006625370819</v>
      </c>
      <c r="S171" s="129">
        <f t="shared" si="1067"/>
        <v>8.1908194715544919E-2</v>
      </c>
      <c r="T171" s="129">
        <f t="shared" si="1068"/>
        <v>-21.376678490410189</v>
      </c>
      <c r="U171" s="129">
        <f t="shared" si="1069"/>
        <v>-12.374186985755644</v>
      </c>
      <c r="V171" s="25"/>
      <c r="W171" s="128">
        <v>3062.43</v>
      </c>
      <c r="X171" s="128">
        <v>89.843999999999994</v>
      </c>
      <c r="Y171" s="129">
        <v>210.20708382074801</v>
      </c>
      <c r="Z171" s="129">
        <f t="shared" si="1070"/>
        <v>1119.680262774302</v>
      </c>
      <c r="AA171" s="129">
        <f t="shared" si="1071"/>
        <v>-1036.1002627743021</v>
      </c>
      <c r="AB171" s="129">
        <f t="shared" si="1072"/>
        <v>-1574.287080163062</v>
      </c>
      <c r="AC171" s="129">
        <f t="shared" si="1073"/>
        <v>-1669.5690675952819</v>
      </c>
      <c r="AD171" s="129">
        <f t="shared" si="1074"/>
        <v>527345.04791983694</v>
      </c>
      <c r="AE171" s="129">
        <f t="shared" si="1075"/>
        <v>7193213.8109324081</v>
      </c>
      <c r="AF171" s="131">
        <f t="shared" si="1076"/>
        <v>2294.7419641953902</v>
      </c>
      <c r="AG171" s="131">
        <f t="shared" si="1077"/>
        <v>226.68246872471244</v>
      </c>
      <c r="AH171" s="131">
        <f t="shared" si="1078"/>
        <v>2198.1571380684813</v>
      </c>
      <c r="AI171" s="25"/>
      <c r="AJ171" s="129">
        <f t="shared" si="1079"/>
        <v>24.699999999999818</v>
      </c>
      <c r="AK171" s="129">
        <f t="shared" si="1080"/>
        <v>1.0471975511963895E-3</v>
      </c>
      <c r="AL171" s="129">
        <f t="shared" si="1081"/>
        <v>1.3786192066724151E-3</v>
      </c>
      <c r="AM171" s="133">
        <f t="shared" si="1082"/>
        <v>1.7312404296017103E-3</v>
      </c>
      <c r="AN171" s="128">
        <f t="shared" si="1083"/>
        <v>1.0000002497661935</v>
      </c>
      <c r="AO171" s="133">
        <f t="shared" si="1084"/>
        <v>8.0183784694014507E-2</v>
      </c>
      <c r="AP171" s="133">
        <f t="shared" si="1085"/>
        <v>-21.35449725199901</v>
      </c>
      <c r="AQ171" s="133">
        <f t="shared" si="1086"/>
        <v>-12.412447997684959</v>
      </c>
      <c r="AR171" s="128">
        <f t="shared" si="1087"/>
        <v>3.9185551104701927E-2</v>
      </c>
      <c r="AS171" s="25"/>
      <c r="AT171" s="129">
        <f t="shared" si="1088"/>
        <v>3.8451740597576789</v>
      </c>
      <c r="AU171" s="129">
        <f t="shared" si="1089"/>
        <v>-0.99527505950482009</v>
      </c>
      <c r="AV171" s="129">
        <f t="shared" si="1090"/>
        <v>3.9718932505677533</v>
      </c>
      <c r="AX171" s="18">
        <v>10</v>
      </c>
      <c r="AY171" s="18">
        <v>-45</v>
      </c>
      <c r="AZ171" s="18">
        <v>-235</v>
      </c>
      <c r="BA171" s="119">
        <v>1.0085999999999999</v>
      </c>
      <c r="BB171" s="119">
        <v>1.0104</v>
      </c>
      <c r="BC171" s="120">
        <v>1</v>
      </c>
      <c r="BD171" s="116"/>
      <c r="BE171" s="147" t="s">
        <v>98</v>
      </c>
      <c r="BF171" s="171" t="s">
        <v>144</v>
      </c>
    </row>
    <row r="172" spans="1:58" x14ac:dyDescent="0.3">
      <c r="A172" s="44">
        <v>3087.22</v>
      </c>
      <c r="B172" s="44">
        <v>90.28</v>
      </c>
      <c r="C172" s="20">
        <v>210.36</v>
      </c>
      <c r="D172" s="24">
        <f t="shared" ref="D172:D175" si="1091">S172+D171</f>
        <v>1118.6590276658221</v>
      </c>
      <c r="E172" s="24">
        <f t="shared" ref="E172:E175" si="1092">$BJ$3-D172</f>
        <v>-1035.0790276658222</v>
      </c>
      <c r="F172" s="24">
        <f t="shared" ref="F172:F175" si="1093">T172+F171</f>
        <v>-1593.5217925285403</v>
      </c>
      <c r="G172" s="24">
        <f t="shared" ref="G172:G175" si="1094">U172+G171</f>
        <v>-1685.1859384054171</v>
      </c>
      <c r="H172" s="20">
        <f t="shared" ref="H172:H175" si="1095">H171+T172</f>
        <v>527325.81320747186</v>
      </c>
      <c r="I172" s="20">
        <f t="shared" ref="I172:I175" si="1096">I171+U172</f>
        <v>7193198.1940615913</v>
      </c>
      <c r="J172" s="21">
        <f t="shared" ref="J172:J175" si="1097">SQRT(F172^2+G172^2)</f>
        <v>2319.3023412791008</v>
      </c>
      <c r="K172" s="21">
        <f t="shared" ref="K172:K175" si="1098">IF(J172=0,0,IF(F172&lt;0,ATAN(G172/F172)*180/PI()+180,ATAN(G172/F172)*180/PI()))</f>
        <v>226.60142392134077</v>
      </c>
      <c r="L172" s="21">
        <f t="shared" ref="L172:L175" si="1099">COS((K172-$BL$3)*PI()/180)*J172</f>
        <v>2222.6233230165403</v>
      </c>
      <c r="M172" s="127"/>
      <c r="N172" s="20">
        <f t="shared" ref="N172:N175" si="1100">A172-A171</f>
        <v>24.789999999999964</v>
      </c>
      <c r="O172" s="20">
        <f t="shared" ref="O172:O175" si="1101">RADIANS(B172-B171)</f>
        <v>7.6794487087750102E-3</v>
      </c>
      <c r="P172" s="20">
        <f t="shared" ref="P172:P175" si="1102">RADIANS(C172-C171)</f>
        <v>6.4577182323790989E-3</v>
      </c>
      <c r="Q172" s="22">
        <f t="shared" ref="Q172:Q175" si="1103">ACOS(COS(O172)-SIN(RADIANS(B171))*SIN(RADIANS(B172))*(1-COS(P172)))</f>
        <v>1.0033733430887759E-2</v>
      </c>
      <c r="R172" s="21">
        <f t="shared" ref="R172:R175" si="1104">2/Q172*TAN(Q172/2)</f>
        <v>1.0000083897350112</v>
      </c>
      <c r="S172" s="20">
        <f t="shared" ref="S172:S175" si="1105">(N172/2)*(COS(RADIANS(B171))+COS(RADIANS(B172)))*R172</f>
        <v>-2.596004897520288E-2</v>
      </c>
      <c r="T172" s="20">
        <f t="shared" ref="T172:T175" si="1106">(N172/2)*(SIN(RADIANS(B171))*COS(RADIANS(C171))+SIN(RADIANS(B172))*COS(RADIANS(C172)))*R172</f>
        <v>-21.430709818076853</v>
      </c>
      <c r="U172" s="20">
        <f t="shared" ref="U172:U175" si="1107">(N172/2)*(SIN(RADIANS(B171))*SIN(RADIANS(C171))+SIN(RADIANS(B172))*SIN(RADIANS(C172)))*R172</f>
        <v>-12.460455327807937</v>
      </c>
      <c r="V172" s="127"/>
      <c r="W172" s="44">
        <v>3087.22</v>
      </c>
      <c r="X172" s="44">
        <v>90.274000000000001</v>
      </c>
      <c r="Y172" s="20">
        <v>210.49403785996901</v>
      </c>
      <c r="Z172" s="20">
        <f t="shared" ref="Z172:Z175" si="1108">AO172+Z171</f>
        <v>1119.6547354251904</v>
      </c>
      <c r="AA172" s="20">
        <f t="shared" ref="AA172:AA175" si="1109">$BJ$3-Z172</f>
        <v>-1036.0747354251905</v>
      </c>
      <c r="AB172" s="20">
        <f t="shared" ref="AB172:AB175" si="1110">AP172+AB171</f>
        <v>-1595.6795266943009</v>
      </c>
      <c r="AC172" s="20">
        <f t="shared" ref="AC172:AC175" si="1111">AQ172+AC171</f>
        <v>-1682.0951408338387</v>
      </c>
      <c r="AD172" s="20">
        <f t="shared" ref="AD172:AD175" si="1112">AD171+AP172</f>
        <v>527323.65547330573</v>
      </c>
      <c r="AE172" s="20">
        <f t="shared" ref="AE172:AE175" si="1113">AE171+AQ172</f>
        <v>7193201.2848591693</v>
      </c>
      <c r="AF172" s="21">
        <f t="shared" ref="AF172:AF175" si="1114">SQRT(AB172^2+AC172^2)</f>
        <v>2318.5420450636989</v>
      </c>
      <c r="AG172" s="21">
        <f t="shared" ref="AG172:AG175" si="1115">IF(AF172=0,0,IF(AB172&lt;0,ATAN(AC172/AB172)*180/PI()+180,ATAN(AC172/AB172)*180/PI()))</f>
        <v>226.51020244081505</v>
      </c>
      <c r="AH172" s="21">
        <f t="shared" ref="AH172:AH175" si="1116">COS((AG172-$BL$3)*PI()/180)*AF172</f>
        <v>2222.9465768329128</v>
      </c>
      <c r="AI172" s="127"/>
      <c r="AJ172" s="20">
        <f t="shared" ref="AJ172:AJ175" si="1117">W172-W171</f>
        <v>24.789999999999964</v>
      </c>
      <c r="AK172" s="20">
        <f t="shared" ref="AK172:AK175" si="1118">RADIANS(X172-X171)</f>
        <v>7.5049157835757364E-3</v>
      </c>
      <c r="AL172" s="20">
        <f t="shared" ref="AL172:AL175" si="1119">RADIANS(Y172-Y171)</f>
        <v>5.0082927863034166E-3</v>
      </c>
      <c r="AM172" s="23">
        <f t="shared" ref="AM172:AM175" si="1120">ACOS(COS(AK172)-SIN(RADIANS(X171))*SIN(RADIANS(X172))*(1-COS(AL172)))</f>
        <v>9.0225613449446129E-3</v>
      </c>
      <c r="AN172" s="44">
        <f t="shared" ref="AN172:AN175" si="1121">2/AM172*TAN(AM172/2)</f>
        <v>1.0000067839396611</v>
      </c>
      <c r="AO172" s="23">
        <f t="shared" ref="AO172:AO175" si="1122">(AJ172/2)*(COS(RADIANS(X171))+COS(RADIANS(X172)))*AN172</f>
        <v>-2.5527349111618386E-2</v>
      </c>
      <c r="AP172" s="23">
        <f t="shared" ref="AP172:AP175" si="1123">(AJ172/2)*(SIN(RADIANS(X171))*COS(RADIANS(Y171))+SIN(RADIANS(X172))*COS(RADIANS(Y172)))*AN172</f>
        <v>-21.392446531238932</v>
      </c>
      <c r="AQ172" s="23">
        <f t="shared" ref="AQ172:AQ175" si="1124">(AJ172/2)*(SIN(RADIANS(X171))*SIN(RADIANS(Y171))+SIN(RADIANS(X172))*SIN(RADIANS(Y172)))*AN172</f>
        <v>-12.526073238556728</v>
      </c>
      <c r="AR172" s="44">
        <f t="shared" ref="AR172:AR175" si="1125">(10/AJ172)*2*(ASIN((SQRT((SIN((X171-X172)/2)^2+SIN(((Y171-Y172)/2)^2)*SIN(X171)*SIN(X172))))))</f>
        <v>0.19968154945127617</v>
      </c>
      <c r="AS172" s="127"/>
      <c r="AT172" s="20">
        <f t="shared" ref="AT172:AT175" si="1126">SQRT((I172-AE172)^2+(H172-AD172)^2)</f>
        <v>3.7694623488994097</v>
      </c>
      <c r="AU172" s="20">
        <f t="shared" ref="AU172:AU175" si="1127">D172-Z172</f>
        <v>-0.99570775936831524</v>
      </c>
      <c r="AV172" s="20">
        <f t="shared" ref="AV172:AV175" si="1128">SQRT((I172-AE172)^2+(H172-AD172)^2+(D172-Z172)^2)</f>
        <v>3.8987536908397438</v>
      </c>
      <c r="AX172" s="18">
        <v>0</v>
      </c>
      <c r="AY172" s="18">
        <v>-40</v>
      </c>
      <c r="AZ172" s="18">
        <v>-230</v>
      </c>
      <c r="BA172" s="119">
        <v>1.0084</v>
      </c>
      <c r="BB172" s="119">
        <v>1.0105</v>
      </c>
      <c r="BC172" s="120">
        <v>1</v>
      </c>
      <c r="BD172" s="116"/>
      <c r="BE172" s="147" t="s">
        <v>98</v>
      </c>
      <c r="BF172" s="171" t="s">
        <v>144</v>
      </c>
    </row>
    <row r="173" spans="1:58" x14ac:dyDescent="0.3">
      <c r="A173" s="44">
        <v>3112.02</v>
      </c>
      <c r="B173" s="44">
        <v>90.09</v>
      </c>
      <c r="C173" s="20">
        <v>209.77</v>
      </c>
      <c r="D173" s="24">
        <f t="shared" si="1091"/>
        <v>1118.5789514279861</v>
      </c>
      <c r="E173" s="24">
        <f t="shared" si="1092"/>
        <v>-1034.9989514279862</v>
      </c>
      <c r="F173" s="24">
        <f t="shared" si="1093"/>
        <v>-1614.9849251645514</v>
      </c>
      <c r="G173" s="24">
        <f t="shared" si="1094"/>
        <v>-1697.6101698483242</v>
      </c>
      <c r="H173" s="20">
        <f t="shared" si="1095"/>
        <v>527304.35007483582</v>
      </c>
      <c r="I173" s="20">
        <f t="shared" si="1096"/>
        <v>7193185.7698301487</v>
      </c>
      <c r="J173" s="21">
        <f t="shared" si="1097"/>
        <v>2343.086980306367</v>
      </c>
      <c r="K173" s="21">
        <f t="shared" si="1098"/>
        <v>226.42881827617668</v>
      </c>
      <c r="L173" s="21">
        <f t="shared" si="1099"/>
        <v>2247.4230568455746</v>
      </c>
      <c r="M173" s="127"/>
      <c r="N173" s="20">
        <f t="shared" si="1100"/>
        <v>24.800000000000182</v>
      </c>
      <c r="O173" s="20">
        <f t="shared" si="1101"/>
        <v>-3.3161255787891863E-3</v>
      </c>
      <c r="P173" s="20">
        <f t="shared" si="1102"/>
        <v>-1.0297442586766604E-2</v>
      </c>
      <c r="Q173" s="22">
        <f t="shared" si="1103"/>
        <v>1.0818170363183333E-2</v>
      </c>
      <c r="R173" s="21">
        <f t="shared" si="1104"/>
        <v>1.0000097528483074</v>
      </c>
      <c r="S173" s="20">
        <f t="shared" si="1105"/>
        <v>-8.0076237835993547E-2</v>
      </c>
      <c r="T173" s="20">
        <f t="shared" si="1106"/>
        <v>-21.463132636011007</v>
      </c>
      <c r="U173" s="20">
        <f t="shared" si="1107"/>
        <v>-12.424231442907033</v>
      </c>
      <c r="V173" s="127"/>
      <c r="W173" s="44">
        <v>3112.02</v>
      </c>
      <c r="X173" s="44">
        <v>90.091999999999999</v>
      </c>
      <c r="Y173" s="20">
        <v>209.82076400504999</v>
      </c>
      <c r="Z173" s="20">
        <f t="shared" si="1108"/>
        <v>1119.5755246589335</v>
      </c>
      <c r="AA173" s="20">
        <f t="shared" si="1109"/>
        <v>-1035.9955246589336</v>
      </c>
      <c r="AB173" s="20">
        <f t="shared" si="1110"/>
        <v>-1617.1225694740576</v>
      </c>
      <c r="AC173" s="20">
        <f t="shared" si="1111"/>
        <v>-1694.5539548937816</v>
      </c>
      <c r="AD173" s="20">
        <f t="shared" si="1112"/>
        <v>527302.21243052592</v>
      </c>
      <c r="AE173" s="20">
        <f t="shared" si="1113"/>
        <v>7193188.826045109</v>
      </c>
      <c r="AF173" s="21">
        <f t="shared" si="1114"/>
        <v>2342.348930187075</v>
      </c>
      <c r="AG173" s="21">
        <f t="shared" si="1115"/>
        <v>226.33940720428427</v>
      </c>
      <c r="AH173" s="21">
        <f t="shared" si="1116"/>
        <v>2247.7462036445904</v>
      </c>
      <c r="AI173" s="127"/>
      <c r="AJ173" s="20">
        <f t="shared" si="1117"/>
        <v>24.800000000000182</v>
      </c>
      <c r="AK173" s="20">
        <f t="shared" si="1118"/>
        <v>-3.1764992386297173E-3</v>
      </c>
      <c r="AL173" s="20">
        <f t="shared" si="1119"/>
        <v>-1.1750845535931474E-2</v>
      </c>
      <c r="AM173" s="23">
        <f t="shared" si="1120"/>
        <v>1.2172550820519712E-2</v>
      </c>
      <c r="AN173" s="44">
        <f t="shared" si="1121"/>
        <v>1.0000123477657479</v>
      </c>
      <c r="AO173" s="23">
        <f t="shared" si="1122"/>
        <v>-7.9210766256944523E-2</v>
      </c>
      <c r="AP173" s="23">
        <f t="shared" si="1123"/>
        <v>-21.443042779756748</v>
      </c>
      <c r="AQ173" s="23">
        <f t="shared" si="1124"/>
        <v>-12.45881405994283</v>
      </c>
      <c r="AR173" s="44">
        <f t="shared" si="1125"/>
        <v>0.23013858728308156</v>
      </c>
      <c r="AS173" s="127"/>
      <c r="AT173" s="20">
        <f t="shared" si="1126"/>
        <v>3.7296076307246291</v>
      </c>
      <c r="AU173" s="20">
        <f t="shared" si="1127"/>
        <v>-0.99657323094743333</v>
      </c>
      <c r="AV173" s="20">
        <f t="shared" si="1128"/>
        <v>3.8604573930818598</v>
      </c>
      <c r="AX173" s="18">
        <v>0</v>
      </c>
      <c r="AY173" s="18">
        <v>-40</v>
      </c>
      <c r="AZ173" s="18">
        <v>-230</v>
      </c>
      <c r="BA173" s="119">
        <v>1.0084</v>
      </c>
      <c r="BB173" s="119">
        <v>1.0105</v>
      </c>
      <c r="BC173" s="120">
        <v>1</v>
      </c>
      <c r="BD173" s="116"/>
      <c r="BE173" s="147" t="s">
        <v>98</v>
      </c>
      <c r="BF173" s="171" t="s">
        <v>144</v>
      </c>
    </row>
    <row r="174" spans="1:58" x14ac:dyDescent="0.3">
      <c r="A174" s="44">
        <v>3136.68</v>
      </c>
      <c r="B174" s="44">
        <v>89.84</v>
      </c>
      <c r="C174" s="20">
        <v>210.1</v>
      </c>
      <c r="D174" s="24">
        <f t="shared" si="1091"/>
        <v>1118.5940153935162</v>
      </c>
      <c r="E174" s="24">
        <f t="shared" si="1092"/>
        <v>-1035.0140153935163</v>
      </c>
      <c r="F174" s="24">
        <f t="shared" si="1093"/>
        <v>-1636.3550353871826</v>
      </c>
      <c r="G174" s="24">
        <f t="shared" si="1094"/>
        <v>-1709.9159049452435</v>
      </c>
      <c r="H174" s="20">
        <f t="shared" si="1095"/>
        <v>527282.97996461322</v>
      </c>
      <c r="I174" s="20">
        <f t="shared" si="1096"/>
        <v>7193173.4640950514</v>
      </c>
      <c r="J174" s="21">
        <f t="shared" si="1097"/>
        <v>2366.7425301079325</v>
      </c>
      <c r="K174" s="21">
        <f t="shared" si="1098"/>
        <v>226.25932678887699</v>
      </c>
      <c r="L174" s="21">
        <f t="shared" si="1099"/>
        <v>2272.0829827285056</v>
      </c>
      <c r="M174" s="127"/>
      <c r="N174" s="20">
        <f t="shared" si="1100"/>
        <v>24.659999999999854</v>
      </c>
      <c r="O174" s="20">
        <f t="shared" si="1101"/>
        <v>-4.3633231299858239E-3</v>
      </c>
      <c r="P174" s="20">
        <f t="shared" si="1102"/>
        <v>5.7595865315810098E-3</v>
      </c>
      <c r="Q174" s="22">
        <f t="shared" si="1103"/>
        <v>7.2257429197524203E-3</v>
      </c>
      <c r="R174" s="21">
        <f t="shared" si="1104"/>
        <v>1.0000043509694456</v>
      </c>
      <c r="S174" s="20">
        <f t="shared" si="1105"/>
        <v>1.5063965530166475E-2</v>
      </c>
      <c r="T174" s="20">
        <f t="shared" si="1106"/>
        <v>-21.370110222631244</v>
      </c>
      <c r="U174" s="20">
        <f t="shared" si="1107"/>
        <v>-12.305735096919298</v>
      </c>
      <c r="V174" s="127"/>
      <c r="W174" s="44">
        <v>3136.68</v>
      </c>
      <c r="X174" s="44">
        <v>89.843000000000004</v>
      </c>
      <c r="Y174" s="20">
        <v>209.919342678026</v>
      </c>
      <c r="Z174" s="20">
        <f t="shared" si="1108"/>
        <v>1119.5895125919164</v>
      </c>
      <c r="AA174" s="20">
        <f t="shared" si="1109"/>
        <v>-1036.0095125919165</v>
      </c>
      <c r="AB174" s="20">
        <f t="shared" si="1110"/>
        <v>-1638.5066424921458</v>
      </c>
      <c r="AC174" s="20">
        <f t="shared" si="1111"/>
        <v>-1706.8354742778729</v>
      </c>
      <c r="AD174" s="20">
        <f t="shared" si="1112"/>
        <v>527280.82835750782</v>
      </c>
      <c r="AE174" s="20">
        <f t="shared" si="1113"/>
        <v>7193176.5445257248</v>
      </c>
      <c r="AF174" s="21">
        <f t="shared" si="1114"/>
        <v>2366.0074711936682</v>
      </c>
      <c r="AG174" s="21">
        <f t="shared" si="1115"/>
        <v>226.17010734992584</v>
      </c>
      <c r="AH174" s="21">
        <f t="shared" si="1116"/>
        <v>2272.4061138066822</v>
      </c>
      <c r="AI174" s="127"/>
      <c r="AJ174" s="20">
        <f t="shared" si="1117"/>
        <v>24.659999999999854</v>
      </c>
      <c r="AK174" s="20">
        <f t="shared" si="1118"/>
        <v>-4.3458698374657968E-3</v>
      </c>
      <c r="AL174" s="20">
        <f t="shared" si="1119"/>
        <v>1.7205224156780208E-3</v>
      </c>
      <c r="AM174" s="23">
        <f t="shared" si="1120"/>
        <v>4.6740535315317189E-3</v>
      </c>
      <c r="AN174" s="44">
        <f t="shared" si="1121"/>
        <v>1.0000018205686787</v>
      </c>
      <c r="AO174" s="23">
        <f t="shared" si="1122"/>
        <v>1.3987932982907186E-2</v>
      </c>
      <c r="AP174" s="23">
        <f t="shared" si="1123"/>
        <v>-21.384073018088092</v>
      </c>
      <c r="AQ174" s="23">
        <f t="shared" si="1124"/>
        <v>-12.281519384091336</v>
      </c>
      <c r="AR174" s="44">
        <f t="shared" si="1125"/>
        <v>0.1072521701712915</v>
      </c>
      <c r="AS174" s="127"/>
      <c r="AT174" s="20">
        <f t="shared" si="1126"/>
        <v>3.757454759516702</v>
      </c>
      <c r="AU174" s="20">
        <f t="shared" si="1127"/>
        <v>-0.99549719840024409</v>
      </c>
      <c r="AV174" s="20">
        <f t="shared" si="1128"/>
        <v>3.8870915787819369</v>
      </c>
      <c r="AX174" s="18">
        <v>0</v>
      </c>
      <c r="AY174" s="18">
        <v>-40</v>
      </c>
      <c r="AZ174" s="18">
        <v>-230</v>
      </c>
      <c r="BA174" s="119">
        <v>1.0084</v>
      </c>
      <c r="BB174" s="119">
        <v>1.0105</v>
      </c>
      <c r="BC174" s="120">
        <v>1</v>
      </c>
      <c r="BD174" s="116"/>
      <c r="BE174" s="147" t="s">
        <v>98</v>
      </c>
      <c r="BF174" s="171" t="s">
        <v>144</v>
      </c>
    </row>
    <row r="175" spans="1:58" x14ac:dyDescent="0.3">
      <c r="A175" s="128">
        <v>3161.54</v>
      </c>
      <c r="B175" s="128">
        <v>89.78</v>
      </c>
      <c r="C175" s="129">
        <v>210.31</v>
      </c>
      <c r="D175" s="130">
        <f t="shared" si="1091"/>
        <v>1118.6764542128324</v>
      </c>
      <c r="E175" s="130">
        <f t="shared" si="1092"/>
        <v>-1035.0964542128324</v>
      </c>
      <c r="F175" s="130">
        <f t="shared" si="1093"/>
        <v>-1657.8396845097302</v>
      </c>
      <c r="G175" s="130">
        <f t="shared" si="1094"/>
        <v>-1722.4227793588796</v>
      </c>
      <c r="H175" s="129">
        <f t="shared" si="1095"/>
        <v>527261.49531549064</v>
      </c>
      <c r="I175" s="129">
        <f t="shared" si="1096"/>
        <v>7193160.9572206382</v>
      </c>
      <c r="J175" s="131">
        <f t="shared" si="1097"/>
        <v>2390.6427274667558</v>
      </c>
      <c r="K175" s="131">
        <f t="shared" si="1098"/>
        <v>226.09455660540991</v>
      </c>
      <c r="L175" s="131">
        <f t="shared" si="1099"/>
        <v>2296.9426718668451</v>
      </c>
      <c r="M175" s="25"/>
      <c r="N175" s="129">
        <f t="shared" si="1100"/>
        <v>24.860000000000127</v>
      </c>
      <c r="O175" s="129">
        <f t="shared" si="1101"/>
        <v>-1.0471975511966373E-3</v>
      </c>
      <c r="P175" s="129">
        <f t="shared" si="1102"/>
        <v>3.6651914291882309E-3</v>
      </c>
      <c r="Q175" s="132">
        <f t="shared" si="1103"/>
        <v>3.8118370861184303E-3</v>
      </c>
      <c r="R175" s="131">
        <f t="shared" si="1104"/>
        <v>1.0000012108435903</v>
      </c>
      <c r="S175" s="129">
        <f t="shared" si="1105"/>
        <v>8.2438819316199494E-2</v>
      </c>
      <c r="T175" s="129">
        <f t="shared" si="1106"/>
        <v>-21.484649122547673</v>
      </c>
      <c r="U175" s="129">
        <f t="shared" si="1107"/>
        <v>-12.506874413636124</v>
      </c>
      <c r="V175" s="25"/>
      <c r="W175" s="128">
        <v>3161.54</v>
      </c>
      <c r="X175" s="128">
        <v>89.784000000000006</v>
      </c>
      <c r="Y175" s="129">
        <v>210.230614736858</v>
      </c>
      <c r="Z175" s="129">
        <f t="shared" si="1108"/>
        <v>1119.670432915377</v>
      </c>
      <c r="AA175" s="129">
        <f t="shared" si="1109"/>
        <v>-1036.0904329153771</v>
      </c>
      <c r="AB175" s="129">
        <f t="shared" si="1110"/>
        <v>-1660.0196080687413</v>
      </c>
      <c r="AC175" s="129">
        <f t="shared" si="1111"/>
        <v>-1719.2935555653294</v>
      </c>
      <c r="AD175" s="129">
        <f t="shared" si="1112"/>
        <v>527259.31539193122</v>
      </c>
      <c r="AE175" s="129">
        <f t="shared" si="1113"/>
        <v>7193164.0864444375</v>
      </c>
      <c r="AF175" s="131">
        <f t="shared" si="1114"/>
        <v>2389.9028075177384</v>
      </c>
      <c r="AG175" s="131">
        <f t="shared" si="1115"/>
        <v>226.00487839997461</v>
      </c>
      <c r="AH175" s="131">
        <f t="shared" si="1116"/>
        <v>2297.265929150482</v>
      </c>
      <c r="AI175" s="25"/>
      <c r="AJ175" s="129">
        <f t="shared" si="1117"/>
        <v>24.860000000000127</v>
      </c>
      <c r="AK175" s="129">
        <f t="shared" si="1118"/>
        <v>-1.0297442586766107E-3</v>
      </c>
      <c r="AL175" s="129">
        <f t="shared" si="1119"/>
        <v>5.432722296079948E-3</v>
      </c>
      <c r="AM175" s="133">
        <f t="shared" si="1120"/>
        <v>5.5294239720617977E-3</v>
      </c>
      <c r="AN175" s="128">
        <f t="shared" si="1121"/>
        <v>1.0000025478852452</v>
      </c>
      <c r="AO175" s="133">
        <f t="shared" si="1122"/>
        <v>8.0920323460619337E-2</v>
      </c>
      <c r="AP175" s="133">
        <f t="shared" si="1123"/>
        <v>-21.512965576595473</v>
      </c>
      <c r="AQ175" s="133">
        <f t="shared" si="1124"/>
        <v>-12.458081287456539</v>
      </c>
      <c r="AR175" s="128">
        <f t="shared" si="1125"/>
        <v>0.12313393486914065</v>
      </c>
      <c r="AS175" s="25"/>
      <c r="AT175" s="129">
        <f t="shared" si="1126"/>
        <v>3.8136738601036173</v>
      </c>
      <c r="AU175" s="129">
        <f t="shared" si="1127"/>
        <v>-0.9939787025446094</v>
      </c>
      <c r="AV175" s="129">
        <f t="shared" si="1128"/>
        <v>3.9410787828144072</v>
      </c>
      <c r="AX175" s="18">
        <v>0</v>
      </c>
      <c r="AY175" s="18">
        <v>-40</v>
      </c>
      <c r="AZ175" s="18">
        <v>-230</v>
      </c>
      <c r="BA175" s="119">
        <v>1.0084</v>
      </c>
      <c r="BB175" s="119">
        <v>1.0105</v>
      </c>
      <c r="BC175" s="120">
        <v>1</v>
      </c>
      <c r="BD175" s="116"/>
      <c r="BE175" s="147" t="s">
        <v>98</v>
      </c>
      <c r="BF175" s="171" t="s">
        <v>144</v>
      </c>
    </row>
    <row r="176" spans="1:58" x14ac:dyDescent="0.3">
      <c r="A176" s="44">
        <v>3186.38</v>
      </c>
      <c r="B176" s="44">
        <v>90.15</v>
      </c>
      <c r="C176" s="20">
        <v>211.64</v>
      </c>
      <c r="D176" s="24">
        <f t="shared" ref="D176:D179" si="1129">S176+D175</f>
        <v>1118.6916287594313</v>
      </c>
      <c r="E176" s="24">
        <f t="shared" ref="E176:E179" si="1130">$BJ$3-D176</f>
        <v>-1035.1116287594314</v>
      </c>
      <c r="F176" s="24">
        <f t="shared" ref="F176:F179" si="1131">T176+F175</f>
        <v>-1679.1367810368884</v>
      </c>
      <c r="G176" s="24">
        <f t="shared" ref="G176:G179" si="1132">U176+G175</f>
        <v>-1735.2067223838781</v>
      </c>
      <c r="H176" s="20">
        <f t="shared" ref="H176:H179" si="1133">H175+T176</f>
        <v>527240.19821896346</v>
      </c>
      <c r="I176" s="20">
        <f t="shared" ref="I176:I179" si="1134">I175+U176</f>
        <v>7193148.1732776128</v>
      </c>
      <c r="J176" s="21">
        <f t="shared" ref="J176:J179" si="1135">SQRT(F176^2+G176^2)</f>
        <v>2414.6309653520811</v>
      </c>
      <c r="K176" s="21">
        <f t="shared" ref="K176:K179" si="1136">IF(J176=0,0,IF(F176&lt;0,ATAN(G176/F176)*180/PI()+180,ATAN(G176/F176)*180/PI()))</f>
        <v>225.94081988337763</v>
      </c>
      <c r="L176" s="21">
        <f t="shared" ref="L176:L179" si="1137">COS((K176-$BL$3)*PI()/180)*J176</f>
        <v>2321.7784699987128</v>
      </c>
      <c r="M176" s="127"/>
      <c r="N176" s="20">
        <f t="shared" ref="N176:N179" si="1138">A176-A175</f>
        <v>24.840000000000146</v>
      </c>
      <c r="O176" s="20">
        <f t="shared" ref="O176:O179" si="1139">RADIANS(B176-B175)</f>
        <v>6.4577182323790989E-3</v>
      </c>
      <c r="P176" s="20">
        <f t="shared" ref="P176:P179" si="1140">RADIANS(C176-C175)</f>
        <v>2.3212879051524304E-2</v>
      </c>
      <c r="Q176" s="22">
        <f t="shared" ref="Q176:Q179" si="1141">ACOS(COS(O176)-SIN(RADIANS(B175))*SIN(RADIANS(B176))*(1-COS(P176)))</f>
        <v>2.4094352138491759E-2</v>
      </c>
      <c r="R176" s="21">
        <f t="shared" ref="R176:R179" si="1142">2/Q176*TAN(Q176/2)</f>
        <v>1.0000483809591141</v>
      </c>
      <c r="S176" s="20">
        <f t="shared" ref="S176:S179" si="1143">(N176/2)*(COS(RADIANS(B175))+COS(RADIANS(B176)))*R176</f>
        <v>1.5174546598863423E-2</v>
      </c>
      <c r="T176" s="20">
        <f t="shared" ref="T176:T179" si="1144">(N176/2)*(SIN(RADIANS(B175))*COS(RADIANS(C175))+SIN(RADIANS(B176))*COS(RADIANS(C176)))*R176</f>
        <v>-21.297096527158065</v>
      </c>
      <c r="U176" s="20">
        <f t="shared" ref="U176:U179" si="1145">(N176/2)*(SIN(RADIANS(B175))*SIN(RADIANS(C175))+SIN(RADIANS(B176))*SIN(RADIANS(C176)))*R176</f>
        <v>-12.783943024998518</v>
      </c>
      <c r="V176" s="127"/>
      <c r="W176" s="44">
        <v>3186.38</v>
      </c>
      <c r="X176" s="44">
        <v>90.153999999999996</v>
      </c>
      <c r="Y176" s="20">
        <v>211.53186185735001</v>
      </c>
      <c r="Z176" s="20">
        <f t="shared" ref="Z176:Z179" si="1146">AO176+Z175</f>
        <v>1119.6838732024453</v>
      </c>
      <c r="AA176" s="20">
        <f t="shared" ref="AA176:AA179" si="1147">$BJ$3-Z176</f>
        <v>-1036.1038732024454</v>
      </c>
      <c r="AB176" s="20">
        <f t="shared" ref="AB176:AB179" si="1148">AP176+AB175</f>
        <v>-1681.3376177261625</v>
      </c>
      <c r="AC176" s="20">
        <f t="shared" ref="AC176:AC179" si="1149">AQ176+AC175</f>
        <v>-1732.04264253566</v>
      </c>
      <c r="AD176" s="20">
        <f t="shared" ref="AD176:AD179" si="1150">AD175+AP176</f>
        <v>527237.99738227378</v>
      </c>
      <c r="AE176" s="20">
        <f t="shared" ref="AE176:AE179" si="1151">AE175+AQ176</f>
        <v>7193151.337357467</v>
      </c>
      <c r="AF176" s="21">
        <f t="shared" ref="AF176:AF179" si="1152">SQRT(AB176^2+AC176^2)</f>
        <v>2413.8906148255764</v>
      </c>
      <c r="AG176" s="21">
        <f t="shared" ref="AG176:AG179" si="1153">IF(AF176=0,0,IF(AB176&lt;0,ATAN(AC176/AB176)*180/PI()+180,ATAN(AC176/AB176)*180/PI()))</f>
        <v>225.85105380534017</v>
      </c>
      <c r="AH176" s="21">
        <f t="shared" ref="AH176:AH179" si="1154">COS((AG176-$BL$3)*PI()/180)*AF176</f>
        <v>2322.1024105570959</v>
      </c>
      <c r="AI176" s="127"/>
      <c r="AJ176" s="20">
        <f t="shared" ref="AJ176:AJ179" si="1155">W176-W175</f>
        <v>24.840000000000146</v>
      </c>
      <c r="AK176" s="20">
        <f t="shared" ref="AK176:AK179" si="1156">RADIANS(X176-X175)</f>
        <v>6.4577182323788508E-3</v>
      </c>
      <c r="AL176" s="20">
        <f t="shared" ref="AL176:AL179" si="1157">RADIANS(Y176-Y175)</f>
        <v>2.2711046634680907E-2</v>
      </c>
      <c r="AM176" s="23">
        <f t="shared" ref="AM176:AM179" si="1158">ACOS(COS(AK176)-SIN(RADIANS(X175))*SIN(RADIANS(X176))*(1-COS(AL176)))</f>
        <v>2.3611264695656775E-2</v>
      </c>
      <c r="AN176" s="44">
        <f t="shared" ref="AN176:AN179" si="1159">2/AM176*TAN(AM176/2)</f>
        <v>1.0000464602418331</v>
      </c>
      <c r="AO176" s="23">
        <f t="shared" ref="AO176:AO179" si="1160">(AJ176/2)*(COS(RADIANS(X175))+COS(RADIANS(X176)))*AN176</f>
        <v>1.344028706820273E-2</v>
      </c>
      <c r="AP176" s="23">
        <f t="shared" ref="AP176:AP179" si="1161">(AJ176/2)*(SIN(RADIANS(X175))*COS(RADIANS(Y175))+SIN(RADIANS(X176))*COS(RADIANS(Y176)))*AN176</f>
        <v>-21.318009657421278</v>
      </c>
      <c r="AQ176" s="23">
        <f t="shared" ref="AQ176:AQ179" si="1162">(AJ176/2)*(SIN(RADIANS(X175))*SIN(RADIANS(Y175))+SIN(RADIANS(X176))*SIN(RADIANS(Y176)))*AN176</f>
        <v>-12.749086970330508</v>
      </c>
      <c r="AR176" s="44">
        <f t="shared" ref="AR176:AR179" si="1163">(10/AJ176)*2*(ASIN((SQRT((SIN((X175-X176)/2)^2+SIN(((Y175-Y176)/2)^2)*SIN(X175)*SIN(X176))))))</f>
        <v>0.51661073112425282</v>
      </c>
      <c r="AS176" s="127"/>
      <c r="AT176" s="20">
        <f t="shared" ref="AT176:AT179" si="1164">SQRT((I176-AE176)^2+(H176-AD176)^2)</f>
        <v>3.8542292950463546</v>
      </c>
      <c r="AU176" s="20">
        <f t="shared" ref="AU176:AU179" si="1165">D176-Z176</f>
        <v>-0.99224444301398762</v>
      </c>
      <c r="AV176" s="20">
        <f t="shared" ref="AV176:AV179" si="1166">SQRT((I176-AE176)^2+(H176-AD176)^2+(D176-Z176)^2)</f>
        <v>3.9799035784156453</v>
      </c>
      <c r="AX176" s="18">
        <v>15</v>
      </c>
      <c r="AY176" s="18">
        <v>-40</v>
      </c>
      <c r="AZ176" s="18">
        <v>-225</v>
      </c>
      <c r="BA176" s="119">
        <v>1.0086999999999999</v>
      </c>
      <c r="BB176" s="119">
        <v>1.0104</v>
      </c>
      <c r="BC176" s="120">
        <v>1</v>
      </c>
      <c r="BD176" s="116"/>
      <c r="BE176" s="147" t="s">
        <v>98</v>
      </c>
      <c r="BF176" s="171" t="s">
        <v>144</v>
      </c>
    </row>
    <row r="177" spans="1:58" x14ac:dyDescent="0.3">
      <c r="A177" s="44">
        <v>3211.18</v>
      </c>
      <c r="B177" s="44">
        <v>89.66</v>
      </c>
      <c r="C177" s="20">
        <v>213.16</v>
      </c>
      <c r="D177" s="24">
        <f t="shared" si="1129"/>
        <v>1118.7327509842619</v>
      </c>
      <c r="E177" s="24">
        <f t="shared" si="1130"/>
        <v>-1035.152750984262</v>
      </c>
      <c r="F177" s="24">
        <f t="shared" si="1131"/>
        <v>-1700.0754082171013</v>
      </c>
      <c r="G177" s="24">
        <f t="shared" si="1132"/>
        <v>-1748.4947764941032</v>
      </c>
      <c r="H177" s="20">
        <f t="shared" si="1133"/>
        <v>527219.25959178328</v>
      </c>
      <c r="I177" s="20">
        <f t="shared" si="1134"/>
        <v>7193134.8852235023</v>
      </c>
      <c r="J177" s="21">
        <f t="shared" si="1135"/>
        <v>2438.7477067240284</v>
      </c>
      <c r="K177" s="21">
        <f t="shared" si="1136"/>
        <v>225.80440386145199</v>
      </c>
      <c r="L177" s="21">
        <f t="shared" si="1137"/>
        <v>2346.5558801122611</v>
      </c>
      <c r="M177" s="127"/>
      <c r="N177" s="20">
        <f t="shared" si="1138"/>
        <v>24.799999999999727</v>
      </c>
      <c r="O177" s="20">
        <f t="shared" si="1139"/>
        <v>-8.5521133347723731E-3</v>
      </c>
      <c r="P177" s="20">
        <f t="shared" si="1140"/>
        <v>2.6529004630313987E-2</v>
      </c>
      <c r="Q177" s="22">
        <f t="shared" si="1141"/>
        <v>2.787329375283254E-2</v>
      </c>
      <c r="R177" s="21">
        <f t="shared" si="1142"/>
        <v>1.0000647484058269</v>
      </c>
      <c r="S177" s="20">
        <f t="shared" si="1143"/>
        <v>4.1122224830644462E-2</v>
      </c>
      <c r="T177" s="20">
        <f t="shared" si="1144"/>
        <v>-20.93862718021299</v>
      </c>
      <c r="U177" s="20">
        <f t="shared" si="1145"/>
        <v>-13.288054110225167</v>
      </c>
      <c r="V177" s="127"/>
      <c r="W177" s="44">
        <v>3211.18</v>
      </c>
      <c r="X177" s="44">
        <v>89.653999999999996</v>
      </c>
      <c r="Y177" s="20">
        <v>213.17547722509201</v>
      </c>
      <c r="Z177" s="20">
        <f t="shared" si="1146"/>
        <v>1119.7254286997431</v>
      </c>
      <c r="AA177" s="20">
        <f t="shared" si="1147"/>
        <v>-1036.1454286997432</v>
      </c>
      <c r="AB177" s="20">
        <f t="shared" si="1148"/>
        <v>-1702.286875949105</v>
      </c>
      <c r="AC177" s="20">
        <f t="shared" si="1149"/>
        <v>-1745.3136927767262</v>
      </c>
      <c r="AD177" s="20">
        <f t="shared" si="1150"/>
        <v>527217.04812405084</v>
      </c>
      <c r="AE177" s="20">
        <f t="shared" si="1151"/>
        <v>7193138.0663072262</v>
      </c>
      <c r="AF177" s="21">
        <f t="shared" si="1152"/>
        <v>2438.0115861542772</v>
      </c>
      <c r="AG177" s="21">
        <f t="shared" si="1153"/>
        <v>225.71502686585677</v>
      </c>
      <c r="AH177" s="21">
        <f t="shared" si="1154"/>
        <v>2346.8805254891372</v>
      </c>
      <c r="AI177" s="127"/>
      <c r="AJ177" s="20">
        <f t="shared" si="1155"/>
        <v>24.799999999999727</v>
      </c>
      <c r="AK177" s="20">
        <f t="shared" si="1156"/>
        <v>-8.7266462599716477E-3</v>
      </c>
      <c r="AL177" s="20">
        <f t="shared" si="1157"/>
        <v>2.8686499803475315E-2</v>
      </c>
      <c r="AM177" s="23">
        <f t="shared" si="1158"/>
        <v>2.9984364143019082E-2</v>
      </c>
      <c r="AN177" s="44">
        <f t="shared" si="1159"/>
        <v>1.0000749285776402</v>
      </c>
      <c r="AO177" s="23">
        <f t="shared" si="1160"/>
        <v>4.1555497297756816E-2</v>
      </c>
      <c r="AP177" s="23">
        <f t="shared" si="1161"/>
        <v>-20.949258222942426</v>
      </c>
      <c r="AQ177" s="23">
        <f t="shared" si="1162"/>
        <v>-13.271050241066167</v>
      </c>
      <c r="AR177" s="44">
        <f t="shared" si="1163"/>
        <v>0.6875475982083149</v>
      </c>
      <c r="AS177" s="127"/>
      <c r="AT177" s="20">
        <f t="shared" si="1164"/>
        <v>3.8742590504654237</v>
      </c>
      <c r="AU177" s="20">
        <f t="shared" si="1165"/>
        <v>-0.99267771548124983</v>
      </c>
      <c r="AV177" s="20">
        <f t="shared" si="1166"/>
        <v>3.9994114863222463</v>
      </c>
      <c r="AX177" s="18">
        <v>15</v>
      </c>
      <c r="AY177" s="18">
        <v>-40</v>
      </c>
      <c r="AZ177" s="18">
        <v>-225</v>
      </c>
      <c r="BA177" s="119">
        <v>1.0086999999999999</v>
      </c>
      <c r="BB177" s="119">
        <v>1.0104</v>
      </c>
      <c r="BC177" s="120">
        <v>1</v>
      </c>
      <c r="BD177" s="116"/>
      <c r="BE177" s="147" t="s">
        <v>98</v>
      </c>
      <c r="BF177" s="171" t="s">
        <v>144</v>
      </c>
    </row>
    <row r="178" spans="1:58" x14ac:dyDescent="0.3">
      <c r="A178" s="44">
        <v>3236.01</v>
      </c>
      <c r="B178" s="44">
        <v>90.03</v>
      </c>
      <c r="C178" s="20">
        <v>213.07</v>
      </c>
      <c r="D178" s="24">
        <f t="shared" si="1129"/>
        <v>1118.799922413682</v>
      </c>
      <c r="E178" s="24">
        <f t="shared" si="1130"/>
        <v>-1035.2199224136821</v>
      </c>
      <c r="F178" s="24">
        <f t="shared" si="1131"/>
        <v>-1720.8722990315366</v>
      </c>
      <c r="G178" s="24">
        <f t="shared" si="1132"/>
        <v>-1762.0598585484252</v>
      </c>
      <c r="H178" s="20">
        <f t="shared" si="1133"/>
        <v>527198.46270096884</v>
      </c>
      <c r="I178" s="20">
        <f t="shared" si="1134"/>
        <v>7193121.3201414477</v>
      </c>
      <c r="J178" s="21">
        <f t="shared" si="1135"/>
        <v>2462.9771445715414</v>
      </c>
      <c r="K178" s="21">
        <f t="shared" si="1136"/>
        <v>225.67752204951495</v>
      </c>
      <c r="L178" s="21">
        <f t="shared" si="1137"/>
        <v>2371.3490569044548</v>
      </c>
      <c r="M178" s="127"/>
      <c r="N178" s="20">
        <f t="shared" si="1138"/>
        <v>24.830000000000382</v>
      </c>
      <c r="O178" s="20">
        <f t="shared" si="1139"/>
        <v>6.4577182323790989E-3</v>
      </c>
      <c r="P178" s="20">
        <f t="shared" si="1140"/>
        <v>-1.5707963267949561E-3</v>
      </c>
      <c r="Q178" s="22">
        <f t="shared" si="1141"/>
        <v>6.6460137854706947E-3</v>
      </c>
      <c r="R178" s="21">
        <f t="shared" si="1142"/>
        <v>1.0000036808078612</v>
      </c>
      <c r="S178" s="20">
        <f t="shared" si="1143"/>
        <v>6.7171429420148379E-2</v>
      </c>
      <c r="T178" s="20">
        <f t="shared" si="1144"/>
        <v>-20.796890814435315</v>
      </c>
      <c r="U178" s="20">
        <f t="shared" si="1145"/>
        <v>-13.565082054321962</v>
      </c>
      <c r="V178" s="127"/>
      <c r="W178" s="44">
        <v>3236.01</v>
      </c>
      <c r="X178" s="44">
        <v>90.034000000000006</v>
      </c>
      <c r="Y178" s="20">
        <v>213.070153968771</v>
      </c>
      <c r="Z178" s="20">
        <f t="shared" si="1146"/>
        <v>1119.7930334908574</v>
      </c>
      <c r="AA178" s="20">
        <f t="shared" si="1147"/>
        <v>-1036.2130334908575</v>
      </c>
      <c r="AB178" s="20">
        <f t="shared" si="1148"/>
        <v>-1723.0819124506861</v>
      </c>
      <c r="AC178" s="20">
        <f t="shared" si="1149"/>
        <v>-1758.8816090854348</v>
      </c>
      <c r="AD178" s="20">
        <f t="shared" si="1150"/>
        <v>527196.25308754924</v>
      </c>
      <c r="AE178" s="20">
        <f t="shared" si="1151"/>
        <v>7193124.4983909177</v>
      </c>
      <c r="AF178" s="21">
        <f t="shared" si="1152"/>
        <v>2462.2501480949659</v>
      </c>
      <c r="AG178" s="21">
        <f t="shared" si="1153"/>
        <v>225.58906396963599</v>
      </c>
      <c r="AH178" s="21">
        <f t="shared" si="1154"/>
        <v>2371.6735135264857</v>
      </c>
      <c r="AI178" s="127"/>
      <c r="AJ178" s="20">
        <f t="shared" si="1155"/>
        <v>24.830000000000382</v>
      </c>
      <c r="AK178" s="20">
        <f t="shared" si="1156"/>
        <v>6.6322511575786208E-3</v>
      </c>
      <c r="AL178" s="20">
        <f t="shared" si="1157"/>
        <v>-1.8382376017236322E-3</v>
      </c>
      <c r="AM178" s="23">
        <f t="shared" si="1158"/>
        <v>6.8822841746809527E-3</v>
      </c>
      <c r="AN178" s="44">
        <f t="shared" si="1159"/>
        <v>1.0000039471716513</v>
      </c>
      <c r="AO178" s="23">
        <f t="shared" si="1160"/>
        <v>6.760479111431783E-2</v>
      </c>
      <c r="AP178" s="23">
        <f t="shared" si="1161"/>
        <v>-20.795036501581137</v>
      </c>
      <c r="AQ178" s="23">
        <f t="shared" si="1162"/>
        <v>-13.567916308708508</v>
      </c>
      <c r="AR178" s="44">
        <f t="shared" si="1163"/>
        <v>0.15820966260883693</v>
      </c>
      <c r="AS178" s="127"/>
      <c r="AT178" s="20">
        <f t="shared" si="1164"/>
        <v>3.8708734359808243</v>
      </c>
      <c r="AU178" s="20">
        <f t="shared" si="1165"/>
        <v>-0.99311107717539926</v>
      </c>
      <c r="AV178" s="20">
        <f t="shared" si="1166"/>
        <v>3.9962395785276028</v>
      </c>
      <c r="AX178" s="18">
        <v>15</v>
      </c>
      <c r="AY178" s="18">
        <v>-40</v>
      </c>
      <c r="AZ178" s="18">
        <v>-225</v>
      </c>
      <c r="BA178" s="119">
        <v>1.0086999999999999</v>
      </c>
      <c r="BB178" s="119">
        <v>1.0104</v>
      </c>
      <c r="BC178" s="120">
        <v>1</v>
      </c>
      <c r="BD178" s="116"/>
      <c r="BE178" s="147" t="s">
        <v>98</v>
      </c>
      <c r="BF178" s="171" t="s">
        <v>144</v>
      </c>
    </row>
    <row r="179" spans="1:58" x14ac:dyDescent="0.3">
      <c r="A179" s="128">
        <v>3260.81</v>
      </c>
      <c r="B179" s="128">
        <v>90.46</v>
      </c>
      <c r="C179" s="129">
        <v>210.14</v>
      </c>
      <c r="D179" s="130">
        <f t="shared" si="1129"/>
        <v>1118.6938536646217</v>
      </c>
      <c r="E179" s="130">
        <f t="shared" si="1130"/>
        <v>-1035.1138536646217</v>
      </c>
      <c r="F179" s="130">
        <f t="shared" si="1131"/>
        <v>-1741.9914434455025</v>
      </c>
      <c r="G179" s="130">
        <f t="shared" si="1132"/>
        <v>-1775.0549954859387</v>
      </c>
      <c r="H179" s="129">
        <f t="shared" si="1133"/>
        <v>527177.34355655487</v>
      </c>
      <c r="I179" s="129">
        <f t="shared" si="1134"/>
        <v>7193108.3250045106</v>
      </c>
      <c r="J179" s="131">
        <f t="shared" si="1135"/>
        <v>2487.0372787790961</v>
      </c>
      <c r="K179" s="131">
        <f t="shared" si="1136"/>
        <v>225.53861847315207</v>
      </c>
      <c r="L179" s="131">
        <f t="shared" si="1137"/>
        <v>2396.1363409418977</v>
      </c>
      <c r="M179" s="25"/>
      <c r="N179" s="129">
        <f t="shared" si="1138"/>
        <v>24.799999999999727</v>
      </c>
      <c r="O179" s="129">
        <f t="shared" si="1139"/>
        <v>7.5049157835754884E-3</v>
      </c>
      <c r="P179" s="129">
        <f t="shared" si="1140"/>
        <v>-5.1138147083433977E-2</v>
      </c>
      <c r="Q179" s="132">
        <f t="shared" si="1141"/>
        <v>5.1685333955727719E-2</v>
      </c>
      <c r="R179" s="131">
        <f t="shared" si="1142"/>
        <v>1.00022267396357</v>
      </c>
      <c r="S179" s="129">
        <f t="shared" si="1143"/>
        <v>-0.106068749060321</v>
      </c>
      <c r="T179" s="129">
        <f t="shared" si="1144"/>
        <v>-21.119144413965902</v>
      </c>
      <c r="U179" s="129">
        <f t="shared" si="1145"/>
        <v>-12.995136937513534</v>
      </c>
      <c r="V179" s="25"/>
      <c r="W179" s="128">
        <v>3260.81</v>
      </c>
      <c r="X179" s="128">
        <v>90.462000000000003</v>
      </c>
      <c r="Y179" s="129">
        <v>210.08724622920201</v>
      </c>
      <c r="Z179" s="129">
        <f t="shared" si="1146"/>
        <v>1119.6856650936265</v>
      </c>
      <c r="AA179" s="129">
        <f t="shared" si="1147"/>
        <v>-1036.1056650936266</v>
      </c>
      <c r="AB179" s="129">
        <f t="shared" si="1148"/>
        <v>-1744.2069313403863</v>
      </c>
      <c r="AC179" s="129">
        <f t="shared" si="1149"/>
        <v>-1771.8669965620525</v>
      </c>
      <c r="AD179" s="129">
        <f t="shared" si="1150"/>
        <v>527175.12806865957</v>
      </c>
      <c r="AE179" s="129">
        <f t="shared" si="1151"/>
        <v>7193111.5130034415</v>
      </c>
      <c r="AF179" s="131">
        <f t="shared" si="1152"/>
        <v>2486.3166477425348</v>
      </c>
      <c r="AG179" s="131">
        <f t="shared" si="1153"/>
        <v>225.45072212351192</v>
      </c>
      <c r="AH179" s="131">
        <f t="shared" si="1154"/>
        <v>2396.461010278701</v>
      </c>
      <c r="AI179" s="25"/>
      <c r="AJ179" s="129">
        <f t="shared" si="1155"/>
        <v>24.799999999999727</v>
      </c>
      <c r="AK179" s="129">
        <f t="shared" si="1156"/>
        <v>7.4700091985356832E-3</v>
      </c>
      <c r="AL179" s="129">
        <f t="shared" si="1157"/>
        <v>-5.2061561338700359E-2</v>
      </c>
      <c r="AM179" s="133">
        <f t="shared" si="1158"/>
        <v>5.2594142360567808E-2</v>
      </c>
      <c r="AN179" s="128">
        <f t="shared" si="1159"/>
        <v>1.000230575765003</v>
      </c>
      <c r="AO179" s="133">
        <f t="shared" si="1160"/>
        <v>-0.10736839723083665</v>
      </c>
      <c r="AP179" s="133">
        <f t="shared" si="1161"/>
        <v>-21.125018889700232</v>
      </c>
      <c r="AQ179" s="133">
        <f t="shared" si="1162"/>
        <v>-12.985387476617758</v>
      </c>
      <c r="AR179" s="128">
        <f t="shared" si="1163"/>
        <v>0.60417957881507856</v>
      </c>
      <c r="AS179" s="25"/>
      <c r="AT179" s="129">
        <f t="shared" si="1164"/>
        <v>3.8822318062931034</v>
      </c>
      <c r="AU179" s="129">
        <f t="shared" si="1165"/>
        <v>-0.99181142900488339</v>
      </c>
      <c r="AV179" s="129">
        <f t="shared" si="1166"/>
        <v>4.0069207265053945</v>
      </c>
      <c r="AX179" s="18">
        <v>15</v>
      </c>
      <c r="AY179" s="18">
        <v>-40</v>
      </c>
      <c r="AZ179" s="18">
        <v>-225</v>
      </c>
      <c r="BA179" s="119">
        <v>1.0086999999999999</v>
      </c>
      <c r="BB179" s="119">
        <v>1.0104</v>
      </c>
      <c r="BC179" s="120">
        <v>1</v>
      </c>
      <c r="BD179" s="116"/>
      <c r="BE179" s="147" t="s">
        <v>98</v>
      </c>
      <c r="BF179" s="171" t="s">
        <v>144</v>
      </c>
    </row>
    <row r="180" spans="1:58" x14ac:dyDescent="0.3">
      <c r="A180" s="44">
        <v>3285.6</v>
      </c>
      <c r="B180" s="44">
        <v>90.77</v>
      </c>
      <c r="C180" s="20">
        <v>210.05</v>
      </c>
      <c r="D180" s="24">
        <f t="shared" ref="D180:D183" si="1167">S180+D179</f>
        <v>1118.427768764227</v>
      </c>
      <c r="E180" s="24">
        <f t="shared" ref="E180:E183" si="1168">$BJ$3-D180</f>
        <v>-1034.8477687642271</v>
      </c>
      <c r="F180" s="24">
        <f t="shared" ref="F180:F183" si="1169">T180+F179</f>
        <v>-1763.4383678140887</v>
      </c>
      <c r="G180" s="24">
        <f t="shared" ref="G180:G183" si="1170">U180+G179</f>
        <v>-1787.4848429686406</v>
      </c>
      <c r="H180" s="20">
        <f t="shared" ref="H180:H183" si="1171">H179+T180</f>
        <v>527155.89663218625</v>
      </c>
      <c r="I180" s="20">
        <f t="shared" ref="I180:I183" si="1172">I179+U180</f>
        <v>7193095.895157028</v>
      </c>
      <c r="J180" s="21">
        <f t="shared" ref="J180:J183" si="1173">SQRT(F180^2+G180^2)</f>
        <v>2510.9394538541628</v>
      </c>
      <c r="K180" s="21">
        <f t="shared" ref="K180:K183" si="1174">IF(J180=0,0,IF(F180&lt;0,ATAN(G180/F180)*180/PI()+180,ATAN(G180/F180)*180/PI()))</f>
        <v>225.38799500766558</v>
      </c>
      <c r="L180" s="21">
        <f t="shared" ref="L180:L183" si="1175">COS((K180-$BL$3)*PI()/180)*J180</f>
        <v>2420.9248460194876</v>
      </c>
      <c r="M180" s="127"/>
      <c r="N180" s="20">
        <f t="shared" ref="N180:N183" si="1176">A180-A179</f>
        <v>24.789999999999964</v>
      </c>
      <c r="O180" s="20">
        <f t="shared" ref="O180:O183" si="1177">RADIANS(B180-B179)</f>
        <v>5.4105206811824614E-3</v>
      </c>
      <c r="P180" s="20">
        <f t="shared" ref="P180:P183" si="1178">RADIANS(C180-C179)</f>
        <v>-1.5707963267944602E-3</v>
      </c>
      <c r="Q180" s="22">
        <f t="shared" ref="Q180:Q183" si="1179">ACOS(COS(O180)-SIN(RADIANS(B179))*SIN(RADIANS(B180))*(1-COS(P180)))</f>
        <v>5.6339013882897859E-3</v>
      </c>
      <c r="R180" s="21">
        <f t="shared" ref="R180:R183" si="1180">2/Q180*TAN(Q180/2)</f>
        <v>1.0000026450788002</v>
      </c>
      <c r="S180" s="20">
        <f t="shared" ref="S180:S183" si="1181">(N180/2)*(COS(RADIANS(B179))+COS(RADIANS(B180)))*R180</f>
        <v>-0.26608490039469745</v>
      </c>
      <c r="T180" s="20">
        <f t="shared" ref="T180:T183" si="1182">(N180/2)*(SIN(RADIANS(B179))*COS(RADIANS(C179))+SIN(RADIANS(B180))*COS(RADIANS(C180)))*R180</f>
        <v>-21.446924368586224</v>
      </c>
      <c r="U180" s="20">
        <f t="shared" ref="U180:U183" si="1183">(N180/2)*(SIN(RADIANS(B179))*SIN(RADIANS(C179))+SIN(RADIANS(B180))*SIN(RADIANS(C180)))*R180</f>
        <v>-12.429847482701918</v>
      </c>
      <c r="V180" s="127"/>
      <c r="W180" s="44">
        <v>3285.6</v>
      </c>
      <c r="X180" s="44">
        <v>90.774000000000001</v>
      </c>
      <c r="Y180" s="20">
        <v>209.79395274064601</v>
      </c>
      <c r="Z180" s="20">
        <f t="shared" ref="Z180:Z183" si="1184">AO180+Z179</f>
        <v>1119.4182817437177</v>
      </c>
      <c r="AA180" s="20">
        <f t="shared" ref="AA180:AA183" si="1185">$BJ$3-Z180</f>
        <v>-1035.8382817437177</v>
      </c>
      <c r="AB180" s="20">
        <f t="shared" ref="AB180:AB183" si="1186">AP180+AB179</f>
        <v>-1765.687239377236</v>
      </c>
      <c r="AC180" s="20">
        <f t="shared" ref="AC180:AC183" si="1187">AQ180+AC179</f>
        <v>-1784.2389855873907</v>
      </c>
      <c r="AD180" s="20">
        <f t="shared" ref="AD180:AD183" si="1188">AD179+AP180</f>
        <v>527153.64776062267</v>
      </c>
      <c r="AE180" s="20">
        <f t="shared" ref="AE180:AE183" si="1189">AE179+AQ180</f>
        <v>7193099.1410144158</v>
      </c>
      <c r="AF180" s="21">
        <f t="shared" ref="AF180:AF183" si="1190">SQRT(AB180^2+AC180^2)</f>
        <v>2510.2111833448448</v>
      </c>
      <c r="AG180" s="21">
        <f t="shared" ref="AG180:AG183" si="1191">IF(AF180=0,0,IF(AB180&lt;0,ATAN(AC180/AB180)*180/PI()+180,ATAN(AC180/AB180)*180/PI()))</f>
        <v>225.29942230253968</v>
      </c>
      <c r="AH180" s="21">
        <f t="shared" ref="AH180:AH183" si="1192">COS((AG180-$BL$3)*PI()/180)*AF180</f>
        <v>2421.2494972323971</v>
      </c>
      <c r="AI180" s="127"/>
      <c r="AJ180" s="20">
        <f t="shared" ref="AJ180:AJ183" si="1193">W180-W179</f>
        <v>24.789999999999964</v>
      </c>
      <c r="AK180" s="20">
        <f t="shared" ref="AK180:AK183" si="1194">RADIANS(X180-X179)</f>
        <v>5.4454272662222665E-3</v>
      </c>
      <c r="AL180" s="20">
        <f t="shared" ref="AL180:AL183" si="1195">RADIANS(Y180-Y179)</f>
        <v>-5.1189370499625615E-3</v>
      </c>
      <c r="AM180" s="23">
        <f t="shared" ref="AM180:AM183" si="1196">ACOS(COS(AK180)-SIN(RADIANS(X179))*SIN(RADIANS(X180))*(1-COS(AL180)))</f>
        <v>7.4734919176961956E-3</v>
      </c>
      <c r="AN180" s="44">
        <f t="shared" ref="AN180:AN183" si="1197">2/AM180*TAN(AM180/2)</f>
        <v>1.0000046544494503</v>
      </c>
      <c r="AO180" s="23">
        <f t="shared" ref="AO180:AO183" si="1198">(AJ180/2)*(COS(RADIANS(X179))+COS(RADIANS(X180)))*AN180</f>
        <v>-0.26738334990891999</v>
      </c>
      <c r="AP180" s="23">
        <f t="shared" ref="AP180:AP183" si="1199">(AJ180/2)*(SIN(RADIANS(X179))*COS(RADIANS(Y179))+SIN(RADIANS(X180))*COS(RADIANS(Y180)))*AN180</f>
        <v>-21.480308036849763</v>
      </c>
      <c r="AQ180" s="23">
        <f t="shared" ref="AQ180:AQ183" si="1200">(AJ180/2)*(SIN(RADIANS(X179))*SIN(RADIANS(Y179))+SIN(RADIANS(X180))*SIN(RADIANS(Y180)))*AN180</f>
        <v>-12.371989025338253</v>
      </c>
      <c r="AR180" s="44">
        <f t="shared" ref="AR180:AR183" si="1201">(10/AJ180)*2*(ASIN((SQRT((SIN((X179-X180)/2)^2+SIN(((Y179-Y180)/2)^2)*SIN(X179)*SIN(X180))))))</f>
        <v>0.13649239546515249</v>
      </c>
      <c r="AS180" s="127"/>
      <c r="AT180" s="20">
        <f t="shared" ref="AT180:AT183" si="1202">SQRT((I180-AE180)^2+(H180-AD180)^2)</f>
        <v>3.9487989935311489</v>
      </c>
      <c r="AU180" s="20">
        <f t="shared" ref="AU180:AU183" si="1203">D180-Z180</f>
        <v>-0.99051297949063155</v>
      </c>
      <c r="AV180" s="20">
        <f t="shared" ref="AV180:AV183" si="1204">SQRT((I180-AE180)^2+(H180-AD180)^2+(D180-Z180)^2)</f>
        <v>4.0711336816483961</v>
      </c>
      <c r="AX180" s="18">
        <v>10</v>
      </c>
      <c r="AY180" s="18">
        <v>-40</v>
      </c>
      <c r="AZ180" s="18">
        <v>-225</v>
      </c>
      <c r="BA180" s="119">
        <v>1.0085</v>
      </c>
      <c r="BB180" s="119">
        <v>1.0105</v>
      </c>
      <c r="BC180" s="120">
        <v>1</v>
      </c>
      <c r="BD180" s="116"/>
      <c r="BE180" s="147" t="s">
        <v>98</v>
      </c>
      <c r="BF180" s="171" t="s">
        <v>144</v>
      </c>
    </row>
    <row r="181" spans="1:58" x14ac:dyDescent="0.3">
      <c r="A181" s="44">
        <v>3310.42</v>
      </c>
      <c r="B181" s="44">
        <v>90.03</v>
      </c>
      <c r="C181" s="20">
        <v>210.55</v>
      </c>
      <c r="D181" s="24">
        <f t="shared" si="1167"/>
        <v>1118.2544939883612</v>
      </c>
      <c r="E181" s="24">
        <f t="shared" si="1168"/>
        <v>-1034.6744939883613</v>
      </c>
      <c r="F181" s="24">
        <f t="shared" si="1169"/>
        <v>-1784.867103755543</v>
      </c>
      <c r="G181" s="24">
        <f t="shared" si="1170"/>
        <v>-1800.006790876223</v>
      </c>
      <c r="H181" s="20">
        <f t="shared" si="1171"/>
        <v>527134.46789624484</v>
      </c>
      <c r="I181" s="20">
        <f t="shared" si="1172"/>
        <v>7193083.3732091207</v>
      </c>
      <c r="J181" s="21">
        <f t="shared" si="1173"/>
        <v>2534.9112460339156</v>
      </c>
      <c r="K181" s="21">
        <f t="shared" si="1174"/>
        <v>225.2419708596814</v>
      </c>
      <c r="L181" s="21">
        <f t="shared" si="1175"/>
        <v>2445.7436496695668</v>
      </c>
      <c r="M181" s="127"/>
      <c r="N181" s="20">
        <f t="shared" si="1176"/>
        <v>24.820000000000164</v>
      </c>
      <c r="O181" s="20">
        <f t="shared" si="1177"/>
        <v>-1.291543646475795E-2</v>
      </c>
      <c r="P181" s="20">
        <f t="shared" si="1178"/>
        <v>8.7266462599716477E-3</v>
      </c>
      <c r="Q181" s="22">
        <f t="shared" si="1179"/>
        <v>1.5587112743565834E-2</v>
      </c>
      <c r="R181" s="21">
        <f t="shared" si="1180"/>
        <v>1.0000202469988906</v>
      </c>
      <c r="S181" s="20">
        <f t="shared" si="1181"/>
        <v>-0.17327477586578005</v>
      </c>
      <c r="T181" s="20">
        <f t="shared" si="1182"/>
        <v>-21.428735941454295</v>
      </c>
      <c r="U181" s="20">
        <f t="shared" si="1183"/>
        <v>-12.521947907582449</v>
      </c>
      <c r="V181" s="127"/>
      <c r="W181" s="44">
        <v>3310.42</v>
      </c>
      <c r="X181" s="44">
        <v>90.034000000000006</v>
      </c>
      <c r="Y181" s="20">
        <v>210.29927469856</v>
      </c>
      <c r="Z181" s="20">
        <f t="shared" si="1184"/>
        <v>1119.2432742249009</v>
      </c>
      <c r="AA181" s="20">
        <f t="shared" si="1185"/>
        <v>-1035.663274224901</v>
      </c>
      <c r="AB181" s="20">
        <f t="shared" si="1186"/>
        <v>-1787.1711309290474</v>
      </c>
      <c r="AC181" s="20">
        <f t="shared" si="1187"/>
        <v>-1796.6660375346034</v>
      </c>
      <c r="AD181" s="20">
        <f t="shared" si="1188"/>
        <v>527132.16386907082</v>
      </c>
      <c r="AE181" s="20">
        <f t="shared" si="1189"/>
        <v>7193086.7139624683</v>
      </c>
      <c r="AF181" s="21">
        <f t="shared" si="1190"/>
        <v>2534.1644582892609</v>
      </c>
      <c r="AG181" s="21">
        <f t="shared" si="1191"/>
        <v>225.15179729908283</v>
      </c>
      <c r="AH181" s="21">
        <f t="shared" si="1192"/>
        <v>2446.0686190620222</v>
      </c>
      <c r="AI181" s="127"/>
      <c r="AJ181" s="20">
        <f t="shared" si="1193"/>
        <v>24.820000000000164</v>
      </c>
      <c r="AK181" s="20">
        <f t="shared" si="1194"/>
        <v>-1.291543646475795E-2</v>
      </c>
      <c r="AL181" s="20">
        <f t="shared" si="1195"/>
        <v>8.8195319482233785E-3</v>
      </c>
      <c r="AM181" s="23">
        <f t="shared" si="1196"/>
        <v>1.5639299671894591E-2</v>
      </c>
      <c r="AN181" s="44">
        <f t="shared" si="1197"/>
        <v>1.0000203828063907</v>
      </c>
      <c r="AO181" s="23">
        <f t="shared" si="1198"/>
        <v>-0.175007518816857</v>
      </c>
      <c r="AP181" s="23">
        <f t="shared" si="1199"/>
        <v>-21.483891551811329</v>
      </c>
      <c r="AQ181" s="23">
        <f t="shared" si="1200"/>
        <v>-12.427051947212608</v>
      </c>
      <c r="AR181" s="44">
        <f t="shared" si="1201"/>
        <v>0.31937863739428995</v>
      </c>
      <c r="AS181" s="127"/>
      <c r="AT181" s="20">
        <f t="shared" si="1202"/>
        <v>4.0582230283952461</v>
      </c>
      <c r="AU181" s="20">
        <f t="shared" si="1203"/>
        <v>-0.98878023653969649</v>
      </c>
      <c r="AV181" s="20">
        <f t="shared" si="1204"/>
        <v>4.1769439192271882</v>
      </c>
      <c r="AX181" s="18">
        <v>10</v>
      </c>
      <c r="AY181" s="18">
        <v>-40</v>
      </c>
      <c r="AZ181" s="18">
        <v>-225</v>
      </c>
      <c r="BA181" s="119">
        <v>1.0085</v>
      </c>
      <c r="BB181" s="119">
        <v>1.0105</v>
      </c>
      <c r="BC181" s="120">
        <v>1</v>
      </c>
      <c r="BD181" s="116"/>
      <c r="BE181" s="147" t="s">
        <v>98</v>
      </c>
      <c r="BF181" s="171" t="s">
        <v>144</v>
      </c>
    </row>
    <row r="182" spans="1:58" x14ac:dyDescent="0.3">
      <c r="A182" s="44">
        <v>3335.25</v>
      </c>
      <c r="B182" s="44">
        <v>90.03</v>
      </c>
      <c r="C182" s="20">
        <v>208.25</v>
      </c>
      <c r="D182" s="24">
        <f t="shared" si="1167"/>
        <v>1118.2414912852362</v>
      </c>
      <c r="E182" s="24">
        <f t="shared" si="1168"/>
        <v>-1034.6614912852363</v>
      </c>
      <c r="F182" s="24">
        <f t="shared" si="1169"/>
        <v>-1806.497887300869</v>
      </c>
      <c r="G182" s="24">
        <f t="shared" si="1170"/>
        <v>-1812.1951110113043</v>
      </c>
      <c r="H182" s="20">
        <f t="shared" si="1171"/>
        <v>527112.83711269952</v>
      </c>
      <c r="I182" s="20">
        <f t="shared" si="1172"/>
        <v>7193071.1848889859</v>
      </c>
      <c r="J182" s="21">
        <f t="shared" si="1173"/>
        <v>2558.8055293819766</v>
      </c>
      <c r="K182" s="21">
        <f t="shared" si="1174"/>
        <v>225.09020566375713</v>
      </c>
      <c r="L182" s="21">
        <f t="shared" si="1175"/>
        <v>2470.5706177911225</v>
      </c>
      <c r="M182" s="127"/>
      <c r="N182" s="20">
        <f t="shared" si="1176"/>
        <v>24.829999999999927</v>
      </c>
      <c r="O182" s="20">
        <f t="shared" si="1177"/>
        <v>0</v>
      </c>
      <c r="P182" s="20">
        <f t="shared" si="1178"/>
        <v>-4.0142572795869781E-2</v>
      </c>
      <c r="Q182" s="22">
        <f t="shared" si="1179"/>
        <v>4.0142567292474451E-2</v>
      </c>
      <c r="R182" s="21">
        <f t="shared" si="1180"/>
        <v>1.0001343071183717</v>
      </c>
      <c r="S182" s="20">
        <f t="shared" si="1181"/>
        <v>-1.3002703125126965E-2</v>
      </c>
      <c r="T182" s="20">
        <f t="shared" si="1182"/>
        <v>-21.630783545326143</v>
      </c>
      <c r="U182" s="20">
        <f t="shared" si="1183"/>
        <v>-12.188320135081419</v>
      </c>
      <c r="V182" s="127"/>
      <c r="W182" s="44">
        <v>3335.25</v>
      </c>
      <c r="X182" s="44">
        <v>90.034000000000006</v>
      </c>
      <c r="Y182" s="20">
        <v>208.23517740763299</v>
      </c>
      <c r="Z182" s="20">
        <f t="shared" si="1184"/>
        <v>1119.2285382133941</v>
      </c>
      <c r="AA182" s="20">
        <f t="shared" si="1185"/>
        <v>-1035.6485382133942</v>
      </c>
      <c r="AB182" s="20">
        <f t="shared" si="1186"/>
        <v>-1808.8303830609502</v>
      </c>
      <c r="AC182" s="20">
        <f t="shared" si="1187"/>
        <v>-1808.8043571927917</v>
      </c>
      <c r="AD182" s="20">
        <f t="shared" si="1188"/>
        <v>527110.50461693888</v>
      </c>
      <c r="AE182" s="20">
        <f t="shared" si="1189"/>
        <v>7193074.5756428102</v>
      </c>
      <c r="AF182" s="21">
        <f t="shared" si="1190"/>
        <v>2558.0540567556527</v>
      </c>
      <c r="AG182" s="21">
        <f t="shared" si="1191"/>
        <v>224.99958780459866</v>
      </c>
      <c r="AH182" s="21">
        <f t="shared" si="1192"/>
        <v>2470.8952414643163</v>
      </c>
      <c r="AI182" s="127"/>
      <c r="AJ182" s="20">
        <f t="shared" si="1193"/>
        <v>24.829999999999927</v>
      </c>
      <c r="AK182" s="20">
        <f t="shared" si="1194"/>
        <v>0</v>
      </c>
      <c r="AL182" s="20">
        <f t="shared" si="1195"/>
        <v>-3.6025293808171585E-2</v>
      </c>
      <c r="AM182" s="23">
        <f t="shared" si="1196"/>
        <v>3.6025287464554356E-2</v>
      </c>
      <c r="AN182" s="44">
        <f t="shared" si="1197"/>
        <v>1.0001081658160875</v>
      </c>
      <c r="AO182" s="23">
        <f t="shared" si="1198"/>
        <v>-1.4736011506753324E-2</v>
      </c>
      <c r="AP182" s="23">
        <f t="shared" si="1199"/>
        <v>-21.659252131902786</v>
      </c>
      <c r="AQ182" s="23">
        <f t="shared" si="1200"/>
        <v>-12.138319658188161</v>
      </c>
      <c r="AR182" s="44">
        <f t="shared" si="1201"/>
        <v>0.7764465638479966</v>
      </c>
      <c r="AS182" s="127"/>
      <c r="AT182" s="20">
        <f t="shared" si="1202"/>
        <v>4.1155495344066928</v>
      </c>
      <c r="AU182" s="20">
        <f t="shared" si="1203"/>
        <v>-0.9870469281579517</v>
      </c>
      <c r="AV182" s="20">
        <f t="shared" si="1204"/>
        <v>4.2322582161939506</v>
      </c>
      <c r="AX182" s="18">
        <v>10</v>
      </c>
      <c r="AY182" s="18">
        <v>-40</v>
      </c>
      <c r="AZ182" s="18">
        <v>-225</v>
      </c>
      <c r="BA182" s="119">
        <v>1.0085</v>
      </c>
      <c r="BB182" s="119">
        <v>1.0105</v>
      </c>
      <c r="BC182" s="120">
        <v>1</v>
      </c>
      <c r="BD182" s="116"/>
      <c r="BE182" s="147" t="s">
        <v>98</v>
      </c>
      <c r="BF182" s="171" t="s">
        <v>144</v>
      </c>
    </row>
    <row r="183" spans="1:58" x14ac:dyDescent="0.3">
      <c r="A183" s="128">
        <v>3360.05</v>
      </c>
      <c r="B183" s="128">
        <v>89.91</v>
      </c>
      <c r="C183" s="129">
        <v>208.69</v>
      </c>
      <c r="D183" s="130">
        <f t="shared" si="1167"/>
        <v>1118.2544765957207</v>
      </c>
      <c r="E183" s="130">
        <f t="shared" si="1168"/>
        <v>-1034.6744765957208</v>
      </c>
      <c r="F183" s="130">
        <f t="shared" si="1169"/>
        <v>-1828.298684214526</v>
      </c>
      <c r="G183" s="130">
        <f t="shared" si="1170"/>
        <v>-1824.017202107515</v>
      </c>
      <c r="H183" s="129">
        <f t="shared" si="1171"/>
        <v>527091.03631578584</v>
      </c>
      <c r="I183" s="129">
        <f t="shared" si="1172"/>
        <v>7193059.3627978899</v>
      </c>
      <c r="J183" s="131">
        <f t="shared" si="1173"/>
        <v>2582.5791047487191</v>
      </c>
      <c r="K183" s="131">
        <f t="shared" si="1174"/>
        <v>224.93283419341077</v>
      </c>
      <c r="L183" s="131">
        <f t="shared" si="1175"/>
        <v>2495.3617072892007</v>
      </c>
      <c r="M183" s="25"/>
      <c r="N183" s="129">
        <f t="shared" si="1176"/>
        <v>24.800000000000182</v>
      </c>
      <c r="O183" s="129">
        <f t="shared" si="1177"/>
        <v>-2.0943951023932746E-3</v>
      </c>
      <c r="P183" s="129">
        <f t="shared" si="1178"/>
        <v>7.6794487087750102E-3</v>
      </c>
      <c r="Q183" s="132">
        <f t="shared" si="1179"/>
        <v>7.9599237175964621E-3</v>
      </c>
      <c r="R183" s="131">
        <f t="shared" si="1180"/>
        <v>1.0000052800655872</v>
      </c>
      <c r="S183" s="129">
        <f t="shared" si="1181"/>
        <v>1.2985310484481552E-2</v>
      </c>
      <c r="T183" s="129">
        <f t="shared" si="1182"/>
        <v>-21.80079691365691</v>
      </c>
      <c r="U183" s="129">
        <f t="shared" si="1183"/>
        <v>-11.822091096210679</v>
      </c>
      <c r="V183" s="25"/>
      <c r="W183" s="128">
        <v>3360.05</v>
      </c>
      <c r="X183" s="128">
        <v>89.903000000000006</v>
      </c>
      <c r="Y183" s="129">
        <v>208.52241044909599</v>
      </c>
      <c r="Z183" s="129">
        <f t="shared" si="1184"/>
        <v>1119.2421727504091</v>
      </c>
      <c r="AA183" s="129">
        <f t="shared" si="1185"/>
        <v>-1035.6621727504091</v>
      </c>
      <c r="AB183" s="129">
        <f t="shared" si="1186"/>
        <v>-1830.6500009868364</v>
      </c>
      <c r="AC183" s="129">
        <f t="shared" si="1187"/>
        <v>-1820.5917458626002</v>
      </c>
      <c r="AD183" s="129">
        <f t="shared" si="1188"/>
        <v>527088.68499901297</v>
      </c>
      <c r="AE183" s="129">
        <f t="shared" si="1189"/>
        <v>7193062.7882541399</v>
      </c>
      <c r="AF183" s="131">
        <f t="shared" si="1190"/>
        <v>2581.827595176745</v>
      </c>
      <c r="AG183" s="131">
        <f t="shared" si="1191"/>
        <v>224.84216489893572</v>
      </c>
      <c r="AH183" s="131">
        <f t="shared" si="1192"/>
        <v>2495.6852792239083</v>
      </c>
      <c r="AI183" s="25"/>
      <c r="AJ183" s="129">
        <f t="shared" si="1193"/>
        <v>24.800000000000182</v>
      </c>
      <c r="AK183" s="129">
        <f t="shared" si="1194"/>
        <v>-2.2863813201125759E-3</v>
      </c>
      <c r="AL183" s="129">
        <f t="shared" si="1195"/>
        <v>5.0131622940466896E-3</v>
      </c>
      <c r="AM183" s="133">
        <f t="shared" si="1196"/>
        <v>5.509928963508548E-3</v>
      </c>
      <c r="AN183" s="128">
        <f t="shared" si="1197"/>
        <v>1.0000025299507793</v>
      </c>
      <c r="AO183" s="133">
        <f t="shared" si="1198"/>
        <v>1.3634537014975251E-2</v>
      </c>
      <c r="AP183" s="133">
        <f t="shared" si="1199"/>
        <v>-21.819617925886124</v>
      </c>
      <c r="AQ183" s="133">
        <f t="shared" si="1200"/>
        <v>-11.787388669808491</v>
      </c>
      <c r="AR183" s="128">
        <f t="shared" si="1201"/>
        <v>0.11780409927854507</v>
      </c>
      <c r="AS183" s="25"/>
      <c r="AT183" s="129">
        <f t="shared" si="1202"/>
        <v>4.1548093924537408</v>
      </c>
      <c r="AU183" s="129">
        <f t="shared" si="1203"/>
        <v>-0.98769615468836491</v>
      </c>
      <c r="AV183" s="129">
        <f t="shared" si="1204"/>
        <v>4.2705953661764777</v>
      </c>
      <c r="AX183" s="18">
        <v>10</v>
      </c>
      <c r="AY183" s="18">
        <v>-40</v>
      </c>
      <c r="AZ183" s="18">
        <v>-225</v>
      </c>
      <c r="BA183" s="119">
        <v>1.0085</v>
      </c>
      <c r="BB183" s="119">
        <v>1.0105</v>
      </c>
      <c r="BC183" s="120">
        <v>1</v>
      </c>
      <c r="BD183" s="116"/>
      <c r="BE183" s="147" t="s">
        <v>98</v>
      </c>
      <c r="BF183" s="171" t="s">
        <v>144</v>
      </c>
    </row>
    <row r="184" spans="1:58" x14ac:dyDescent="0.3">
      <c r="A184" s="44">
        <v>3384.88</v>
      </c>
      <c r="B184" s="44">
        <v>89.72</v>
      </c>
      <c r="C184" s="20">
        <v>209.01</v>
      </c>
      <c r="D184" s="24">
        <f t="shared" ref="D184:D187" si="1205">S184+D183</f>
        <v>1118.334649199933</v>
      </c>
      <c r="E184" s="24">
        <f t="shared" ref="E184:E187" si="1206">$BJ$3-D184</f>
        <v>-1034.7546491999331</v>
      </c>
      <c r="F184" s="24">
        <f t="shared" ref="F184:F187" si="1207">T184+F183</f>
        <v>-1850.0467806102824</v>
      </c>
      <c r="G184" s="24">
        <f t="shared" ref="G184:G187" si="1208">U184+G183</f>
        <v>-1835.9980454813274</v>
      </c>
      <c r="H184" s="20">
        <f t="shared" ref="H184:H187" si="1209">H183+T184</f>
        <v>527069.28821939009</v>
      </c>
      <c r="I184" s="20">
        <f t="shared" ref="I184:I187" si="1210">I183+U184</f>
        <v>7193047.3819545163</v>
      </c>
      <c r="J184" s="21">
        <f t="shared" ref="J184:J187" si="1211">SQRT(F184^2+G184^2)</f>
        <v>2606.4462230128065</v>
      </c>
      <c r="K184" s="21">
        <f t="shared" ref="K184:K187" si="1212">IF(J184=0,0,IF(F184&lt;0,ATAN(G184/F184)*180/PI()+180,ATAN(G184/F184)*180/PI()))</f>
        <v>224.78162790447598</v>
      </c>
      <c r="L184" s="21">
        <f t="shared" ref="L184:L187" si="1213">COS((K184-$BL$3)*PI()/180)*J184</f>
        <v>2520.1865329387842</v>
      </c>
      <c r="M184" s="127"/>
      <c r="N184" s="20">
        <f t="shared" ref="N184:N187" si="1214">A184-A183</f>
        <v>24.829999999999927</v>
      </c>
      <c r="O184" s="20">
        <f t="shared" ref="O184:O187" si="1215">RADIANS(B184-B183)</f>
        <v>-3.3161255787891863E-3</v>
      </c>
      <c r="P184" s="20">
        <f t="shared" ref="P184:P187" si="1216">RADIANS(C184-C183)</f>
        <v>5.5850536063817352E-3</v>
      </c>
      <c r="Q184" s="22">
        <f t="shared" ref="Q184:Q187" si="1217">ACOS(COS(O184)-SIN(RADIANS(B183))*SIN(RADIANS(B184))*(1-COS(P184)))</f>
        <v>6.4953182257334596E-3</v>
      </c>
      <c r="R184" s="21">
        <f t="shared" ref="R184:R187" si="1218">2/Q184*TAN(Q184/2)</f>
        <v>1.0000035157780707</v>
      </c>
      <c r="S184" s="20">
        <f t="shared" ref="S184:S187" si="1219">(N184/2)*(COS(RADIANS(B183))+COS(RADIANS(B184)))*R184</f>
        <v>8.0172604212324597E-2</v>
      </c>
      <c r="T184" s="20">
        <f t="shared" ref="T184:T187" si="1220">(N184/2)*(SIN(RADIANS(B183))*COS(RADIANS(C183))+SIN(RADIANS(B184))*COS(RADIANS(C184)))*R184</f>
        <v>-21.748096395756356</v>
      </c>
      <c r="U184" s="20">
        <f t="shared" ref="U184:U187" si="1221">(N184/2)*(SIN(RADIANS(B183))*SIN(RADIANS(C183))+SIN(RADIANS(B184))*SIN(RADIANS(C184)))*R184</f>
        <v>-11.980843373812476</v>
      </c>
      <c r="V184" s="127"/>
      <c r="W184" s="44">
        <v>3384.88</v>
      </c>
      <c r="X184" s="44">
        <v>89.72</v>
      </c>
      <c r="Y184" s="20">
        <v>209.01</v>
      </c>
      <c r="Z184" s="20">
        <f t="shared" ref="Z184:Z187" si="1222">AO184+Z183</f>
        <v>1119.3238624115622</v>
      </c>
      <c r="AA184" s="20">
        <f t="shared" ref="AA184:AA187" si="1223">$BJ$3-Z184</f>
        <v>-1035.7438624115623</v>
      </c>
      <c r="AB184" s="20">
        <f t="shared" ref="AB184:AB187" si="1224">AP184+AB183</f>
        <v>-1852.4155551238728</v>
      </c>
      <c r="AC184" s="20">
        <f t="shared" ref="AC184:AC187" si="1225">AQ184+AC183</f>
        <v>-1832.5407472873796</v>
      </c>
      <c r="AD184" s="20">
        <f t="shared" ref="AD184:AD187" si="1226">AD183+AP184</f>
        <v>527066.91944487591</v>
      </c>
      <c r="AE184" s="20">
        <f t="shared" ref="AE184:AE187" si="1227">AE183+AQ184</f>
        <v>7193050.839252715</v>
      </c>
      <c r="AF184" s="21">
        <f t="shared" ref="AF184:AF187" si="1228">SQRT(AB184^2+AC184^2)</f>
        <v>2605.6954886044291</v>
      </c>
      <c r="AG184" s="21">
        <f t="shared" ref="AG184:AG187" si="1229">IF(AF184=0,0,IF(AB184&lt;0,ATAN(AC184/AB184)*180/PI()+180,ATAN(AC184/AB184)*180/PI()))</f>
        <v>224.69097827152822</v>
      </c>
      <c r="AH184" s="21">
        <f t="shared" ref="AH184:AH187" si="1230">COS((AG184-$BL$3)*PI()/180)*AF184</f>
        <v>2520.5093027464168</v>
      </c>
      <c r="AI184" s="127"/>
      <c r="AJ184" s="20">
        <f t="shared" ref="AJ184:AJ187" si="1231">W184-W183</f>
        <v>24.829999999999927</v>
      </c>
      <c r="AK184" s="20">
        <f t="shared" ref="AK184:AK187" si="1232">RADIANS(X184-X183)</f>
        <v>-3.1939525311497443E-3</v>
      </c>
      <c r="AL184" s="20">
        <f t="shared" ref="AL184:AL187" si="1233">RADIANS(Y184-Y183)</f>
        <v>8.51004306159538E-3</v>
      </c>
      <c r="AM184" s="23">
        <f t="shared" ref="AM184:AM187" si="1234">ACOS(COS(AK184)-SIN(RADIANS(X183))*SIN(RADIANS(X184))*(1-COS(AL184)))</f>
        <v>9.0896270686953162E-3</v>
      </c>
      <c r="AN184" s="44">
        <f t="shared" ref="AN184:AN187" si="1235">2/AM184*TAN(AM184/2)</f>
        <v>1.0000068851669068</v>
      </c>
      <c r="AO184" s="23">
        <f t="shared" ref="AO184:AO187" si="1236">(AJ184/2)*(COS(RADIANS(X183))+COS(RADIANS(X184)))*AN184</f>
        <v>8.1689661153187751E-2</v>
      </c>
      <c r="AP184" s="23">
        <f t="shared" ref="AP184:AP187" si="1237">(AJ184/2)*(SIN(RADIANS(X183))*COS(RADIANS(Y183))+SIN(RADIANS(X184))*COS(RADIANS(Y184)))*AN184</f>
        <v>-21.7655541370363</v>
      </c>
      <c r="AQ184" s="23">
        <f t="shared" ref="AQ184:AQ187" si="1238">(AJ184/2)*(SIN(RADIANS(X183))*SIN(RADIANS(Y183))+SIN(RADIANS(X184))*SIN(RADIANS(Y184)))*AN184</f>
        <v>-11.949001424779491</v>
      </c>
      <c r="AR184" s="44">
        <f t="shared" ref="AR184:AR187" si="1239">(10/AJ184)*2*(ASIN((SQRT((SIN((X183-X184)/2)^2+SIN(((Y183-Y184)/2)^2)*SIN(X183)*SIN(X184))))))</f>
        <v>0.20409198617629074</v>
      </c>
      <c r="AS184" s="127"/>
      <c r="AT184" s="20">
        <f t="shared" ref="AT184:AT187" si="1240">SQRT((I184-AE184)^2+(H184-AD184)^2)</f>
        <v>4.190943036342075</v>
      </c>
      <c r="AU184" s="20">
        <f t="shared" ref="AU184:AU187" si="1241">D184-Z184</f>
        <v>-0.98921321162924869</v>
      </c>
      <c r="AV184" s="20">
        <f t="shared" ref="AV184:AV187" si="1242">SQRT((I184-AE184)^2+(H184-AD184)^2+(D184-Z184)^2)</f>
        <v>4.306105701434416</v>
      </c>
      <c r="AX184" s="18">
        <v>10</v>
      </c>
      <c r="AY184" s="18">
        <v>-40</v>
      </c>
      <c r="AZ184" s="18">
        <v>-220</v>
      </c>
      <c r="BA184" s="119">
        <v>1.0084</v>
      </c>
      <c r="BB184" s="119">
        <v>1.0104</v>
      </c>
      <c r="BC184" s="120">
        <v>1</v>
      </c>
      <c r="BD184" s="116"/>
      <c r="BE184" s="147" t="s">
        <v>98</v>
      </c>
      <c r="BF184" s="171" t="s">
        <v>144</v>
      </c>
    </row>
    <row r="185" spans="1:58" x14ac:dyDescent="0.3">
      <c r="A185" s="44">
        <v>3409.72</v>
      </c>
      <c r="B185" s="44">
        <v>90.22</v>
      </c>
      <c r="C185" s="20">
        <v>209.14</v>
      </c>
      <c r="D185" s="24">
        <f t="shared" si="1205"/>
        <v>1118.3476553572343</v>
      </c>
      <c r="E185" s="24">
        <f t="shared" si="1206"/>
        <v>-1034.7676553572344</v>
      </c>
      <c r="F185" s="24">
        <f t="shared" si="1207"/>
        <v>-1871.7564751565078</v>
      </c>
      <c r="G185" s="24">
        <f t="shared" si="1208"/>
        <v>-1848.0691023153927</v>
      </c>
      <c r="H185" s="20">
        <f t="shared" si="1209"/>
        <v>527047.57852484391</v>
      </c>
      <c r="I185" s="20">
        <f t="shared" si="1210"/>
        <v>7193035.3108976819</v>
      </c>
      <c r="J185" s="21">
        <f t="shared" si="1211"/>
        <v>2630.3672194625478</v>
      </c>
      <c r="K185" s="21">
        <f t="shared" si="1212"/>
        <v>224.6351527459592</v>
      </c>
      <c r="L185" s="21">
        <f t="shared" si="1213"/>
        <v>2545.0232083412484</v>
      </c>
      <c r="M185" s="127"/>
      <c r="N185" s="20">
        <f t="shared" si="1214"/>
        <v>24.839999999999691</v>
      </c>
      <c r="O185" s="20">
        <f t="shared" si="1215"/>
        <v>8.7266462599716477E-3</v>
      </c>
      <c r="P185" s="20">
        <f t="shared" si="1216"/>
        <v>2.2689280275925493E-3</v>
      </c>
      <c r="Q185" s="22">
        <f t="shared" si="1217"/>
        <v>9.0167818682249656E-3</v>
      </c>
      <c r="R185" s="21">
        <f t="shared" si="1218"/>
        <v>1.000006775251356</v>
      </c>
      <c r="S185" s="20">
        <f t="shared" si="1219"/>
        <v>1.300615730137992E-2</v>
      </c>
      <c r="T185" s="20">
        <f t="shared" si="1220"/>
        <v>-21.709694546225325</v>
      </c>
      <c r="U185" s="20">
        <f t="shared" si="1221"/>
        <v>-12.071056834065359</v>
      </c>
      <c r="V185" s="127"/>
      <c r="W185" s="44">
        <v>3409.72</v>
      </c>
      <c r="X185" s="44">
        <v>90.22</v>
      </c>
      <c r="Y185" s="20">
        <v>209.14</v>
      </c>
      <c r="Z185" s="20">
        <f t="shared" si="1222"/>
        <v>1119.3368685688636</v>
      </c>
      <c r="AA185" s="20">
        <f t="shared" si="1223"/>
        <v>-1035.7568685688636</v>
      </c>
      <c r="AB185" s="20">
        <f t="shared" si="1224"/>
        <v>-1874.1252496700981</v>
      </c>
      <c r="AC185" s="20">
        <f t="shared" si="1225"/>
        <v>-1844.6118041214449</v>
      </c>
      <c r="AD185" s="20">
        <f t="shared" si="1226"/>
        <v>527045.20975032973</v>
      </c>
      <c r="AE185" s="20">
        <f t="shared" si="1227"/>
        <v>7193038.7681958806</v>
      </c>
      <c r="AF185" s="21">
        <f t="shared" si="1228"/>
        <v>2629.6270000430063</v>
      </c>
      <c r="AG185" s="21">
        <f t="shared" si="1229"/>
        <v>224.54528638559546</v>
      </c>
      <c r="AH185" s="21">
        <f t="shared" si="1230"/>
        <v>2545.3459781488814</v>
      </c>
      <c r="AI185" s="127"/>
      <c r="AJ185" s="20">
        <f t="shared" si="1231"/>
        <v>24.839999999999691</v>
      </c>
      <c r="AK185" s="20">
        <f t="shared" si="1232"/>
        <v>8.7266462599716477E-3</v>
      </c>
      <c r="AL185" s="20">
        <f t="shared" si="1233"/>
        <v>2.2689280275925493E-3</v>
      </c>
      <c r="AM185" s="23">
        <f t="shared" si="1234"/>
        <v>9.0167818682249656E-3</v>
      </c>
      <c r="AN185" s="44">
        <f t="shared" si="1235"/>
        <v>1.000006775251356</v>
      </c>
      <c r="AO185" s="23">
        <f t="shared" si="1236"/>
        <v>1.300615730137992E-2</v>
      </c>
      <c r="AP185" s="23">
        <f t="shared" si="1237"/>
        <v>-21.709694546225325</v>
      </c>
      <c r="AQ185" s="23">
        <f t="shared" si="1238"/>
        <v>-12.071056834065359</v>
      </c>
      <c r="AR185" s="44">
        <f t="shared" si="1239"/>
        <v>0.20662684730114245</v>
      </c>
      <c r="AS185" s="127"/>
      <c r="AT185" s="20">
        <f t="shared" si="1240"/>
        <v>4.190943036342075</v>
      </c>
      <c r="AU185" s="20">
        <f t="shared" si="1241"/>
        <v>-0.98921321162924869</v>
      </c>
      <c r="AV185" s="20">
        <f t="shared" si="1242"/>
        <v>4.306105701434416</v>
      </c>
      <c r="AX185" s="18">
        <v>10</v>
      </c>
      <c r="AY185" s="18">
        <v>-40</v>
      </c>
      <c r="AZ185" s="18">
        <v>-220</v>
      </c>
      <c r="BA185" s="119">
        <v>1.0084</v>
      </c>
      <c r="BB185" s="119">
        <v>1.0104</v>
      </c>
      <c r="BC185" s="120">
        <v>1</v>
      </c>
      <c r="BD185" s="116"/>
      <c r="BE185" s="147" t="s">
        <v>98</v>
      </c>
      <c r="BF185" s="171" t="s">
        <v>144</v>
      </c>
    </row>
    <row r="186" spans="1:58" x14ac:dyDescent="0.3">
      <c r="A186" s="44">
        <v>3434.55</v>
      </c>
      <c r="B186" s="44">
        <v>90.03</v>
      </c>
      <c r="C186" s="20">
        <v>209.63</v>
      </c>
      <c r="D186" s="24">
        <f t="shared" si="1205"/>
        <v>1118.2934844382039</v>
      </c>
      <c r="E186" s="24">
        <f t="shared" si="1206"/>
        <v>-1034.713484438204</v>
      </c>
      <c r="F186" s="24">
        <f t="shared" si="1207"/>
        <v>-1893.391776931458</v>
      </c>
      <c r="G186" s="24">
        <f t="shared" si="1208"/>
        <v>-1860.2525074221994</v>
      </c>
      <c r="H186" s="20">
        <f t="shared" si="1209"/>
        <v>527025.94322306896</v>
      </c>
      <c r="I186" s="20">
        <f t="shared" si="1210"/>
        <v>7193023.127492575</v>
      </c>
      <c r="J186" s="21">
        <f t="shared" si="1211"/>
        <v>2654.3307654326436</v>
      </c>
      <c r="K186" s="21">
        <f t="shared" si="1212"/>
        <v>224.4941739797265</v>
      </c>
      <c r="L186" s="21">
        <f t="shared" si="1213"/>
        <v>2569.8516318503011</v>
      </c>
      <c r="M186" s="127"/>
      <c r="N186" s="20">
        <f t="shared" si="1214"/>
        <v>24.830000000000382</v>
      </c>
      <c r="O186" s="20">
        <f t="shared" si="1215"/>
        <v>-3.3161255787891863E-3</v>
      </c>
      <c r="P186" s="20">
        <f t="shared" si="1216"/>
        <v>8.5521133347723731E-3</v>
      </c>
      <c r="Q186" s="22">
        <f t="shared" si="1217"/>
        <v>9.1725087192748855E-3</v>
      </c>
      <c r="R186" s="21">
        <f t="shared" si="1218"/>
        <v>1.0000070113020065</v>
      </c>
      <c r="S186" s="20">
        <f t="shared" si="1219"/>
        <v>-5.4170919030435132E-2</v>
      </c>
      <c r="T186" s="20">
        <f t="shared" si="1220"/>
        <v>-21.635301774950165</v>
      </c>
      <c r="U186" s="20">
        <f t="shared" si="1221"/>
        <v>-12.183405106806813</v>
      </c>
      <c r="V186" s="127"/>
      <c r="W186" s="44">
        <v>3434.55</v>
      </c>
      <c r="X186" s="44">
        <v>90.03</v>
      </c>
      <c r="Y186" s="20">
        <v>209.63</v>
      </c>
      <c r="Z186" s="20">
        <f t="shared" si="1222"/>
        <v>1119.2826976498332</v>
      </c>
      <c r="AA186" s="20">
        <f t="shared" si="1223"/>
        <v>-1035.7026976498332</v>
      </c>
      <c r="AB186" s="20">
        <f t="shared" si="1224"/>
        <v>-1895.7605514450483</v>
      </c>
      <c r="AC186" s="20">
        <f t="shared" si="1225"/>
        <v>-1856.7952092282517</v>
      </c>
      <c r="AD186" s="20">
        <f t="shared" si="1226"/>
        <v>527023.57444855478</v>
      </c>
      <c r="AE186" s="20">
        <f t="shared" si="1227"/>
        <v>7193026.5847907737</v>
      </c>
      <c r="AF186" s="21">
        <f t="shared" si="1228"/>
        <v>2653.6006703021881</v>
      </c>
      <c r="AG186" s="21">
        <f t="shared" si="1229"/>
        <v>224.40508027983546</v>
      </c>
      <c r="AH186" s="21">
        <f t="shared" si="1230"/>
        <v>2570.1744016579341</v>
      </c>
      <c r="AI186" s="127"/>
      <c r="AJ186" s="20">
        <f t="shared" si="1231"/>
        <v>24.830000000000382</v>
      </c>
      <c r="AK186" s="20">
        <f t="shared" si="1232"/>
        <v>-3.3161255787891863E-3</v>
      </c>
      <c r="AL186" s="20">
        <f t="shared" si="1233"/>
        <v>8.5521133347723731E-3</v>
      </c>
      <c r="AM186" s="23">
        <f t="shared" si="1234"/>
        <v>9.1725087192748855E-3</v>
      </c>
      <c r="AN186" s="44">
        <f t="shared" si="1235"/>
        <v>1.0000070113020065</v>
      </c>
      <c r="AO186" s="23">
        <f t="shared" si="1236"/>
        <v>-5.4170919030435132E-2</v>
      </c>
      <c r="AP186" s="23">
        <f t="shared" si="1237"/>
        <v>-21.635301774950165</v>
      </c>
      <c r="AQ186" s="23">
        <f t="shared" si="1238"/>
        <v>-12.183405106806813</v>
      </c>
      <c r="AR186" s="44">
        <f t="shared" si="1239"/>
        <v>0.18146084590664821</v>
      </c>
      <c r="AS186" s="127"/>
      <c r="AT186" s="20">
        <f t="shared" si="1240"/>
        <v>4.190943036342075</v>
      </c>
      <c r="AU186" s="20">
        <f t="shared" si="1241"/>
        <v>-0.98921321162924869</v>
      </c>
      <c r="AV186" s="20">
        <f t="shared" si="1242"/>
        <v>4.306105701434416</v>
      </c>
      <c r="AX186" s="18">
        <v>10</v>
      </c>
      <c r="AY186" s="18">
        <v>-40</v>
      </c>
      <c r="AZ186" s="18">
        <v>-220</v>
      </c>
      <c r="BA186" s="119">
        <v>1.0084</v>
      </c>
      <c r="BB186" s="119">
        <v>1.0104</v>
      </c>
      <c r="BC186" s="120">
        <v>1</v>
      </c>
      <c r="BD186" s="116"/>
      <c r="BE186" s="147" t="s">
        <v>98</v>
      </c>
      <c r="BF186" s="171" t="s">
        <v>144</v>
      </c>
    </row>
    <row r="187" spans="1:58" x14ac:dyDescent="0.3">
      <c r="A187" s="128">
        <v>3459.35</v>
      </c>
      <c r="B187" s="128">
        <v>90.52</v>
      </c>
      <c r="C187" s="129">
        <v>210.82</v>
      </c>
      <c r="D187" s="130">
        <f t="shared" si="1205"/>
        <v>1118.1744495240348</v>
      </c>
      <c r="E187" s="130">
        <f t="shared" si="1206"/>
        <v>-1034.5944495240349</v>
      </c>
      <c r="F187" s="130">
        <f t="shared" si="1207"/>
        <v>-1914.8196521593418</v>
      </c>
      <c r="G187" s="130">
        <f t="shared" si="1208"/>
        <v>-1872.7363424620387</v>
      </c>
      <c r="H187" s="129">
        <f t="shared" si="1209"/>
        <v>527004.51534784108</v>
      </c>
      <c r="I187" s="129">
        <f t="shared" si="1210"/>
        <v>7193010.6436575353</v>
      </c>
      <c r="J187" s="131">
        <f t="shared" si="1211"/>
        <v>2678.3718391354323</v>
      </c>
      <c r="K187" s="131">
        <f t="shared" si="1212"/>
        <v>224.36341619206647</v>
      </c>
      <c r="L187" s="131">
        <f t="shared" si="1213"/>
        <v>2594.6506336666921</v>
      </c>
      <c r="M187" s="25"/>
      <c r="N187" s="129">
        <f t="shared" si="1214"/>
        <v>24.799999999999727</v>
      </c>
      <c r="O187" s="129">
        <f t="shared" si="1215"/>
        <v>8.552113334772125E-3</v>
      </c>
      <c r="P187" s="129">
        <f t="shared" si="1216"/>
        <v>2.0769418098732482E-2</v>
      </c>
      <c r="Q187" s="132">
        <f t="shared" si="1217"/>
        <v>2.2460961773134835E-2</v>
      </c>
      <c r="R187" s="131">
        <f t="shared" si="1218"/>
        <v>1.0000420433547146</v>
      </c>
      <c r="S187" s="129">
        <f t="shared" si="1219"/>
        <v>-0.1190349141690412</v>
      </c>
      <c r="T187" s="129">
        <f t="shared" si="1220"/>
        <v>-21.42787522788376</v>
      </c>
      <c r="U187" s="129">
        <f t="shared" si="1221"/>
        <v>-12.483835039839272</v>
      </c>
      <c r="V187" s="25"/>
      <c r="W187" s="128">
        <v>3459.35</v>
      </c>
      <c r="X187" s="128">
        <v>90.52</v>
      </c>
      <c r="Y187" s="129">
        <v>210.82</v>
      </c>
      <c r="Z187" s="129">
        <f t="shared" si="1222"/>
        <v>1119.163662735664</v>
      </c>
      <c r="AA187" s="129">
        <f t="shared" si="1223"/>
        <v>-1035.5836627356641</v>
      </c>
      <c r="AB187" s="129">
        <f t="shared" si="1224"/>
        <v>-1917.1884266729321</v>
      </c>
      <c r="AC187" s="129">
        <f t="shared" si="1225"/>
        <v>-1869.279044268091</v>
      </c>
      <c r="AD187" s="129">
        <f t="shared" si="1226"/>
        <v>527002.1465733269</v>
      </c>
      <c r="AE187" s="129">
        <f t="shared" si="1227"/>
        <v>7193014.100955734</v>
      </c>
      <c r="AF187" s="131">
        <f t="shared" si="1228"/>
        <v>2677.6511364829548</v>
      </c>
      <c r="AG187" s="131">
        <f t="shared" si="1229"/>
        <v>224.27508714639404</v>
      </c>
      <c r="AH187" s="131">
        <f t="shared" si="1230"/>
        <v>2594.9734034743237</v>
      </c>
      <c r="AI187" s="25"/>
      <c r="AJ187" s="129">
        <f t="shared" si="1231"/>
        <v>24.799999999999727</v>
      </c>
      <c r="AK187" s="129">
        <f t="shared" si="1232"/>
        <v>8.552113334772125E-3</v>
      </c>
      <c r="AL187" s="129">
        <f t="shared" si="1233"/>
        <v>2.0769418098732482E-2</v>
      </c>
      <c r="AM187" s="133">
        <f t="shared" si="1234"/>
        <v>2.2460961773134835E-2</v>
      </c>
      <c r="AN187" s="128">
        <f t="shared" si="1235"/>
        <v>1.0000420433547146</v>
      </c>
      <c r="AO187" s="133">
        <f t="shared" si="1236"/>
        <v>-0.1190349141690412</v>
      </c>
      <c r="AP187" s="133">
        <f t="shared" si="1237"/>
        <v>-21.42787522788376</v>
      </c>
      <c r="AQ187" s="133">
        <f t="shared" si="1238"/>
        <v>-12.483835039839272</v>
      </c>
      <c r="AR187" s="128">
        <f t="shared" si="1239"/>
        <v>0.40109286801005106</v>
      </c>
      <c r="AS187" s="25"/>
      <c r="AT187" s="129">
        <f t="shared" si="1240"/>
        <v>4.190943036342075</v>
      </c>
      <c r="AU187" s="129">
        <f t="shared" si="1241"/>
        <v>-0.98921321162924869</v>
      </c>
      <c r="AV187" s="129">
        <f t="shared" si="1242"/>
        <v>4.306105701434416</v>
      </c>
      <c r="AX187" s="18">
        <v>10</v>
      </c>
      <c r="AY187" s="18">
        <v>-40</v>
      </c>
      <c r="AZ187" s="18">
        <v>-220</v>
      </c>
      <c r="BA187" s="119">
        <v>1.0084</v>
      </c>
      <c r="BB187" s="119">
        <v>1.0104</v>
      </c>
      <c r="BC187" s="120">
        <v>1</v>
      </c>
      <c r="BD187" s="116"/>
      <c r="BE187" s="147" t="s">
        <v>98</v>
      </c>
      <c r="BF187" s="171" t="s">
        <v>144</v>
      </c>
    </row>
    <row r="188" spans="1:58" x14ac:dyDescent="0.3">
      <c r="A188" s="44">
        <v>3484.12</v>
      </c>
      <c r="B188" s="44">
        <v>90.46</v>
      </c>
      <c r="C188" s="20">
        <v>210.46</v>
      </c>
      <c r="D188" s="24">
        <f t="shared" ref="D188:D191" si="1243">S188+D187</f>
        <v>1117.9626155717781</v>
      </c>
      <c r="E188" s="24">
        <f t="shared" ref="E188:E191" si="1244">$BJ$3-D188</f>
        <v>-1034.3826155717782</v>
      </c>
      <c r="F188" s="24">
        <f t="shared" ref="F188:F191" si="1245">T188+F187</f>
        <v>-1936.1306090526998</v>
      </c>
      <c r="G188" s="24">
        <f t="shared" ref="G188:G191" si="1246">U188+G187</f>
        <v>-1885.3596965424294</v>
      </c>
      <c r="H188" s="20">
        <f t="shared" ref="H188:H191" si="1247">H187+T188</f>
        <v>526983.20439094771</v>
      </c>
      <c r="I188" s="20">
        <f t="shared" ref="I188:I191" si="1248">I187+U188</f>
        <v>7192998.0203034552</v>
      </c>
      <c r="J188" s="21">
        <f t="shared" ref="J188:J191" si="1249">SQRT(F188^2+G188^2)</f>
        <v>2702.4401789229933</v>
      </c>
      <c r="K188" s="21">
        <f t="shared" ref="K188:K191" si="1250">IF(J188=0,0,IF(F188&lt;0,ATAN(G188/F188)*180/PI()+180,ATAN(G188/F188)*180/PI()))</f>
        <v>224.23883416079556</v>
      </c>
      <c r="L188" s="21">
        <f t="shared" ref="L188:L191" si="1251">COS((K188-$BL$3)*PI()/180)*J188</f>
        <v>2619.4181407554902</v>
      </c>
      <c r="M188" s="127"/>
      <c r="N188" s="20">
        <f t="shared" ref="N188:N191" si="1252">A188-A187</f>
        <v>24.769999999999982</v>
      </c>
      <c r="O188" s="20">
        <f t="shared" ref="O188:O191" si="1253">RADIANS(B188-B187)</f>
        <v>-1.0471975511966373E-3</v>
      </c>
      <c r="P188" s="20">
        <f t="shared" ref="P188:P191" si="1254">RADIANS(C188-C187)</f>
        <v>-6.2831853071793281E-3</v>
      </c>
      <c r="Q188" s="22">
        <f t="shared" ref="Q188:Q191" si="1255">ACOS(COS(O188)-SIN(RADIANS(B187))*SIN(RADIANS(B188))*(1-COS(P188)))</f>
        <v>6.3696270982047665E-3</v>
      </c>
      <c r="R188" s="21">
        <f t="shared" ref="R188:R191" si="1256">2/Q188*TAN(Q188/2)</f>
        <v>1.0000033810261648</v>
      </c>
      <c r="S188" s="20">
        <f t="shared" ref="S188:S191" si="1257">(N188/2)*(COS(RADIANS(B187))+COS(RADIANS(B188)))*R188</f>
        <v>-0.2118339522567646</v>
      </c>
      <c r="T188" s="20">
        <f t="shared" ref="T188:T191" si="1258">(N188/2)*(SIN(RADIANS(B187))*COS(RADIANS(C187))+SIN(RADIANS(B188))*COS(RADIANS(C188)))*R188</f>
        <v>-21.310956893358032</v>
      </c>
      <c r="U188" s="20">
        <f t="shared" ref="U188:U191" si="1259">(N188/2)*(SIN(RADIANS(B187))*SIN(RADIANS(C187))+SIN(RADIANS(B188))*SIN(RADIANS(C188)))*R188</f>
        <v>-12.623354080390799</v>
      </c>
      <c r="V188" s="127"/>
      <c r="W188" s="44">
        <v>3484.12</v>
      </c>
      <c r="X188" s="44">
        <v>90.463999999999999</v>
      </c>
      <c r="Y188" s="20">
        <v>210.438949892544</v>
      </c>
      <c r="Z188" s="20">
        <f t="shared" ref="Z188:Z191" si="1260">AO188+Z187</f>
        <v>1118.9509640907681</v>
      </c>
      <c r="AA188" s="20">
        <f t="shared" ref="AA188:AA191" si="1261">$BJ$3-Z188</f>
        <v>-1035.3709640907682</v>
      </c>
      <c r="AB188" s="20">
        <f t="shared" ref="AB188:AB191" si="1262">AP188+AB187</f>
        <v>-1938.5016916048869</v>
      </c>
      <c r="AC188" s="20">
        <f t="shared" ref="AC188:AC191" si="1263">AQ188+AC187</f>
        <v>-1881.8984771828561</v>
      </c>
      <c r="AD188" s="20">
        <f t="shared" ref="AD188:AD191" si="1264">AD187+AP188</f>
        <v>526980.833308395</v>
      </c>
      <c r="AE188" s="20">
        <f t="shared" ref="AE188:AE191" si="1265">AE187+AQ188</f>
        <v>7193001.481522819</v>
      </c>
      <c r="AF188" s="21">
        <f t="shared" ref="AF188:AF191" si="1266">SQRT(AB188^2+AC188^2)</f>
        <v>2701.7273524132966</v>
      </c>
      <c r="AG188" s="21">
        <f t="shared" ref="AG188:AG191" si="1267">IF(AF188=0,0,IF(AB188&lt;0,ATAN(AC188/AB188)*180/PI()+180,ATAN(AC188/AB188)*180/PI()))</f>
        <v>224.15116535540787</v>
      </c>
      <c r="AH188" s="21">
        <f t="shared" ref="AH188:AH191" si="1268">COS((AG188-$BL$3)*PI()/180)*AF188</f>
        <v>2619.7409488003677</v>
      </c>
      <c r="AI188" s="127"/>
      <c r="AJ188" s="20">
        <f t="shared" ref="AJ188:AJ191" si="1269">W188-W187</f>
        <v>24.769999999999982</v>
      </c>
      <c r="AK188" s="20">
        <f t="shared" ref="AK188:AK191" si="1270">RADIANS(X188-X187)</f>
        <v>-9.7738438111677896E-4</v>
      </c>
      <c r="AL188" s="20">
        <f t="shared" ref="AL188:AL191" si="1271">RADIANS(Y188-Y187)</f>
        <v>-6.6505789901852349E-3</v>
      </c>
      <c r="AM188" s="23">
        <f t="shared" ref="AM188:AM191" si="1272">ACOS(COS(AK188)-SIN(RADIANS(X187))*SIN(RADIANS(X188))*(1-COS(AL188)))</f>
        <v>6.7217718111634017E-3</v>
      </c>
      <c r="AN188" s="44">
        <f t="shared" ref="AN188:AN191" si="1273">2/AM188*TAN(AM188/2)</f>
        <v>1.000003765201702</v>
      </c>
      <c r="AO188" s="23">
        <f t="shared" ref="AO188:AO191" si="1274">(AJ188/2)*(COS(RADIANS(X187))+COS(RADIANS(X188)))*AN188</f>
        <v>-0.21269864489596649</v>
      </c>
      <c r="AP188" s="23">
        <f t="shared" ref="AP188:AP191" si="1275">(AJ188/2)*(SIN(RADIANS(X187))*COS(RADIANS(Y187))+SIN(RADIANS(X188))*COS(RADIANS(Y188)))*AN188</f>
        <v>-21.313264931954762</v>
      </c>
      <c r="AQ188" s="23">
        <f t="shared" ref="AQ188:AQ191" si="1276">(AJ188/2)*(SIN(RADIANS(X187))*SIN(RADIANS(Y187))+SIN(RADIANS(X188))*SIN(RADIANS(Y188)))*AN188</f>
        <v>-12.6194329147652</v>
      </c>
      <c r="AR188" s="44">
        <f t="shared" ref="AR188:AR191" si="1277">(10/AJ188)*2*(ASIN((SQRT((SIN((X187-X188)/2)^2+SIN(((Y187-Y188)/2)^2)*SIN(X187)*SIN(X188))))))</f>
        <v>9.1576305313538414E-2</v>
      </c>
      <c r="AS188" s="127"/>
      <c r="AT188" s="20">
        <f t="shared" ref="AT188:AT191" si="1278">SQRT((I188-AE188)^2+(H188-AD188)^2)</f>
        <v>4.1954823270300219</v>
      </c>
      <c r="AU188" s="20">
        <f t="shared" ref="AU188:AU191" si="1279">D188-Z188</f>
        <v>-0.98834851899005116</v>
      </c>
      <c r="AV188" s="20">
        <f t="shared" ref="AV188:AV191" si="1280">SQRT((I188-AE188)^2+(H188-AD188)^2+(D188-Z188)^2)</f>
        <v>4.3103253649128481</v>
      </c>
      <c r="AX188" s="143">
        <v>-5</v>
      </c>
      <c r="AY188" s="143">
        <v>-40</v>
      </c>
      <c r="AZ188" s="143">
        <v>-225</v>
      </c>
      <c r="BA188" s="144">
        <v>1.0083</v>
      </c>
      <c r="BB188" s="144">
        <v>1.0101</v>
      </c>
      <c r="BC188" s="145">
        <v>1</v>
      </c>
      <c r="BD188" s="116"/>
      <c r="BE188" s="147" t="s">
        <v>98</v>
      </c>
      <c r="BF188" s="171" t="s">
        <v>144</v>
      </c>
    </row>
    <row r="189" spans="1:58" x14ac:dyDescent="0.3">
      <c r="A189" s="44">
        <v>3508.93</v>
      </c>
      <c r="B189" s="44">
        <v>90.71</v>
      </c>
      <c r="C189" s="20">
        <v>210.47</v>
      </c>
      <c r="D189" s="24">
        <f t="shared" si="1243"/>
        <v>1117.7093057036577</v>
      </c>
      <c r="E189" s="24">
        <f t="shared" si="1244"/>
        <v>-1034.1293057036578</v>
      </c>
      <c r="F189" s="24">
        <f t="shared" si="1245"/>
        <v>-1957.5141849564156</v>
      </c>
      <c r="G189" s="24">
        <f t="shared" si="1246"/>
        <v>-1897.9379968068042</v>
      </c>
      <c r="H189" s="20">
        <f t="shared" si="1247"/>
        <v>526961.82081504399</v>
      </c>
      <c r="I189" s="20">
        <f t="shared" si="1248"/>
        <v>7192985.4420031905</v>
      </c>
      <c r="J189" s="21">
        <f t="shared" si="1249"/>
        <v>2726.5418434398921</v>
      </c>
      <c r="K189" s="21">
        <f t="shared" si="1250"/>
        <v>224.11471019962252</v>
      </c>
      <c r="L189" s="21">
        <f t="shared" si="1251"/>
        <v>2644.2260108440482</v>
      </c>
      <c r="M189" s="127"/>
      <c r="N189" s="20">
        <f t="shared" si="1252"/>
        <v>24.809999999999945</v>
      </c>
      <c r="O189" s="20">
        <f t="shared" si="1253"/>
        <v>4.3633231299858239E-3</v>
      </c>
      <c r="P189" s="20">
        <f t="shared" si="1254"/>
        <v>1.7453292519927421E-4</v>
      </c>
      <c r="Q189" s="22">
        <f t="shared" si="1255"/>
        <v>4.3668120242033037E-3</v>
      </c>
      <c r="R189" s="21">
        <f t="shared" si="1256"/>
        <v>1.0000015890903013</v>
      </c>
      <c r="S189" s="20">
        <f t="shared" si="1257"/>
        <v>-0.25330986812043521</v>
      </c>
      <c r="T189" s="20">
        <f t="shared" si="1258"/>
        <v>-21.383575903715844</v>
      </c>
      <c r="U189" s="20">
        <f t="shared" si="1259"/>
        <v>-12.578300264374887</v>
      </c>
      <c r="V189" s="127"/>
      <c r="W189" s="44">
        <v>3508.93</v>
      </c>
      <c r="X189" s="44">
        <v>90.703999999999994</v>
      </c>
      <c r="Y189" s="20">
        <v>210.59434122113299</v>
      </c>
      <c r="Z189" s="20">
        <f t="shared" si="1260"/>
        <v>1118.6980870458901</v>
      </c>
      <c r="AA189" s="20">
        <f t="shared" si="1261"/>
        <v>-1035.1180870458902</v>
      </c>
      <c r="AB189" s="20">
        <f t="shared" si="1262"/>
        <v>-1959.8739198823228</v>
      </c>
      <c r="AC189" s="20">
        <f t="shared" si="1263"/>
        <v>-1894.4960457732261</v>
      </c>
      <c r="AD189" s="20">
        <f t="shared" si="1264"/>
        <v>526959.46108011762</v>
      </c>
      <c r="AE189" s="20">
        <f t="shared" si="1265"/>
        <v>7192988.8839542288</v>
      </c>
      <c r="AF189" s="21">
        <f t="shared" si="1266"/>
        <v>2725.8431813450479</v>
      </c>
      <c r="AG189" s="21">
        <f t="shared" si="1267"/>
        <v>224.02824142117078</v>
      </c>
      <c r="AH189" s="21">
        <f t="shared" si="1268"/>
        <v>2644.5486257192924</v>
      </c>
      <c r="AI189" s="127"/>
      <c r="AJ189" s="20">
        <f t="shared" si="1269"/>
        <v>24.809999999999945</v>
      </c>
      <c r="AK189" s="20">
        <f t="shared" si="1270"/>
        <v>4.188790204786302E-3</v>
      </c>
      <c r="AL189" s="20">
        <f t="shared" si="1271"/>
        <v>2.712090312926279E-3</v>
      </c>
      <c r="AM189" s="23">
        <f t="shared" si="1272"/>
        <v>4.990052339035822E-3</v>
      </c>
      <c r="AN189" s="44">
        <f t="shared" si="1273"/>
        <v>1.0000020750570291</v>
      </c>
      <c r="AO189" s="23">
        <f t="shared" si="1274"/>
        <v>-0.25287704487807072</v>
      </c>
      <c r="AP189" s="23">
        <f t="shared" si="1275"/>
        <v>-21.372228277435752</v>
      </c>
      <c r="AQ189" s="23">
        <f t="shared" si="1276"/>
        <v>-12.597568590369972</v>
      </c>
      <c r="AR189" s="44">
        <f t="shared" si="1277"/>
        <v>0.10142347896942044</v>
      </c>
      <c r="AS189" s="127"/>
      <c r="AT189" s="20">
        <f t="shared" si="1278"/>
        <v>4.1731733576389241</v>
      </c>
      <c r="AU189" s="20">
        <f t="shared" si="1279"/>
        <v>-0.98878134223241432</v>
      </c>
      <c r="AV189" s="20">
        <f t="shared" si="1280"/>
        <v>4.2887136084908102</v>
      </c>
      <c r="AX189" s="143">
        <v>-5</v>
      </c>
      <c r="AY189" s="143">
        <v>-40</v>
      </c>
      <c r="AZ189" s="143">
        <v>-225</v>
      </c>
      <c r="BA189" s="144">
        <v>1.0083</v>
      </c>
      <c r="BB189" s="144">
        <v>1.0101</v>
      </c>
      <c r="BC189" s="145">
        <v>1</v>
      </c>
      <c r="BD189" s="116"/>
      <c r="BE189" s="147" t="s">
        <v>98</v>
      </c>
      <c r="BF189" s="171" t="s">
        <v>144</v>
      </c>
    </row>
    <row r="190" spans="1:58" x14ac:dyDescent="0.3">
      <c r="A190" s="44">
        <v>3533.77</v>
      </c>
      <c r="B190" s="44">
        <v>89.97</v>
      </c>
      <c r="C190" s="20">
        <v>211.72</v>
      </c>
      <c r="D190" s="24">
        <f t="shared" si="1243"/>
        <v>1117.561898219351</v>
      </c>
      <c r="E190" s="24">
        <f t="shared" si="1244"/>
        <v>-1033.981898219351</v>
      </c>
      <c r="F190" s="24">
        <f t="shared" si="1245"/>
        <v>-1978.7840293832414</v>
      </c>
      <c r="G190" s="24">
        <f t="shared" si="1246"/>
        <v>-1910.766267944211</v>
      </c>
      <c r="H190" s="20">
        <f t="shared" si="1247"/>
        <v>526940.55097061722</v>
      </c>
      <c r="I190" s="20">
        <f t="shared" si="1248"/>
        <v>7192972.613732053</v>
      </c>
      <c r="J190" s="21">
        <f t="shared" si="1249"/>
        <v>2750.7478920569265</v>
      </c>
      <c r="K190" s="21">
        <f t="shared" si="1250"/>
        <v>223.9981532099664</v>
      </c>
      <c r="L190" s="21">
        <f t="shared" si="1251"/>
        <v>2669.0603720209256</v>
      </c>
      <c r="M190" s="127"/>
      <c r="N190" s="20">
        <f t="shared" si="1252"/>
        <v>24.840000000000146</v>
      </c>
      <c r="O190" s="20">
        <f t="shared" si="1253"/>
        <v>-1.291543646475795E-2</v>
      </c>
      <c r="P190" s="20">
        <f t="shared" si="1254"/>
        <v>2.1816615649929118E-2</v>
      </c>
      <c r="Q190" s="22">
        <f t="shared" si="1255"/>
        <v>2.5352511507268138E-2</v>
      </c>
      <c r="R190" s="21">
        <f t="shared" si="1256"/>
        <v>1.0000535659295957</v>
      </c>
      <c r="S190" s="20">
        <f t="shared" si="1257"/>
        <v>-0.14740748430677891</v>
      </c>
      <c r="T190" s="20">
        <f t="shared" si="1258"/>
        <v>-21.269844426825756</v>
      </c>
      <c r="U190" s="20">
        <f t="shared" si="1259"/>
        <v>-12.828271137406769</v>
      </c>
      <c r="V190" s="127"/>
      <c r="W190" s="44">
        <v>3533.77</v>
      </c>
      <c r="X190" s="44">
        <v>89.963999999999999</v>
      </c>
      <c r="Y190" s="20">
        <v>211.73004775340499</v>
      </c>
      <c r="Z190" s="20">
        <f t="shared" si="1260"/>
        <v>1118.5532818427143</v>
      </c>
      <c r="AA190" s="20">
        <f t="shared" si="1261"/>
        <v>-1034.9732818427144</v>
      </c>
      <c r="AB190" s="20">
        <f t="shared" si="1262"/>
        <v>-1981.1287923722646</v>
      </c>
      <c r="AC190" s="20">
        <f t="shared" si="1263"/>
        <v>-1907.3493040614555</v>
      </c>
      <c r="AD190" s="20">
        <f t="shared" si="1264"/>
        <v>526938.20620762766</v>
      </c>
      <c r="AE190" s="20">
        <f t="shared" si="1265"/>
        <v>7192976.0306959404</v>
      </c>
      <c r="AF190" s="21">
        <f t="shared" si="1266"/>
        <v>2750.0641191925156</v>
      </c>
      <c r="AG190" s="21">
        <f t="shared" si="1267"/>
        <v>223.91300760397263</v>
      </c>
      <c r="AH190" s="21">
        <f t="shared" si="1268"/>
        <v>2669.3825143938957</v>
      </c>
      <c r="AI190" s="127"/>
      <c r="AJ190" s="20">
        <f t="shared" si="1269"/>
        <v>24.840000000000146</v>
      </c>
      <c r="AK190" s="20">
        <f t="shared" si="1270"/>
        <v>-1.291543646475795E-2</v>
      </c>
      <c r="AL190" s="20">
        <f t="shared" si="1271"/>
        <v>1.982181832455357E-2</v>
      </c>
      <c r="AM190" s="23">
        <f t="shared" si="1272"/>
        <v>2.3657856343443306E-2</v>
      </c>
      <c r="AN190" s="44">
        <f t="shared" si="1273"/>
        <v>1.0000466437911915</v>
      </c>
      <c r="AO190" s="23">
        <f t="shared" si="1274"/>
        <v>-0.14480520317582124</v>
      </c>
      <c r="AP190" s="23">
        <f t="shared" si="1275"/>
        <v>-21.254872489941814</v>
      </c>
      <c r="AQ190" s="23">
        <f t="shared" si="1276"/>
        <v>-12.853258288229426</v>
      </c>
      <c r="AR190" s="44">
        <f t="shared" si="1277"/>
        <v>0.41559108157443381</v>
      </c>
      <c r="AS190" s="127"/>
      <c r="AT190" s="20">
        <f t="shared" si="1278"/>
        <v>4.1440988990343994</v>
      </c>
      <c r="AU190" s="20">
        <f t="shared" si="1279"/>
        <v>-0.99138362336339014</v>
      </c>
      <c r="AV190" s="20">
        <f t="shared" si="1280"/>
        <v>4.2610324070172529</v>
      </c>
      <c r="AX190" s="18">
        <v>-5</v>
      </c>
      <c r="AY190" s="18">
        <v>-40</v>
      </c>
      <c r="AZ190" s="18">
        <v>-225</v>
      </c>
      <c r="BA190" s="119">
        <v>1.0083</v>
      </c>
      <c r="BB190" s="119">
        <v>1.0101</v>
      </c>
      <c r="BC190" s="120">
        <v>1</v>
      </c>
      <c r="BD190" s="116"/>
      <c r="BE190" s="147" t="s">
        <v>98</v>
      </c>
      <c r="BF190" s="171" t="s">
        <v>144</v>
      </c>
    </row>
    <row r="191" spans="1:58" x14ac:dyDescent="0.3">
      <c r="A191" s="128">
        <v>3558.57</v>
      </c>
      <c r="B191" s="128">
        <v>89.6</v>
      </c>
      <c r="C191" s="129">
        <v>213.46</v>
      </c>
      <c r="D191" s="130">
        <f t="shared" si="1243"/>
        <v>1117.6549659477057</v>
      </c>
      <c r="E191" s="130">
        <f t="shared" si="1244"/>
        <v>-1034.0749659477058</v>
      </c>
      <c r="F191" s="130">
        <f t="shared" si="1245"/>
        <v>-1999.6781966221397</v>
      </c>
      <c r="G191" s="130">
        <f t="shared" si="1246"/>
        <v>-1924.1235023118309</v>
      </c>
      <c r="H191" s="129">
        <f t="shared" si="1247"/>
        <v>526919.65680337837</v>
      </c>
      <c r="I191" s="129">
        <f t="shared" si="1248"/>
        <v>7192959.2564976858</v>
      </c>
      <c r="J191" s="131">
        <f t="shared" si="1249"/>
        <v>2775.061106028968</v>
      </c>
      <c r="K191" s="131">
        <f t="shared" si="1250"/>
        <v>223.89687845220183</v>
      </c>
      <c r="L191" s="131">
        <f t="shared" si="1251"/>
        <v>2693.8338688245422</v>
      </c>
      <c r="M191" s="25"/>
      <c r="N191" s="129">
        <f t="shared" si="1252"/>
        <v>24.800000000000182</v>
      </c>
      <c r="O191" s="129">
        <f t="shared" si="1253"/>
        <v>-6.4577182323790989E-3</v>
      </c>
      <c r="P191" s="129">
        <f t="shared" si="1254"/>
        <v>3.0368728984701492E-2</v>
      </c>
      <c r="Q191" s="132">
        <f t="shared" si="1255"/>
        <v>3.104747385112927E-2</v>
      </c>
      <c r="R191" s="131">
        <f t="shared" si="1256"/>
        <v>1.0000803365467266</v>
      </c>
      <c r="S191" s="129">
        <f t="shared" si="1257"/>
        <v>9.3067728354779583E-2</v>
      </c>
      <c r="T191" s="129">
        <f t="shared" si="1258"/>
        <v>-20.894167238898149</v>
      </c>
      <c r="U191" s="129">
        <f t="shared" si="1259"/>
        <v>-13.357234367619956</v>
      </c>
      <c r="V191" s="25"/>
      <c r="W191" s="128">
        <v>3558.57</v>
      </c>
      <c r="X191" s="128">
        <v>89.593999999999994</v>
      </c>
      <c r="Y191" s="129">
        <v>213.41855678284901</v>
      </c>
      <c r="Z191" s="129">
        <f t="shared" si="1260"/>
        <v>1118.6489463685414</v>
      </c>
      <c r="AA191" s="129">
        <f t="shared" si="1261"/>
        <v>-1035.0689463685414</v>
      </c>
      <c r="AB191" s="129">
        <f t="shared" si="1262"/>
        <v>-2002.0266568966636</v>
      </c>
      <c r="AC191" s="129">
        <f t="shared" si="1263"/>
        <v>-1920.7008380111465</v>
      </c>
      <c r="AD191" s="129">
        <f t="shared" si="1264"/>
        <v>526917.30834310327</v>
      </c>
      <c r="AE191" s="129">
        <f t="shared" si="1265"/>
        <v>7192962.679161991</v>
      </c>
      <c r="AF191" s="131">
        <f t="shared" si="1266"/>
        <v>2774.3832547183438</v>
      </c>
      <c r="AG191" s="131">
        <f t="shared" si="1267"/>
        <v>223.81231648774855</v>
      </c>
      <c r="AH191" s="131">
        <f t="shared" si="1268"/>
        <v>2694.1563629317161</v>
      </c>
      <c r="AI191" s="25"/>
      <c r="AJ191" s="129">
        <f t="shared" si="1269"/>
        <v>24.800000000000182</v>
      </c>
      <c r="AK191" s="129">
        <f t="shared" si="1270"/>
        <v>-6.4577182323790989E-3</v>
      </c>
      <c r="AL191" s="129">
        <f t="shared" si="1271"/>
        <v>2.9470042013452033E-2</v>
      </c>
      <c r="AM191" s="133">
        <f t="shared" si="1272"/>
        <v>3.0169016569391083E-2</v>
      </c>
      <c r="AN191" s="128">
        <f t="shared" si="1273"/>
        <v>1.0000758543674382</v>
      </c>
      <c r="AO191" s="133">
        <f t="shared" si="1274"/>
        <v>9.5664525826994459E-2</v>
      </c>
      <c r="AP191" s="133">
        <f t="shared" si="1275"/>
        <v>-20.897864524399072</v>
      </c>
      <c r="AQ191" s="133">
        <f t="shared" si="1276"/>
        <v>-13.351533949690932</v>
      </c>
      <c r="AR191" s="128">
        <f t="shared" si="1277"/>
        <v>0.73743348577413093</v>
      </c>
      <c r="AS191" s="25"/>
      <c r="AT191" s="129">
        <f t="shared" si="1278"/>
        <v>4.1508910621419135</v>
      </c>
      <c r="AU191" s="129">
        <f t="shared" si="1279"/>
        <v>-0.99398042083566907</v>
      </c>
      <c r="AV191" s="129">
        <f t="shared" si="1280"/>
        <v>4.2682424587614838</v>
      </c>
      <c r="AX191" s="18">
        <v>-5</v>
      </c>
      <c r="AY191" s="18">
        <v>-40</v>
      </c>
      <c r="AZ191" s="18">
        <v>-225</v>
      </c>
      <c r="BA191" s="119">
        <v>1.0083</v>
      </c>
      <c r="BB191" s="119">
        <v>1.0101</v>
      </c>
      <c r="BC191" s="120">
        <v>1</v>
      </c>
      <c r="BD191" s="116"/>
      <c r="BE191" s="147" t="s">
        <v>98</v>
      </c>
      <c r="BF191" s="171" t="s">
        <v>144</v>
      </c>
    </row>
    <row r="192" spans="1:58" x14ac:dyDescent="0.3">
      <c r="A192" s="44">
        <v>3583.36</v>
      </c>
      <c r="B192" s="44">
        <v>90.03</v>
      </c>
      <c r="C192" s="20">
        <v>213.44</v>
      </c>
      <c r="D192" s="24">
        <f t="shared" ref="D192:D195" si="1281">S192+D191</f>
        <v>1117.7350090390789</v>
      </c>
      <c r="E192" s="24">
        <f t="shared" ref="E192:E195" si="1282">$BJ$3-D192</f>
        <v>-1034.155009039079</v>
      </c>
      <c r="F192" s="24">
        <f t="shared" ref="F192:F195" si="1283">T192+F191</f>
        <v>-2020.3620020896944</v>
      </c>
      <c r="G192" s="24">
        <f t="shared" ref="G192:G195" si="1284">U192+G191</f>
        <v>-1937.7878718105112</v>
      </c>
      <c r="H192" s="20">
        <f t="shared" ref="H192:H195" si="1285">H191+T192</f>
        <v>526898.97299791081</v>
      </c>
      <c r="I192" s="20">
        <f t="shared" ref="I192:I195" si="1286">I191+U192</f>
        <v>7192945.5921281874</v>
      </c>
      <c r="J192" s="21">
        <f t="shared" ref="J192:J195" si="1287">SQRT(F192^2+G192^2)</f>
        <v>2799.4435975071528</v>
      </c>
      <c r="K192" s="21">
        <f t="shared" ref="K192:K195" si="1288">IF(J192=0,0,IF(F192&lt;0,ATAN(G192/F192)*180/PI()+180,ATAN(G192/F192)*180/PI()))</f>
        <v>223.8048802757275</v>
      </c>
      <c r="L192" s="21">
        <f t="shared" ref="L192:L195" si="1289">COS((K192-$BL$3)*PI()/180)*J192</f>
        <v>2718.5787545557205</v>
      </c>
      <c r="M192" s="127"/>
      <c r="N192" s="20">
        <f t="shared" ref="N192:N195" si="1290">A192-A191</f>
        <v>24.789999999999964</v>
      </c>
      <c r="O192" s="20">
        <f t="shared" ref="O192:O195" si="1291">RADIANS(B192-B191)</f>
        <v>7.5049157835757364E-3</v>
      </c>
      <c r="P192" s="20">
        <f t="shared" ref="P192:P195" si="1292">RADIANS(C192-C191)</f>
        <v>-3.490658503990445E-4</v>
      </c>
      <c r="Q192" s="22">
        <f t="shared" ref="Q192:Q195" si="1293">ACOS(COS(O192)-SIN(RADIANS(B191))*SIN(RADIANS(B192))*(1-COS(P192)))</f>
        <v>7.5130290858087534E-3</v>
      </c>
      <c r="R192" s="21">
        <f t="shared" ref="R192:R195" si="1294">2/Q192*TAN(Q192/2)</f>
        <v>1.0000047038270548</v>
      </c>
      <c r="S192" s="20">
        <f t="shared" ref="S192:S195" si="1295">(N192/2)*(COS(RADIANS(B191))+COS(RADIANS(B192)))*R192</f>
        <v>8.004309137332756E-2</v>
      </c>
      <c r="T192" s="20">
        <f t="shared" ref="T192:T195" si="1296">(N192/2)*(SIN(RADIANS(B191))*COS(RADIANS(C191))+SIN(RADIANS(B192))*COS(RADIANS(C192)))*R192</f>
        <v>-20.683805467554745</v>
      </c>
      <c r="U192" s="20">
        <f t="shared" ref="U192:U195" si="1297">(N192/2)*(SIN(RADIANS(B191))*SIN(RADIANS(C191))+SIN(RADIANS(B192))*SIN(RADIANS(C192)))*R192</f>
        <v>-13.664369498680346</v>
      </c>
      <c r="V192" s="127"/>
      <c r="W192" s="44">
        <v>3583.36</v>
      </c>
      <c r="X192" s="44">
        <v>90.034000000000006</v>
      </c>
      <c r="Y192" s="20">
        <v>213.29707869651801</v>
      </c>
      <c r="Z192" s="20">
        <f t="shared" ref="Z192:Z195" si="1298">AO192+Z191</f>
        <v>1118.7294221442003</v>
      </c>
      <c r="AA192" s="20">
        <f t="shared" ref="AA192:AA195" si="1299">$BJ$3-Z192</f>
        <v>-1035.1494221442003</v>
      </c>
      <c r="AB192" s="20">
        <f t="shared" ref="AB192:AB195" si="1300">AP192+AB191</f>
        <v>-2022.7324128912064</v>
      </c>
      <c r="AC192" s="20">
        <f t="shared" ref="AC192:AC195" si="1301">AQ192+AC191</f>
        <v>-1934.3319070070775</v>
      </c>
      <c r="AD192" s="20">
        <f t="shared" ref="AD192:AD195" si="1302">AD191+AP192</f>
        <v>526896.60258710873</v>
      </c>
      <c r="AE192" s="20">
        <f t="shared" ref="AE192:AE195" si="1303">AE191+AQ192</f>
        <v>7192949.0480929948</v>
      </c>
      <c r="AF192" s="21">
        <f t="shared" ref="AF192:AF195" si="1304">SQRT(AB192^2+AC192^2)</f>
        <v>2798.7651456716262</v>
      </c>
      <c r="AG192" s="21">
        <f t="shared" ref="AG192:AG195" si="1305">IF(AF192=0,0,IF(AB192&lt;0,ATAN(AC192/AB192)*180/PI()+180,ATAN(AC192/AB192)*180/PI()))</f>
        <v>223.72022965997684</v>
      </c>
      <c r="AH192" s="21">
        <f t="shared" ref="AH192:AH195" si="1306">COS((AG192-$BL$3)*PI()/180)*AF192</f>
        <v>2718.9036081255176</v>
      </c>
      <c r="AI192" s="127"/>
      <c r="AJ192" s="20">
        <f t="shared" ref="AJ192:AJ195" si="1307">W192-W191</f>
        <v>24.789999999999964</v>
      </c>
      <c r="AK192" s="20">
        <f t="shared" ref="AK192:AK195" si="1308">RADIANS(X192-X191)</f>
        <v>7.6794487087752583E-3</v>
      </c>
      <c r="AL192" s="20">
        <f t="shared" ref="AL192:AL195" si="1309">RADIANS(Y192-Y191)</f>
        <v>-2.1201925754977887E-3</v>
      </c>
      <c r="AM192" s="23">
        <f t="shared" ref="AM192:AM195" si="1310">ACOS(COS(AK192)-SIN(RADIANS(X191))*SIN(RADIANS(X192))*(1-COS(AL192)))</f>
        <v>7.9667483682241969E-3</v>
      </c>
      <c r="AN192" s="44">
        <f t="shared" ref="AN192:AN195" si="1311">2/AM192*TAN(AM192/2)</f>
        <v>1.0000052891235331</v>
      </c>
      <c r="AO192" s="23">
        <f t="shared" ref="AO192:AO195" si="1312">(AJ192/2)*(COS(RADIANS(X191))+COS(RADIANS(X192)))*AN192</f>
        <v>8.0475775658791049E-2</v>
      </c>
      <c r="AP192" s="23">
        <f t="shared" ref="AP192:AP195" si="1313">(AJ192/2)*(SIN(RADIANS(X191))*COS(RADIANS(Y191))+SIN(RADIANS(X192))*COS(RADIANS(Y192)))*AN192</f>
        <v>-20.70575599454278</v>
      </c>
      <c r="AQ192" s="23">
        <f t="shared" ref="AQ192:AQ195" si="1314">(AJ192/2)*(SIN(RADIANS(X191))*SIN(RADIANS(Y191))+SIN(RADIANS(X192))*SIN(RADIANS(Y192)))*AN192</f>
        <v>-13.631068995930995</v>
      </c>
      <c r="AR192" s="44">
        <f t="shared" ref="AR192:AR195" si="1315">(10/AJ192)*2*(ASIN((SQRT((SIN((X191-X192)/2)^2+SIN(((Y191-Y192)/2)^2)*SIN(X191)*SIN(X192))))))</f>
        <v>0.18352187399960343</v>
      </c>
      <c r="AS192" s="127"/>
      <c r="AT192" s="20">
        <f t="shared" ref="AT192:AT195" si="1316">SQRT((I192-AE192)^2+(H192-AD192)^2)</f>
        <v>4.1907684403614009</v>
      </c>
      <c r="AU192" s="20">
        <f t="shared" ref="AU192:AU195" si="1317">D192-Z192</f>
        <v>-0.99441310512133896</v>
      </c>
      <c r="AV192" s="20">
        <f t="shared" ref="AV192:AV195" si="1318">SQRT((I192-AE192)^2+(H192-AD192)^2+(D192-Z192)^2)</f>
        <v>4.3071333325503396</v>
      </c>
      <c r="AX192" s="18">
        <v>0</v>
      </c>
      <c r="AY192" s="18">
        <v>-35</v>
      </c>
      <c r="AZ192" s="18">
        <v>-220</v>
      </c>
      <c r="BA192" s="119">
        <v>1.0082</v>
      </c>
      <c r="BB192" s="119">
        <v>1.0102</v>
      </c>
      <c r="BC192" s="120">
        <v>1</v>
      </c>
      <c r="BD192" s="116"/>
      <c r="BE192" s="147" t="s">
        <v>98</v>
      </c>
      <c r="BF192" s="171" t="s">
        <v>144</v>
      </c>
    </row>
    <row r="193" spans="1:58" x14ac:dyDescent="0.3">
      <c r="A193" s="44">
        <v>3608.16</v>
      </c>
      <c r="B193" s="44">
        <v>89.84</v>
      </c>
      <c r="C193" s="20">
        <v>212.04</v>
      </c>
      <c r="D193" s="24">
        <f t="shared" si="1281"/>
        <v>1117.7631451275956</v>
      </c>
      <c r="E193" s="24">
        <f t="shared" si="1282"/>
        <v>-1034.1831451275957</v>
      </c>
      <c r="F193" s="24">
        <f t="shared" si="1283"/>
        <v>-2041.2215686312647</v>
      </c>
      <c r="G193" s="24">
        <f t="shared" si="1284"/>
        <v>-1951.2000501693922</v>
      </c>
      <c r="H193" s="20">
        <f t="shared" si="1285"/>
        <v>526878.11343136919</v>
      </c>
      <c r="I193" s="20">
        <f t="shared" si="1286"/>
        <v>7192932.1799498284</v>
      </c>
      <c r="J193" s="21">
        <f t="shared" si="1287"/>
        <v>2823.7859564822752</v>
      </c>
      <c r="K193" s="21">
        <f t="shared" si="1288"/>
        <v>223.70830795963957</v>
      </c>
      <c r="L193" s="21">
        <f t="shared" si="1289"/>
        <v>2743.349758272092</v>
      </c>
      <c r="M193" s="127"/>
      <c r="N193" s="20">
        <f t="shared" si="1290"/>
        <v>24.799999999999727</v>
      </c>
      <c r="O193" s="20">
        <f t="shared" si="1291"/>
        <v>-3.3161255787891863E-3</v>
      </c>
      <c r="P193" s="20">
        <f t="shared" si="1292"/>
        <v>-2.4434609527920714E-2</v>
      </c>
      <c r="Q193" s="22">
        <f t="shared" si="1293"/>
        <v>2.4658578954424026E-2</v>
      </c>
      <c r="R193" s="21">
        <f t="shared" si="1294"/>
        <v>1.0000506735408552</v>
      </c>
      <c r="S193" s="20">
        <f t="shared" si="1295"/>
        <v>2.8136088516638954E-2</v>
      </c>
      <c r="T193" s="20">
        <f t="shared" si="1296"/>
        <v>-20.859566541570313</v>
      </c>
      <c r="U193" s="20">
        <f t="shared" si="1297"/>
        <v>-13.412178358880853</v>
      </c>
      <c r="V193" s="127"/>
      <c r="W193" s="44">
        <v>3608.16</v>
      </c>
      <c r="X193" s="44">
        <v>89.841999999999999</v>
      </c>
      <c r="Y193" s="20">
        <v>211.925447816196</v>
      </c>
      <c r="Z193" s="20">
        <f t="shared" si="1298"/>
        <v>1118.7562595907048</v>
      </c>
      <c r="AA193" s="20">
        <f t="shared" si="1299"/>
        <v>-1035.1762595907048</v>
      </c>
      <c r="AB193" s="20">
        <f t="shared" si="1300"/>
        <v>-2043.6220841836214</v>
      </c>
      <c r="AC193" s="20">
        <f t="shared" si="1301"/>
        <v>-1947.6971965639839</v>
      </c>
      <c r="AD193" s="20">
        <f t="shared" si="1302"/>
        <v>526875.71291581634</v>
      </c>
      <c r="AE193" s="20">
        <f t="shared" si="1303"/>
        <v>7192935.682803438</v>
      </c>
      <c r="AF193" s="21">
        <f t="shared" si="1304"/>
        <v>2823.1038933178161</v>
      </c>
      <c r="AG193" s="21">
        <f t="shared" si="1305"/>
        <v>223.6232538656665</v>
      </c>
      <c r="AH193" s="21">
        <f t="shared" si="1306"/>
        <v>2743.6772389199091</v>
      </c>
      <c r="AI193" s="127"/>
      <c r="AJ193" s="20">
        <f t="shared" si="1307"/>
        <v>24.799999999999727</v>
      </c>
      <c r="AK193" s="20">
        <f t="shared" si="1308"/>
        <v>-3.3510321638292396E-3</v>
      </c>
      <c r="AL193" s="20">
        <f t="shared" si="1309"/>
        <v>-2.3939474983647478E-2</v>
      </c>
      <c r="AM193" s="23">
        <f t="shared" si="1310"/>
        <v>2.4172849886834324E-2</v>
      </c>
      <c r="AN193" s="44">
        <f t="shared" si="1311"/>
        <v>1.0000486967347864</v>
      </c>
      <c r="AO193" s="23">
        <f t="shared" si="1312"/>
        <v>2.6837446504418983E-2</v>
      </c>
      <c r="AP193" s="23">
        <f t="shared" si="1313"/>
        <v>-20.889671292414892</v>
      </c>
      <c r="AQ193" s="23">
        <f t="shared" si="1314"/>
        <v>-13.365289556906434</v>
      </c>
      <c r="AR193" s="44">
        <f t="shared" si="1315"/>
        <v>0.5428199034965675</v>
      </c>
      <c r="AS193" s="127"/>
      <c r="AT193" s="20">
        <f t="shared" si="1316"/>
        <v>4.2464642150711258</v>
      </c>
      <c r="AU193" s="20">
        <f t="shared" si="1317"/>
        <v>-0.99311446310912288</v>
      </c>
      <c r="AV193" s="20">
        <f t="shared" si="1318"/>
        <v>4.3610474277077236</v>
      </c>
      <c r="AX193" s="18">
        <v>0</v>
      </c>
      <c r="AY193" s="18">
        <v>-35</v>
      </c>
      <c r="AZ193" s="18">
        <v>-220</v>
      </c>
      <c r="BA193" s="119">
        <v>1.0082</v>
      </c>
      <c r="BB193" s="119">
        <v>1.0102</v>
      </c>
      <c r="BC193" s="120">
        <v>1</v>
      </c>
      <c r="BD193" s="116"/>
      <c r="BE193" s="147" t="s">
        <v>98</v>
      </c>
      <c r="BF193" s="171" t="s">
        <v>144</v>
      </c>
    </row>
    <row r="194" spans="1:58" x14ac:dyDescent="0.3">
      <c r="A194" s="44">
        <v>3632.97</v>
      </c>
      <c r="B194" s="44">
        <v>90.46</v>
      </c>
      <c r="C194" s="20">
        <v>211.33</v>
      </c>
      <c r="D194" s="24">
        <f t="shared" si="1281"/>
        <v>1117.6981922594109</v>
      </c>
      <c r="E194" s="24">
        <f t="shared" si="1282"/>
        <v>-1034.118192259411</v>
      </c>
      <c r="F194" s="24">
        <f t="shared" si="1283"/>
        <v>-2062.3332930217921</v>
      </c>
      <c r="G194" s="24">
        <f t="shared" si="1284"/>
        <v>-1964.2312853987719</v>
      </c>
      <c r="H194" s="20">
        <f t="shared" si="1285"/>
        <v>526857.00170697866</v>
      </c>
      <c r="I194" s="20">
        <f t="shared" si="1286"/>
        <v>7192919.1487145992</v>
      </c>
      <c r="J194" s="21">
        <f t="shared" si="1287"/>
        <v>2848.0560307068085</v>
      </c>
      <c r="K194" s="21">
        <f t="shared" si="1288"/>
        <v>223.60433897706113</v>
      </c>
      <c r="L194" s="21">
        <f t="shared" si="1289"/>
        <v>2768.1486655266744</v>
      </c>
      <c r="M194" s="127"/>
      <c r="N194" s="20">
        <f t="shared" si="1290"/>
        <v>24.809999999999945</v>
      </c>
      <c r="O194" s="20">
        <f t="shared" si="1291"/>
        <v>1.0821041362364675E-2</v>
      </c>
      <c r="P194" s="20">
        <f t="shared" si="1292"/>
        <v>-1.2391837689159383E-2</v>
      </c>
      <c r="Q194" s="22">
        <f t="shared" si="1293"/>
        <v>1.6451444513257085E-2</v>
      </c>
      <c r="R194" s="21">
        <f t="shared" si="1294"/>
        <v>1.0000225547793264</v>
      </c>
      <c r="S194" s="20">
        <f t="shared" si="1295"/>
        <v>-6.4952868184759038E-2</v>
      </c>
      <c r="T194" s="20">
        <f t="shared" si="1296"/>
        <v>-21.111724390527204</v>
      </c>
      <c r="U194" s="20">
        <f t="shared" si="1297"/>
        <v>-13.031235229379645</v>
      </c>
      <c r="V194" s="127"/>
      <c r="W194" s="44">
        <v>3632.97</v>
      </c>
      <c r="X194" s="44">
        <v>90.462999999999994</v>
      </c>
      <c r="Y194" s="20">
        <v>211.13301106200001</v>
      </c>
      <c r="Z194" s="20">
        <f t="shared" si="1298"/>
        <v>1118.6902239706696</v>
      </c>
      <c r="AA194" s="20">
        <f t="shared" si="1299"/>
        <v>-1035.1102239706697</v>
      </c>
      <c r="AB194" s="20">
        <f t="shared" si="1300"/>
        <v>-2064.7691224783052</v>
      </c>
      <c r="AC194" s="20">
        <f t="shared" si="1301"/>
        <v>-1960.6709652254169</v>
      </c>
      <c r="AD194" s="20">
        <f t="shared" si="1302"/>
        <v>526854.56587752164</v>
      </c>
      <c r="AE194" s="20">
        <f t="shared" si="1303"/>
        <v>7192922.7090347763</v>
      </c>
      <c r="AF194" s="21">
        <f t="shared" si="1304"/>
        <v>2847.3675848084313</v>
      </c>
      <c r="AG194" s="21">
        <f t="shared" si="1305"/>
        <v>223.51865735875955</v>
      </c>
      <c r="AH194" s="21">
        <f t="shared" si="1306"/>
        <v>2768.4779956286238</v>
      </c>
      <c r="AI194" s="127"/>
      <c r="AJ194" s="20">
        <f t="shared" si="1307"/>
        <v>24.809999999999945</v>
      </c>
      <c r="AK194" s="20">
        <f t="shared" si="1308"/>
        <v>1.0838494654884701E-2</v>
      </c>
      <c r="AL194" s="20">
        <f t="shared" si="1309"/>
        <v>-1.3830630474537009E-2</v>
      </c>
      <c r="AM194" s="23">
        <f t="shared" si="1310"/>
        <v>1.75714563411693E-2</v>
      </c>
      <c r="AN194" s="44">
        <f t="shared" si="1311"/>
        <v>1.0000257304676068</v>
      </c>
      <c r="AO194" s="23">
        <f t="shared" si="1312"/>
        <v>-6.6035620035136952E-2</v>
      </c>
      <c r="AP194" s="23">
        <f t="shared" si="1313"/>
        <v>-21.14703829468381</v>
      </c>
      <c r="AQ194" s="23">
        <f t="shared" si="1314"/>
        <v>-12.973768661433144</v>
      </c>
      <c r="AR194" s="44">
        <f t="shared" si="1315"/>
        <v>0.35607605856766777</v>
      </c>
      <c r="AS194" s="127"/>
      <c r="AT194" s="20">
        <f t="shared" si="1316"/>
        <v>4.313831812579525</v>
      </c>
      <c r="AU194" s="20">
        <f t="shared" si="1317"/>
        <v>-0.99203171125873268</v>
      </c>
      <c r="AV194" s="20">
        <f t="shared" si="1318"/>
        <v>4.4264287889184528</v>
      </c>
      <c r="AX194" s="143">
        <v>0</v>
      </c>
      <c r="AY194" s="143">
        <v>-35</v>
      </c>
      <c r="AZ194" s="143">
        <v>-220</v>
      </c>
      <c r="BA194" s="144">
        <v>1.0082</v>
      </c>
      <c r="BB194" s="144">
        <v>1.0102</v>
      </c>
      <c r="BC194" s="145">
        <v>1</v>
      </c>
      <c r="BD194" s="116"/>
      <c r="BE194" s="147" t="s">
        <v>98</v>
      </c>
      <c r="BF194" s="171" t="s">
        <v>144</v>
      </c>
    </row>
    <row r="195" spans="1:58" x14ac:dyDescent="0.3">
      <c r="A195" s="128">
        <v>3657.8</v>
      </c>
      <c r="B195" s="128">
        <v>90.15</v>
      </c>
      <c r="C195" s="129">
        <v>212.5</v>
      </c>
      <c r="D195" s="130">
        <f t="shared" si="1281"/>
        <v>1117.5660120495634</v>
      </c>
      <c r="E195" s="130">
        <f t="shared" si="1282"/>
        <v>-1033.9860120495634</v>
      </c>
      <c r="F195" s="130">
        <f t="shared" si="1283"/>
        <v>-2083.4091317318494</v>
      </c>
      <c r="G195" s="130">
        <f t="shared" si="1284"/>
        <v>-1977.3575005480732</v>
      </c>
      <c r="H195" s="129">
        <f t="shared" si="1285"/>
        <v>526835.92586826859</v>
      </c>
      <c r="I195" s="129">
        <f t="shared" si="1286"/>
        <v>7192906.0224994496</v>
      </c>
      <c r="J195" s="131">
        <f t="shared" si="1287"/>
        <v>2872.374678755782</v>
      </c>
      <c r="K195" s="131">
        <f t="shared" si="1288"/>
        <v>223.50399431056312</v>
      </c>
      <c r="L195" s="131">
        <f t="shared" si="1289"/>
        <v>2792.9639848302982</v>
      </c>
      <c r="M195" s="25"/>
      <c r="N195" s="129">
        <f t="shared" si="1290"/>
        <v>24.830000000000382</v>
      </c>
      <c r="O195" s="129">
        <f t="shared" si="1291"/>
        <v>-5.4105206811822133E-3</v>
      </c>
      <c r="P195" s="129">
        <f t="shared" si="1292"/>
        <v>2.0420352248333436E-2</v>
      </c>
      <c r="Q195" s="132">
        <f t="shared" si="1293"/>
        <v>2.1124670082644625E-2</v>
      </c>
      <c r="R195" s="131">
        <f t="shared" si="1294"/>
        <v>1.0000371893000881</v>
      </c>
      <c r="S195" s="129">
        <f t="shared" si="1295"/>
        <v>-0.13218020984755263</v>
      </c>
      <c r="T195" s="129">
        <f t="shared" si="1296"/>
        <v>-21.075838710057077</v>
      </c>
      <c r="U195" s="129">
        <f t="shared" si="1297"/>
        <v>-13.126215149301359</v>
      </c>
      <c r="V195" s="25"/>
      <c r="W195" s="128">
        <v>3657.8</v>
      </c>
      <c r="X195" s="128">
        <v>90.152000000000001</v>
      </c>
      <c r="Y195" s="129">
        <v>212.44616354122999</v>
      </c>
      <c r="Z195" s="129">
        <f t="shared" si="1298"/>
        <v>1118.556959125347</v>
      </c>
      <c r="AA195" s="129">
        <f t="shared" si="1299"/>
        <v>-1034.9769591253471</v>
      </c>
      <c r="AB195" s="129">
        <f t="shared" si="1300"/>
        <v>-2085.8735416102973</v>
      </c>
      <c r="AC195" s="129">
        <f t="shared" si="1301"/>
        <v>-1973.7509550595705</v>
      </c>
      <c r="AD195" s="129">
        <f t="shared" si="1302"/>
        <v>526833.46145838965</v>
      </c>
      <c r="AE195" s="129">
        <f t="shared" si="1303"/>
        <v>7192909.6290449426</v>
      </c>
      <c r="AF195" s="131">
        <f t="shared" si="1304"/>
        <v>2871.6826538091655</v>
      </c>
      <c r="AG195" s="131">
        <f t="shared" si="1305"/>
        <v>223.41795262390514</v>
      </c>
      <c r="AH195" s="131">
        <f t="shared" si="1306"/>
        <v>2793.2949536461201</v>
      </c>
      <c r="AI195" s="25"/>
      <c r="AJ195" s="129">
        <f t="shared" si="1307"/>
        <v>24.830000000000382</v>
      </c>
      <c r="AK195" s="129">
        <f t="shared" si="1308"/>
        <v>-5.4279739737022395E-3</v>
      </c>
      <c r="AL195" s="129">
        <f t="shared" si="1309"/>
        <v>2.2918834343289677E-2</v>
      </c>
      <c r="AM195" s="133">
        <f t="shared" si="1310"/>
        <v>2.3552482865913937E-2</v>
      </c>
      <c r="AN195" s="128">
        <f t="shared" si="1311"/>
        <v>1.000046229185187</v>
      </c>
      <c r="AO195" s="133">
        <f t="shared" si="1312"/>
        <v>-0.13326484532255872</v>
      </c>
      <c r="AP195" s="133">
        <f t="shared" si="1313"/>
        <v>-21.104419131991975</v>
      </c>
      <c r="AQ195" s="133">
        <f t="shared" si="1314"/>
        <v>-13.079989834153581</v>
      </c>
      <c r="AR195" s="128">
        <f t="shared" si="1315"/>
        <v>0.40139539233295463</v>
      </c>
      <c r="AS195" s="25"/>
      <c r="AT195" s="129">
        <f t="shared" si="1316"/>
        <v>4.3681216151292546</v>
      </c>
      <c r="AU195" s="129">
        <f t="shared" si="1317"/>
        <v>-0.9909470757836516</v>
      </c>
      <c r="AV195" s="129">
        <f t="shared" si="1318"/>
        <v>4.479114036454483</v>
      </c>
      <c r="AX195" s="143">
        <v>0</v>
      </c>
      <c r="AY195" s="143">
        <v>-35</v>
      </c>
      <c r="AZ195" s="143">
        <v>-220</v>
      </c>
      <c r="BA195" s="144">
        <v>1.0082</v>
      </c>
      <c r="BB195" s="144">
        <v>1.0102</v>
      </c>
      <c r="BC195" s="145">
        <v>1</v>
      </c>
      <c r="BD195" s="116"/>
      <c r="BE195" s="147" t="s">
        <v>98</v>
      </c>
      <c r="BF195" s="171" t="s">
        <v>144</v>
      </c>
    </row>
    <row r="196" spans="1:58" x14ac:dyDescent="0.3">
      <c r="A196" s="44">
        <v>3682.49</v>
      </c>
      <c r="B196" s="44">
        <v>90.09</v>
      </c>
      <c r="C196" s="20">
        <v>212.06</v>
      </c>
      <c r="D196" s="24">
        <f t="shared" ref="D196:D199" si="1319">S196+D195</f>
        <v>1117.514301220521</v>
      </c>
      <c r="E196" s="24">
        <f t="shared" ref="E196:E199" si="1320">$BJ$3-D196</f>
        <v>-1033.9343012205211</v>
      </c>
      <c r="F196" s="24">
        <f t="shared" ref="F196:F199" si="1321">T196+F195</f>
        <v>-2104.283152430522</v>
      </c>
      <c r="G196" s="24">
        <f t="shared" ref="G196:G199" si="1322">U196+G195</f>
        <v>-1990.5433124046244</v>
      </c>
      <c r="H196" s="20">
        <f t="shared" ref="H196:H199" si="1323">H195+T196</f>
        <v>526815.05184756988</v>
      </c>
      <c r="I196" s="20">
        <f t="shared" ref="I196:I199" si="1324">I195+U196</f>
        <v>7192892.8366875928</v>
      </c>
      <c r="J196" s="21">
        <f t="shared" ref="J196:J199" si="1325">SQRT(F196^2+G196^2)</f>
        <v>2896.5963239916105</v>
      </c>
      <c r="K196" s="21">
        <f t="shared" ref="K196:K199" si="1326">IF(J196=0,0,IF(F196&lt;0,ATAN(G196/F196)*180/PI()+180,ATAN(G196/F196)*180/PI()))</f>
        <v>223.40893438348951</v>
      </c>
      <c r="L196" s="21">
        <f t="shared" ref="L196:L199" si="1327">COS((K196-$BL$3)*PI()/180)*J196</f>
        <v>2817.6343229627469</v>
      </c>
      <c r="M196" s="127"/>
      <c r="N196" s="20">
        <f t="shared" ref="N196:N199" si="1328">A196-A195</f>
        <v>24.6899999999996</v>
      </c>
      <c r="O196" s="20">
        <f t="shared" ref="O196:O199" si="1329">RADIANS(B196-B195)</f>
        <v>-1.0471975511966373E-3</v>
      </c>
      <c r="P196" s="20">
        <f t="shared" ref="P196:P199" si="1330">RADIANS(C196-C195)</f>
        <v>-7.6794487087750102E-3</v>
      </c>
      <c r="Q196" s="22">
        <f t="shared" ref="Q196:Q199" si="1331">ACOS(COS(O196)-SIN(RADIANS(B195))*SIN(RADIANS(B196))*(1-COS(P196)))</f>
        <v>7.7505026354947049E-3</v>
      </c>
      <c r="R196" s="21">
        <f t="shared" ref="R196:R199" si="1332">2/Q196*TAN(Q196/2)</f>
        <v>1.0000050058876624</v>
      </c>
      <c r="S196" s="20">
        <f t="shared" ref="S196:S199" si="1333">(N196/2)*(COS(RADIANS(B195))+COS(RADIANS(B196)))*R196</f>
        <v>-5.1710829042337557E-2</v>
      </c>
      <c r="T196" s="20">
        <f t="shared" ref="T196:T199" si="1334">(N196/2)*(SIN(RADIANS(B195))*COS(RADIANS(C195))+SIN(RADIANS(B196))*COS(RADIANS(C196)))*R196</f>
        <v>-20.874020698672663</v>
      </c>
      <c r="U196" s="20">
        <f t="shared" ref="U196:U199" si="1335">(N196/2)*(SIN(RADIANS(B195))*SIN(RADIANS(C195))+SIN(RADIANS(B196))*SIN(RADIANS(C196)))*R196</f>
        <v>-13.185811856551357</v>
      </c>
      <c r="V196" s="127"/>
      <c r="W196" s="44">
        <v>3682.49</v>
      </c>
      <c r="X196" s="44">
        <v>90.093999999999994</v>
      </c>
      <c r="Y196" s="20">
        <v>212.09960318612499</v>
      </c>
      <c r="Z196" s="20">
        <f t="shared" ref="Z196:Z199" si="1336">AO196+Z195</f>
        <v>1118.5039556262693</v>
      </c>
      <c r="AA196" s="20">
        <f t="shared" ref="AA196:AA199" si="1337">$BJ$3-Z196</f>
        <v>-1034.9239556262694</v>
      </c>
      <c r="AB196" s="20">
        <f t="shared" ref="AB196:AB199" si="1338">AP196+AB195</f>
        <v>-2106.7492171472204</v>
      </c>
      <c r="AC196" s="20">
        <f t="shared" ref="AC196:AC199" si="1339">AQ196+AC195</f>
        <v>-1986.9341849716486</v>
      </c>
      <c r="AD196" s="20">
        <f t="shared" ref="AD196:AD199" si="1340">AD195+AP196</f>
        <v>526812.58578285272</v>
      </c>
      <c r="AE196" s="20">
        <f t="shared" ref="AE196:AE199" si="1341">AE195+AQ196</f>
        <v>7192896.4458150305</v>
      </c>
      <c r="AF196" s="21">
        <f t="shared" ref="AF196:AF199" si="1342">SQRT(AB196^2+AC196^2)</f>
        <v>2895.9108617772363</v>
      </c>
      <c r="AG196" s="21">
        <f t="shared" ref="AG196:AG199" si="1343">IF(AF196=0,0,IF(AB196&lt;0,ATAN(AC196/AB196)*180/PI()+180,ATAN(AC196/AB196)*180/PI()))</f>
        <v>223.32353023678405</v>
      </c>
      <c r="AH196" s="21">
        <f t="shared" ref="AH196:AH199" si="1344">COS((AG196-$BL$3)*PI()/180)*AF196</f>
        <v>2817.965433938296</v>
      </c>
      <c r="AI196" s="127"/>
      <c r="AJ196" s="20">
        <f t="shared" ref="AJ196:AJ199" si="1345">W196-W195</f>
        <v>24.6899999999996</v>
      </c>
      <c r="AK196" s="20">
        <f t="shared" ref="AK196:AK199" si="1346">RADIANS(X196-X195)</f>
        <v>-1.0122909661568322E-3</v>
      </c>
      <c r="AL196" s="20">
        <f t="shared" ref="AL196:AL199" si="1347">RADIANS(Y196-Y195)</f>
        <v>-6.0486192534629545E-3</v>
      </c>
      <c r="AM196" s="23">
        <f t="shared" ref="AM196:AM199" si="1348">ACOS(COS(AK196)-SIN(RADIANS(X195))*SIN(RADIANS(X196))*(1-COS(AL196)))</f>
        <v>6.1327282787850823E-3</v>
      </c>
      <c r="AN196" s="44">
        <f t="shared" ref="AN196:AN199" si="1349">2/AM196*TAN(AM196/2)</f>
        <v>1.0000031342081328</v>
      </c>
      <c r="AO196" s="23">
        <f t="shared" ref="AO196:AO199" si="1350">(AJ196/2)*(COS(RADIANS(X195))+COS(RADIANS(X196)))*AN196</f>
        <v>-5.3003499077723358E-2</v>
      </c>
      <c r="AP196" s="23">
        <f t="shared" ref="AP196:AP199" si="1351">(AJ196/2)*(SIN(RADIANS(X195))*COS(RADIANS(Y195))+SIN(RADIANS(X196))*COS(RADIANS(Y196)))*AN196</f>
        <v>-20.87567553692293</v>
      </c>
      <c r="AQ196" s="23">
        <f t="shared" ref="AQ196:AQ199" si="1352">(AJ196/2)*(SIN(RADIANS(X195))*SIN(RADIANS(Y195))+SIN(RADIANS(X196))*SIN(RADIANS(Y196)))*AN196</f>
        <v>-13.183229912078058</v>
      </c>
      <c r="AR196" s="44">
        <f t="shared" ref="AR196:AR199" si="1353">(10/AJ196)*2*(ASIN((SQRT((SIN((X195-X196)/2)^2+SIN(((Y195-Y196)/2)^2)*SIN(X195)*SIN(X196))))))</f>
        <v>0.11951391753896451</v>
      </c>
      <c r="AS196" s="127"/>
      <c r="AT196" s="20">
        <f t="shared" ref="AT196:AT199" si="1354">SQRT((I196-AE196)^2+(H196-AD196)^2)</f>
        <v>4.3711870299411366</v>
      </c>
      <c r="AU196" s="20">
        <f t="shared" ref="AU196:AU199" si="1355">D196-Z196</f>
        <v>-0.98965440574829699</v>
      </c>
      <c r="AV196" s="20">
        <f t="shared" ref="AV196:AV199" si="1356">SQRT((I196-AE196)^2+(H196-AD196)^2+(D196-Z196)^2)</f>
        <v>4.4818179228458881</v>
      </c>
      <c r="AX196" s="18">
        <v>-5</v>
      </c>
      <c r="AY196" s="18">
        <v>-40</v>
      </c>
      <c r="AZ196" s="18">
        <v>-220</v>
      </c>
      <c r="BA196" s="119">
        <v>1.0081</v>
      </c>
      <c r="BB196" s="119">
        <v>1.01</v>
      </c>
      <c r="BC196" s="120">
        <v>1</v>
      </c>
      <c r="BD196" s="116"/>
      <c r="BE196" s="147" t="s">
        <v>98</v>
      </c>
      <c r="BF196" s="171" t="s">
        <v>144</v>
      </c>
    </row>
    <row r="197" spans="1:58" x14ac:dyDescent="0.3">
      <c r="A197" s="44">
        <v>3707.33</v>
      </c>
      <c r="B197" s="44">
        <v>90.03</v>
      </c>
      <c r="C197" s="20">
        <v>212.32</v>
      </c>
      <c r="D197" s="24">
        <f t="shared" si="1319"/>
        <v>1117.4882887946546</v>
      </c>
      <c r="E197" s="24">
        <f t="shared" si="1320"/>
        <v>-1033.9082887946547</v>
      </c>
      <c r="F197" s="24">
        <f t="shared" si="1321"/>
        <v>-2125.3048700473764</v>
      </c>
      <c r="G197" s="24">
        <f t="shared" si="1322"/>
        <v>-2003.7762711283183</v>
      </c>
      <c r="H197" s="20">
        <f t="shared" si="1323"/>
        <v>526794.03012995305</v>
      </c>
      <c r="I197" s="20">
        <f t="shared" si="1324"/>
        <v>7192879.603728869</v>
      </c>
      <c r="J197" s="21">
        <f t="shared" si="1325"/>
        <v>2920.9656169465611</v>
      </c>
      <c r="K197" s="21">
        <f t="shared" si="1326"/>
        <v>223.31413673054493</v>
      </c>
      <c r="L197" s="21">
        <f t="shared" si="1327"/>
        <v>2842.4561438119727</v>
      </c>
      <c r="M197" s="127"/>
      <c r="N197" s="20">
        <f t="shared" si="1328"/>
        <v>24.840000000000146</v>
      </c>
      <c r="O197" s="20">
        <f t="shared" si="1329"/>
        <v>-1.0471975511966373E-3</v>
      </c>
      <c r="P197" s="20">
        <f t="shared" si="1330"/>
        <v>4.5378560551850985E-3</v>
      </c>
      <c r="Q197" s="22">
        <f t="shared" si="1331"/>
        <v>4.6571166858031532E-3</v>
      </c>
      <c r="R197" s="21">
        <f t="shared" si="1332"/>
        <v>1.0000018073985721</v>
      </c>
      <c r="S197" s="20">
        <f t="shared" si="1333"/>
        <v>-2.6012425866443069E-2</v>
      </c>
      <c r="T197" s="20">
        <f t="shared" si="1334"/>
        <v>-21.021717616854268</v>
      </c>
      <c r="U197" s="20">
        <f t="shared" si="1335"/>
        <v>-13.232958723693779</v>
      </c>
      <c r="V197" s="127"/>
      <c r="W197" s="44">
        <v>3707.33</v>
      </c>
      <c r="X197" s="44">
        <v>90.034000000000006</v>
      </c>
      <c r="Y197" s="20">
        <v>212.150872110189</v>
      </c>
      <c r="Z197" s="20">
        <f t="shared" si="1336"/>
        <v>1118.4762090851393</v>
      </c>
      <c r="AA197" s="20">
        <f t="shared" si="1337"/>
        <v>-1034.8962090851394</v>
      </c>
      <c r="AB197" s="20">
        <f t="shared" si="1338"/>
        <v>-2127.7858945321764</v>
      </c>
      <c r="AC197" s="20">
        <f t="shared" si="1339"/>
        <v>-2000.1433839319709</v>
      </c>
      <c r="AD197" s="20">
        <f t="shared" si="1340"/>
        <v>526791.54910546774</v>
      </c>
      <c r="AE197" s="20">
        <f t="shared" si="1341"/>
        <v>7192883.2366160704</v>
      </c>
      <c r="AF197" s="21">
        <f t="shared" si="1342"/>
        <v>2920.2818989366301</v>
      </c>
      <c r="AG197" s="21">
        <f t="shared" si="1343"/>
        <v>223.22888254837642</v>
      </c>
      <c r="AH197" s="21">
        <f t="shared" si="1344"/>
        <v>2842.7883304450465</v>
      </c>
      <c r="AI197" s="127"/>
      <c r="AJ197" s="20">
        <f t="shared" si="1345"/>
        <v>24.840000000000146</v>
      </c>
      <c r="AK197" s="20">
        <f t="shared" si="1346"/>
        <v>-1.0471975511963895E-3</v>
      </c>
      <c r="AL197" s="20">
        <f t="shared" si="1347"/>
        <v>8.94811528871827E-4</v>
      </c>
      <c r="AM197" s="23">
        <f t="shared" si="1348"/>
        <v>1.3774285140129017E-3</v>
      </c>
      <c r="AN197" s="44">
        <f t="shared" si="1349"/>
        <v>1.0000001581091393</v>
      </c>
      <c r="AO197" s="23">
        <f t="shared" si="1350"/>
        <v>-2.7746541130097304E-2</v>
      </c>
      <c r="AP197" s="23">
        <f t="shared" si="1351"/>
        <v>-21.036677384956086</v>
      </c>
      <c r="AQ197" s="23">
        <f t="shared" si="1352"/>
        <v>-13.209198960322231</v>
      </c>
      <c r="AR197" s="44">
        <f t="shared" si="1353"/>
        <v>3.0015764227296217E-2</v>
      </c>
      <c r="AS197" s="127"/>
      <c r="AT197" s="20">
        <f t="shared" si="1354"/>
        <v>4.3992444708957104</v>
      </c>
      <c r="AU197" s="20">
        <f t="shared" si="1355"/>
        <v>-0.98792029048468066</v>
      </c>
      <c r="AV197" s="20">
        <f t="shared" si="1356"/>
        <v>4.5088067617783105</v>
      </c>
      <c r="AX197" s="18">
        <v>-5</v>
      </c>
      <c r="AY197" s="18">
        <v>-40</v>
      </c>
      <c r="AZ197" s="18">
        <v>-220</v>
      </c>
      <c r="BA197" s="119">
        <v>1.0081</v>
      </c>
      <c r="BB197" s="119">
        <v>1.01</v>
      </c>
      <c r="BC197" s="120">
        <v>1</v>
      </c>
      <c r="BD197" s="116"/>
      <c r="BE197" s="147" t="s">
        <v>98</v>
      </c>
      <c r="BF197" s="171" t="s">
        <v>144</v>
      </c>
    </row>
    <row r="198" spans="1:58" x14ac:dyDescent="0.3">
      <c r="A198" s="44">
        <v>3732.08</v>
      </c>
      <c r="B198" s="44">
        <v>89.84</v>
      </c>
      <c r="C198" s="20">
        <v>211.42</v>
      </c>
      <c r="D198" s="24">
        <f t="shared" si="1319"/>
        <v>1117.5163673374518</v>
      </c>
      <c r="E198" s="24">
        <f t="shared" si="1320"/>
        <v>-1033.9363673374519</v>
      </c>
      <c r="F198" s="24">
        <f t="shared" si="1321"/>
        <v>-2146.3235250639086</v>
      </c>
      <c r="G198" s="24">
        <f t="shared" si="1322"/>
        <v>-2016.843967802716</v>
      </c>
      <c r="H198" s="20">
        <f t="shared" si="1323"/>
        <v>526773.0114749365</v>
      </c>
      <c r="I198" s="20">
        <f t="shared" si="1324"/>
        <v>7192866.5360321943</v>
      </c>
      <c r="J198" s="21">
        <f t="shared" si="1325"/>
        <v>2945.2273706294673</v>
      </c>
      <c r="K198" s="21">
        <f t="shared" si="1326"/>
        <v>223.21860600467835</v>
      </c>
      <c r="L198" s="21">
        <f t="shared" si="1327"/>
        <v>2867.192681346869</v>
      </c>
      <c r="M198" s="127"/>
      <c r="N198" s="20">
        <f t="shared" si="1328"/>
        <v>24.75</v>
      </c>
      <c r="O198" s="20">
        <f t="shared" si="1329"/>
        <v>-3.3161255787891863E-3</v>
      </c>
      <c r="P198" s="20">
        <f t="shared" si="1330"/>
        <v>-1.5707963267949064E-2</v>
      </c>
      <c r="Q198" s="22">
        <f t="shared" si="1331"/>
        <v>1.605416628812173E-2</v>
      </c>
      <c r="R198" s="21">
        <f t="shared" si="1332"/>
        <v>1.0000214785748482</v>
      </c>
      <c r="S198" s="20">
        <f t="shared" si="1333"/>
        <v>2.8078542797230922E-2</v>
      </c>
      <c r="T198" s="20">
        <f t="shared" si="1334"/>
        <v>-21.018655016532332</v>
      </c>
      <c r="U198" s="20">
        <f t="shared" si="1335"/>
        <v>-13.067696674397641</v>
      </c>
      <c r="V198" s="127"/>
      <c r="W198" s="44">
        <v>3732.08</v>
      </c>
      <c r="X198" s="44">
        <v>89.843000000000004</v>
      </c>
      <c r="Y198" s="20">
        <v>211.404303486609</v>
      </c>
      <c r="Z198" s="20">
        <f t="shared" si="1336"/>
        <v>1118.5027755364924</v>
      </c>
      <c r="AA198" s="20">
        <f t="shared" si="1337"/>
        <v>-1034.9227755364925</v>
      </c>
      <c r="AB198" s="20">
        <f t="shared" si="1338"/>
        <v>-2148.8256678744197</v>
      </c>
      <c r="AC198" s="20">
        <f t="shared" si="1339"/>
        <v>-2013.1772052381634</v>
      </c>
      <c r="AD198" s="20">
        <f t="shared" si="1340"/>
        <v>526770.50933212554</v>
      </c>
      <c r="AE198" s="20">
        <f t="shared" si="1341"/>
        <v>7192870.2027947642</v>
      </c>
      <c r="AF198" s="21">
        <f t="shared" si="1342"/>
        <v>2944.5431242565437</v>
      </c>
      <c r="AG198" s="21">
        <f t="shared" si="1343"/>
        <v>223.13327034087985</v>
      </c>
      <c r="AH198" s="21">
        <f t="shared" si="1344"/>
        <v>2867.5262193023918</v>
      </c>
      <c r="AI198" s="127"/>
      <c r="AJ198" s="20">
        <f t="shared" si="1345"/>
        <v>24.75</v>
      </c>
      <c r="AK198" s="20">
        <f t="shared" si="1346"/>
        <v>-3.3335788713092129E-3</v>
      </c>
      <c r="AL198" s="20">
        <f t="shared" si="1347"/>
        <v>-1.3030080573553237E-2</v>
      </c>
      <c r="AM198" s="23">
        <f t="shared" si="1348"/>
        <v>1.3449735870928237E-2</v>
      </c>
      <c r="AN198" s="44">
        <f t="shared" si="1349"/>
        <v>1.0000150748889476</v>
      </c>
      <c r="AO198" s="23">
        <f t="shared" si="1350"/>
        <v>2.6566451353105952E-2</v>
      </c>
      <c r="AP198" s="23">
        <f t="shared" si="1351"/>
        <v>-21.039773342243251</v>
      </c>
      <c r="AQ198" s="23">
        <f t="shared" si="1352"/>
        <v>-13.033821306192454</v>
      </c>
      <c r="AR198" s="44">
        <f t="shared" si="1353"/>
        <v>0.29243794435692366</v>
      </c>
      <c r="AS198" s="127"/>
      <c r="AT198" s="20">
        <f t="shared" si="1354"/>
        <v>4.4391290126111045</v>
      </c>
      <c r="AU198" s="20">
        <f t="shared" si="1355"/>
        <v>-0.98640819904062482</v>
      </c>
      <c r="AV198" s="20">
        <f t="shared" si="1356"/>
        <v>4.547402283253617</v>
      </c>
      <c r="AX198" s="143">
        <v>-5</v>
      </c>
      <c r="AY198" s="143">
        <v>-40</v>
      </c>
      <c r="AZ198" s="143">
        <v>-220</v>
      </c>
      <c r="BA198" s="144">
        <v>1.0081</v>
      </c>
      <c r="BB198" s="144">
        <v>1.01</v>
      </c>
      <c r="BC198" s="145">
        <v>1</v>
      </c>
      <c r="BD198" s="116"/>
      <c r="BE198" s="147" t="s">
        <v>98</v>
      </c>
      <c r="BF198" s="171" t="s">
        <v>144</v>
      </c>
    </row>
    <row r="199" spans="1:58" x14ac:dyDescent="0.3">
      <c r="A199" s="128">
        <v>3756.85</v>
      </c>
      <c r="B199" s="128">
        <v>89.84</v>
      </c>
      <c r="C199" s="129">
        <v>211.96</v>
      </c>
      <c r="D199" s="130">
        <f t="shared" si="1319"/>
        <v>1117.5855386484823</v>
      </c>
      <c r="E199" s="130">
        <f t="shared" si="1320"/>
        <v>-1034.0055386484823</v>
      </c>
      <c r="F199" s="130">
        <f t="shared" si="1321"/>
        <v>-2167.4002274429308</v>
      </c>
      <c r="G199" s="130">
        <f t="shared" si="1322"/>
        <v>-2029.8561232952318</v>
      </c>
      <c r="H199" s="129">
        <f t="shared" si="1323"/>
        <v>526751.93477255746</v>
      </c>
      <c r="I199" s="129">
        <f t="shared" si="1324"/>
        <v>7192853.5238767015</v>
      </c>
      <c r="J199" s="131">
        <f t="shared" si="1325"/>
        <v>2969.5015789183908</v>
      </c>
      <c r="K199" s="131">
        <f t="shared" si="1326"/>
        <v>223.12308878314769</v>
      </c>
      <c r="L199" s="131">
        <f t="shared" si="1327"/>
        <v>2891.951718781364</v>
      </c>
      <c r="M199" s="25"/>
      <c r="N199" s="129">
        <f t="shared" si="1328"/>
        <v>24.769999999999982</v>
      </c>
      <c r="O199" s="129">
        <f t="shared" si="1329"/>
        <v>0</v>
      </c>
      <c r="P199" s="129">
        <f t="shared" si="1330"/>
        <v>9.4247779607697368E-3</v>
      </c>
      <c r="Q199" s="132">
        <f t="shared" si="1331"/>
        <v>9.4247412123407148E-3</v>
      </c>
      <c r="R199" s="131">
        <f t="shared" si="1332"/>
        <v>1.0000074022113272</v>
      </c>
      <c r="S199" s="129">
        <f t="shared" si="1333"/>
        <v>6.9171311030470584E-2</v>
      </c>
      <c r="T199" s="129">
        <f t="shared" si="1334"/>
        <v>-21.076702379022276</v>
      </c>
      <c r="U199" s="129">
        <f t="shared" si="1335"/>
        <v>-13.012155492515769</v>
      </c>
      <c r="V199" s="25"/>
      <c r="W199" s="128">
        <v>3756.85</v>
      </c>
      <c r="X199" s="128">
        <v>89.843999999999994</v>
      </c>
      <c r="Y199" s="129">
        <v>212.21615954910601</v>
      </c>
      <c r="Z199" s="129">
        <f t="shared" si="1336"/>
        <v>1118.5704343601021</v>
      </c>
      <c r="AA199" s="129">
        <f t="shared" si="1337"/>
        <v>-1034.9904343601022</v>
      </c>
      <c r="AB199" s="129">
        <f t="shared" si="1338"/>
        <v>-2169.8749240560564</v>
      </c>
      <c r="AC199" s="129">
        <f t="shared" si="1339"/>
        <v>-2026.2335014599519</v>
      </c>
      <c r="AD199" s="129">
        <f t="shared" si="1340"/>
        <v>526749.46007594385</v>
      </c>
      <c r="AE199" s="129">
        <f t="shared" si="1341"/>
        <v>7192857.1464985423</v>
      </c>
      <c r="AF199" s="131">
        <f t="shared" si="1342"/>
        <v>2968.8346852739937</v>
      </c>
      <c r="AG199" s="131">
        <f t="shared" si="1343"/>
        <v>223.03941320071593</v>
      </c>
      <c r="AH199" s="131">
        <f t="shared" si="1344"/>
        <v>2892.2835579973503</v>
      </c>
      <c r="AI199" s="25"/>
      <c r="AJ199" s="129">
        <f t="shared" si="1345"/>
        <v>24.769999999999982</v>
      </c>
      <c r="AK199" s="129">
        <f t="shared" si="1346"/>
        <v>1.7453292519778606E-5</v>
      </c>
      <c r="AL199" s="129">
        <f t="shared" si="1347"/>
        <v>1.4169561342849758E-2</v>
      </c>
      <c r="AM199" s="133">
        <f t="shared" si="1348"/>
        <v>1.4169519232972716E-2</v>
      </c>
      <c r="AN199" s="128">
        <f t="shared" si="1349"/>
        <v>1.0000167316088706</v>
      </c>
      <c r="AO199" s="133">
        <f t="shared" si="1350"/>
        <v>6.7658823609706348E-2</v>
      </c>
      <c r="AP199" s="133">
        <f t="shared" si="1351"/>
        <v>-21.049256181636675</v>
      </c>
      <c r="AQ199" s="133">
        <f t="shared" si="1352"/>
        <v>-13.056296221788369</v>
      </c>
      <c r="AR199" s="128">
        <f t="shared" si="1353"/>
        <v>0.31992242071600901</v>
      </c>
      <c r="AS199" s="25"/>
      <c r="AT199" s="129">
        <f t="shared" si="1354"/>
        <v>4.3871986883273832</v>
      </c>
      <c r="AU199" s="129">
        <f t="shared" si="1355"/>
        <v>-0.98489571161985623</v>
      </c>
      <c r="AV199" s="129">
        <f t="shared" si="1356"/>
        <v>4.4963909854047053</v>
      </c>
      <c r="AX199" s="143">
        <v>-5</v>
      </c>
      <c r="AY199" s="143">
        <v>-40</v>
      </c>
      <c r="AZ199" s="143">
        <v>-220</v>
      </c>
      <c r="BA199" s="144">
        <v>1.0081</v>
      </c>
      <c r="BB199" s="144">
        <v>1.01</v>
      </c>
      <c r="BC199" s="145">
        <v>1</v>
      </c>
      <c r="BD199" s="116"/>
      <c r="BE199" s="147" t="s">
        <v>98</v>
      </c>
      <c r="BF199" s="171" t="s">
        <v>144</v>
      </c>
    </row>
    <row r="200" spans="1:58" x14ac:dyDescent="0.3">
      <c r="A200" s="44">
        <v>3781.67</v>
      </c>
      <c r="B200" s="44">
        <v>90.03</v>
      </c>
      <c r="C200" s="20">
        <v>211.36</v>
      </c>
      <c r="D200" s="24">
        <f t="shared" ref="D200:D203" si="1357">S200+D199</f>
        <v>1117.6136962836827</v>
      </c>
      <c r="E200" s="24">
        <f t="shared" ref="E200:E203" si="1358">$BJ$3-D200</f>
        <v>-1034.0336962836827</v>
      </c>
      <c r="F200" s="24">
        <f t="shared" ref="F200:F203" si="1359">T200+F199</f>
        <v>-2188.5263395320435</v>
      </c>
      <c r="G200" s="24">
        <f t="shared" ref="G200:G203" si="1360">U200+G199</f>
        <v>-2042.8835098723916</v>
      </c>
      <c r="H200" s="20">
        <f t="shared" ref="H200:H203" si="1361">H199+T200</f>
        <v>526730.80866046832</v>
      </c>
      <c r="I200" s="20">
        <f t="shared" ref="I200:I203" si="1362">I199+U200</f>
        <v>7192840.4964901246</v>
      </c>
      <c r="J200" s="21">
        <f t="shared" ref="J200:J203" si="1363">SQRT(F200^2+G200^2)</f>
        <v>2993.8304183326863</v>
      </c>
      <c r="K200" s="21">
        <f t="shared" ref="K200:K203" si="1364">IF(J200=0,0,IF(F200&lt;0,ATAN(G200/F200)*180/PI()+180,ATAN(G200/F200)*180/PI()))</f>
        <v>223.02868860117255</v>
      </c>
      <c r="L200" s="21">
        <f t="shared" ref="L200:L203" si="1365">COS((K200-$BL$3)*PI()/180)*J200</f>
        <v>2916.7611618223132</v>
      </c>
      <c r="M200" s="127"/>
      <c r="N200" s="20">
        <f t="shared" ref="N200:N203" si="1366">A200-A199</f>
        <v>24.820000000000164</v>
      </c>
      <c r="O200" s="20">
        <f t="shared" ref="O200:O203" si="1367">RADIANS(B200-B199)</f>
        <v>3.3161255787891863E-3</v>
      </c>
      <c r="P200" s="20">
        <f t="shared" ref="P200:P203" si="1368">RADIANS(C200-C199)</f>
        <v>-1.0471975511965877E-2</v>
      </c>
      <c r="Q200" s="22">
        <f t="shared" ref="Q200:Q203" si="1369">ACOS(COS(O200)-SIN(RADIANS(B199))*SIN(RADIANS(B200))*(1-COS(P200)))</f>
        <v>1.0984476243594887E-2</v>
      </c>
      <c r="R200" s="21">
        <f t="shared" ref="R200:R203" si="1370">2/Q200*TAN(Q200/2)</f>
        <v>1.0000100550145181</v>
      </c>
      <c r="S200" s="20">
        <f t="shared" ref="S200:S203" si="1371">(N200/2)*(COS(RADIANS(B199))+COS(RADIANS(B200)))*R200</f>
        <v>2.8157635200457526E-2</v>
      </c>
      <c r="T200" s="20">
        <f t="shared" ref="T200:T203" si="1372">(N200/2)*(SIN(RADIANS(B199))*COS(RADIANS(C199))+SIN(RADIANS(B200))*COS(RADIANS(C200)))*R200</f>
        <v>-21.126112089112514</v>
      </c>
      <c r="U200" s="20">
        <f t="shared" ref="U200:U203" si="1373">(N200/2)*(SIN(RADIANS(B199))*SIN(RADIANS(C199))+SIN(RADIANS(B200))*SIN(RADIANS(C200)))*R200</f>
        <v>-13.027386577159968</v>
      </c>
      <c r="V200" s="127"/>
      <c r="W200" s="44">
        <v>3781.67</v>
      </c>
      <c r="X200" s="44">
        <v>90.031999999999996</v>
      </c>
      <c r="Y200" s="20">
        <v>211.33600000000001</v>
      </c>
      <c r="Z200" s="20">
        <f t="shared" ref="Z200:Z203" si="1374">AO200+Z199</f>
        <v>1118.5972926956472</v>
      </c>
      <c r="AA200" s="20">
        <f t="shared" ref="AA200:AA203" si="1375">$BJ$3-Z200</f>
        <v>-1035.0172926956473</v>
      </c>
      <c r="AB200" s="20">
        <f t="shared" ref="AB200:AB203" si="1376">AP200+AB199</f>
        <v>-2190.9744900789456</v>
      </c>
      <c r="AC200" s="20">
        <f t="shared" ref="AC200:AC203" si="1377">AQ200+AC199</f>
        <v>-2039.303594243019</v>
      </c>
      <c r="AD200" s="20">
        <f t="shared" ref="AD200:AD203" si="1378">AD199+AP200</f>
        <v>526728.36050992098</v>
      </c>
      <c r="AE200" s="20">
        <f t="shared" ref="AE200:AE203" si="1379">AE199+AQ200</f>
        <v>7192844.076405759</v>
      </c>
      <c r="AF200" s="21">
        <f t="shared" ref="AF200:AF203" si="1380">SQRT(AB200^2+AC200^2)</f>
        <v>2993.1803095819655</v>
      </c>
      <c r="AG200" s="21">
        <f t="shared" ref="AG200:AG203" si="1381">IF(AF200=0,0,IF(AB200&lt;0,ATAN(AC200/AB200)*180/PI()+180,ATAN(AC200/AB200)*180/PI()))</f>
        <v>222.94661692677903</v>
      </c>
      <c r="AH200" s="21">
        <f t="shared" ref="AH200:AH203" si="1382">COS((AG200-$BL$3)*PI()/180)*AF200</f>
        <v>2917.0913645735327</v>
      </c>
      <c r="AI200" s="127"/>
      <c r="AJ200" s="20">
        <f t="shared" ref="AJ200:AJ203" si="1383">W200-W199</f>
        <v>24.820000000000164</v>
      </c>
      <c r="AK200" s="20">
        <f t="shared" ref="AK200:AK203" si="1384">RADIANS(X200-X199)</f>
        <v>3.2812189937493812E-3</v>
      </c>
      <c r="AL200" s="20">
        <f t="shared" ref="AL200:AL203" si="1385">RADIANS(Y200-Y199)</f>
        <v>-1.5361682074768361E-2</v>
      </c>
      <c r="AM200" s="23">
        <f t="shared" ref="AM200:AM203" si="1386">ACOS(COS(AK200)-SIN(RADIANS(X199))*SIN(RADIANS(X200))*(1-COS(AL200)))</f>
        <v>1.5708188507906007E-2</v>
      </c>
      <c r="AN200" s="44">
        <f t="shared" ref="AN200:AN203" si="1387">2/AM200*TAN(AM200/2)</f>
        <v>1.0000205627728975</v>
      </c>
      <c r="AO200" s="23">
        <f t="shared" ref="AO200:AO203" si="1388">(AJ200/2)*(COS(RADIANS(X199))+COS(RADIANS(X200)))*AN200</f>
        <v>2.6858335545126909E-2</v>
      </c>
      <c r="AP200" s="23">
        <f t="shared" ref="AP200:AP203" si="1389">(AJ200/2)*(SIN(RADIANS(X199))*COS(RADIANS(Y199))+SIN(RADIANS(X200))*COS(RADIANS(Y200)))*AN200</f>
        <v>-21.099566022888897</v>
      </c>
      <c r="AQ200" s="23">
        <f t="shared" ref="AQ200:AQ203" si="1390">(AJ200/2)*(SIN(RADIANS(X199))*SIN(RADIANS(Y199))+SIN(RADIANS(X200))*SIN(RADIANS(Y200)))*AN200</f>
        <v>-13.070092783067047</v>
      </c>
      <c r="AR200" s="44">
        <f t="shared" ref="AR200:AR203" si="1391">(10/AJ200)*2*(ASIN((SQRT((SIN((X199-X200)/2)^2+SIN(((Y199-Y200)/2)^2)*SIN(X199)*SIN(X200))))))</f>
        <v>0.34248764478324972</v>
      </c>
      <c r="AS200" s="127"/>
      <c r="AT200" s="20">
        <f t="shared" ref="AT200:AT203" si="1392">SQRT((I200-AE200)^2+(H200-AD200)^2)</f>
        <v>4.3369617304674986</v>
      </c>
      <c r="AU200" s="20">
        <f t="shared" ref="AU200:AU203" si="1393">D200-Z200</f>
        <v>-0.98359641196452685</v>
      </c>
      <c r="AV200" s="20">
        <f t="shared" ref="AV200:AV203" si="1394">SQRT((I200-AE200)^2+(H200-AD200)^2+(D200-Z200)^2)</f>
        <v>4.4471000610700369</v>
      </c>
      <c r="AX200" s="143">
        <v>-5</v>
      </c>
      <c r="AY200" s="143">
        <v>-40</v>
      </c>
      <c r="AZ200" s="143">
        <v>-220</v>
      </c>
      <c r="BA200" s="144">
        <v>1.0082</v>
      </c>
      <c r="BB200" s="144">
        <v>1.0098</v>
      </c>
      <c r="BC200" s="145">
        <v>1</v>
      </c>
      <c r="BD200" s="116"/>
      <c r="BE200" s="147" t="s">
        <v>98</v>
      </c>
      <c r="BF200" s="171" t="s">
        <v>144</v>
      </c>
    </row>
    <row r="201" spans="1:58" x14ac:dyDescent="0.3">
      <c r="A201" s="44">
        <v>3806.48</v>
      </c>
      <c r="B201" s="44">
        <v>90.09</v>
      </c>
      <c r="C201" s="20">
        <v>211.58</v>
      </c>
      <c r="D201" s="24">
        <f t="shared" si="1357"/>
        <v>1117.5877152864523</v>
      </c>
      <c r="E201" s="24">
        <f t="shared" si="1358"/>
        <v>-1034.0077152864524</v>
      </c>
      <c r="F201" s="24">
        <f t="shared" si="1359"/>
        <v>-2209.6871010644122</v>
      </c>
      <c r="G201" s="24">
        <f t="shared" si="1360"/>
        <v>-2055.8356056042126</v>
      </c>
      <c r="H201" s="20">
        <f t="shared" si="1361"/>
        <v>526709.64789893595</v>
      </c>
      <c r="I201" s="20">
        <f t="shared" si="1362"/>
        <v>7192827.5443943925</v>
      </c>
      <c r="J201" s="21">
        <f t="shared" si="1363"/>
        <v>3018.1413356369658</v>
      </c>
      <c r="K201" s="21">
        <f t="shared" si="1364"/>
        <v>222.93431606846241</v>
      </c>
      <c r="L201" s="21">
        <f t="shared" si="1365"/>
        <v>2941.5629667386802</v>
      </c>
      <c r="M201" s="127"/>
      <c r="N201" s="20">
        <f t="shared" si="1366"/>
        <v>24.809999999999945</v>
      </c>
      <c r="O201" s="20">
        <f t="shared" si="1367"/>
        <v>1.0471975511966373E-3</v>
      </c>
      <c r="P201" s="20">
        <f t="shared" si="1368"/>
        <v>3.8397243543875051E-3</v>
      </c>
      <c r="Q201" s="22">
        <f t="shared" si="1369"/>
        <v>3.9799608432027345E-3</v>
      </c>
      <c r="R201" s="21">
        <f t="shared" si="1370"/>
        <v>1.0000013200094502</v>
      </c>
      <c r="S201" s="20">
        <f t="shared" si="1371"/>
        <v>-2.5980997230335496E-2</v>
      </c>
      <c r="T201" s="20">
        <f t="shared" si="1372"/>
        <v>-21.160761532368713</v>
      </c>
      <c r="U201" s="20">
        <f t="shared" si="1373"/>
        <v>-12.952095731820837</v>
      </c>
      <c r="V201" s="127"/>
      <c r="W201" s="44">
        <v>3806.48</v>
      </c>
      <c r="X201" s="44">
        <v>90.093999999999994</v>
      </c>
      <c r="Y201" s="20">
        <v>211.62</v>
      </c>
      <c r="Z201" s="20">
        <f t="shared" si="1374"/>
        <v>1118.5700126268137</v>
      </c>
      <c r="AA201" s="20">
        <f t="shared" si="1375"/>
        <v>-1034.9900126268137</v>
      </c>
      <c r="AB201" s="20">
        <f t="shared" si="1376"/>
        <v>-2212.1334330394652</v>
      </c>
      <c r="AC201" s="20">
        <f t="shared" si="1377"/>
        <v>-2052.2586383672333</v>
      </c>
      <c r="AD201" s="20">
        <f t="shared" si="1378"/>
        <v>526707.20156696043</v>
      </c>
      <c r="AE201" s="20">
        <f t="shared" si="1379"/>
        <v>7192831.1213616347</v>
      </c>
      <c r="AF201" s="21">
        <f t="shared" si="1380"/>
        <v>3017.4989385787526</v>
      </c>
      <c r="AG201" s="21">
        <f t="shared" si="1381"/>
        <v>222.85295001733758</v>
      </c>
      <c r="AH201" s="21">
        <f t="shared" si="1382"/>
        <v>2941.8930687566753</v>
      </c>
      <c r="AI201" s="127"/>
      <c r="AJ201" s="20">
        <f t="shared" si="1383"/>
        <v>24.809999999999945</v>
      </c>
      <c r="AK201" s="20">
        <f t="shared" si="1384"/>
        <v>1.0821041362364427E-3</v>
      </c>
      <c r="AL201" s="20">
        <f t="shared" si="1385"/>
        <v>4.9567350756637533E-3</v>
      </c>
      <c r="AM201" s="23">
        <f t="shared" si="1386"/>
        <v>5.073474141992218E-3</v>
      </c>
      <c r="AN201" s="44">
        <f t="shared" si="1387"/>
        <v>1.0000021450171772</v>
      </c>
      <c r="AO201" s="23">
        <f t="shared" si="1388"/>
        <v>-2.7280068833550226E-2</v>
      </c>
      <c r="AP201" s="23">
        <f t="shared" si="1389"/>
        <v>-21.158942960519795</v>
      </c>
      <c r="AQ201" s="23">
        <f t="shared" si="1390"/>
        <v>-12.955044124214147</v>
      </c>
      <c r="AR201" s="44">
        <f t="shared" si="1391"/>
        <v>0.10221958198542985</v>
      </c>
      <c r="AS201" s="127"/>
      <c r="AT201" s="20">
        <f t="shared" si="1392"/>
        <v>4.3335014464075678</v>
      </c>
      <c r="AU201" s="20">
        <f t="shared" si="1393"/>
        <v>-0.98229734036135596</v>
      </c>
      <c r="AV201" s="20">
        <f t="shared" si="1394"/>
        <v>4.4434381790340547</v>
      </c>
      <c r="AX201" s="143">
        <v>-5</v>
      </c>
      <c r="AY201" s="143">
        <v>-40</v>
      </c>
      <c r="AZ201" s="143">
        <v>-220</v>
      </c>
      <c r="BA201" s="144">
        <v>1.0082</v>
      </c>
      <c r="BB201" s="144">
        <v>1.0098</v>
      </c>
      <c r="BC201" s="145">
        <v>1</v>
      </c>
      <c r="BD201" s="116"/>
      <c r="BE201" s="147" t="s">
        <v>98</v>
      </c>
      <c r="BF201" s="171" t="s">
        <v>144</v>
      </c>
    </row>
    <row r="202" spans="1:58" x14ac:dyDescent="0.3">
      <c r="A202" s="44">
        <v>3831.26</v>
      </c>
      <c r="B202" s="44">
        <v>90.34</v>
      </c>
      <c r="C202" s="20">
        <v>209.62</v>
      </c>
      <c r="D202" s="24">
        <f t="shared" si="1357"/>
        <v>1117.4947206031502</v>
      </c>
      <c r="E202" s="24">
        <f t="shared" si="1358"/>
        <v>-1033.9147206031503</v>
      </c>
      <c r="F202" s="24">
        <f t="shared" si="1359"/>
        <v>-2231.0150796436023</v>
      </c>
      <c r="G202" s="24">
        <f t="shared" si="1360"/>
        <v>-2068.4489410060246</v>
      </c>
      <c r="H202" s="20">
        <f t="shared" si="1361"/>
        <v>526688.31992035673</v>
      </c>
      <c r="I202" s="20">
        <f t="shared" si="1362"/>
        <v>7192814.9310589908</v>
      </c>
      <c r="J202" s="21">
        <f t="shared" si="1363"/>
        <v>3042.3525941524422</v>
      </c>
      <c r="K202" s="21">
        <f t="shared" si="1364"/>
        <v>222.83463273076342</v>
      </c>
      <c r="L202" s="21">
        <f t="shared" si="1365"/>
        <v>2966.3402057005351</v>
      </c>
      <c r="M202" s="127"/>
      <c r="N202" s="20">
        <f t="shared" si="1366"/>
        <v>24.7800000000002</v>
      </c>
      <c r="O202" s="20">
        <f t="shared" si="1367"/>
        <v>4.3633231299858239E-3</v>
      </c>
      <c r="P202" s="20">
        <f t="shared" si="1368"/>
        <v>-3.4208453339089E-2</v>
      </c>
      <c r="Q202" s="22">
        <f t="shared" si="1369"/>
        <v>3.448533793640407E-2</v>
      </c>
      <c r="R202" s="21">
        <f t="shared" si="1370"/>
        <v>1.0000991149982033</v>
      </c>
      <c r="S202" s="20">
        <f t="shared" si="1371"/>
        <v>-9.2994683302110803E-2</v>
      </c>
      <c r="T202" s="20">
        <f t="shared" si="1372"/>
        <v>-21.327978579190006</v>
      </c>
      <c r="U202" s="20">
        <f t="shared" si="1373"/>
        <v>-12.613335401812092</v>
      </c>
      <c r="V202" s="127"/>
      <c r="W202" s="44">
        <v>3831.26</v>
      </c>
      <c r="X202" s="44">
        <v>90.334000000000003</v>
      </c>
      <c r="Y202" s="20">
        <v>209.858</v>
      </c>
      <c r="Z202" s="20">
        <f t="shared" si="1374"/>
        <v>1118.477452200927</v>
      </c>
      <c r="AA202" s="20">
        <f t="shared" si="1375"/>
        <v>-1034.8974522009271</v>
      </c>
      <c r="AB202" s="20">
        <f t="shared" si="1376"/>
        <v>-2233.4309510229759</v>
      </c>
      <c r="AC202" s="20">
        <f t="shared" si="1377"/>
        <v>-2064.9237981057513</v>
      </c>
      <c r="AD202" s="20">
        <f t="shared" si="1378"/>
        <v>526685.90404897695</v>
      </c>
      <c r="AE202" s="20">
        <f t="shared" si="1379"/>
        <v>7192818.4562018961</v>
      </c>
      <c r="AF202" s="21">
        <f t="shared" si="1380"/>
        <v>3041.7304458105546</v>
      </c>
      <c r="AG202" s="21">
        <f t="shared" si="1381"/>
        <v>222.7549998024399</v>
      </c>
      <c r="AH202" s="21">
        <f t="shared" si="1382"/>
        <v>2966.6698402372112</v>
      </c>
      <c r="AI202" s="127"/>
      <c r="AJ202" s="20">
        <f t="shared" si="1383"/>
        <v>24.7800000000002</v>
      </c>
      <c r="AK202" s="20">
        <f t="shared" si="1384"/>
        <v>4.1887902047865492E-3</v>
      </c>
      <c r="AL202" s="20">
        <f t="shared" si="1385"/>
        <v>-3.0752701420140093E-2</v>
      </c>
      <c r="AM202" s="23">
        <f t="shared" si="1386"/>
        <v>3.1036430706622431E-2</v>
      </c>
      <c r="AN202" s="44">
        <f t="shared" si="1387"/>
        <v>1.0000802794022534</v>
      </c>
      <c r="AO202" s="23">
        <f t="shared" si="1388"/>
        <v>-9.2560425886692901E-2</v>
      </c>
      <c r="AP202" s="23">
        <f t="shared" si="1389"/>
        <v>-21.297517983510488</v>
      </c>
      <c r="AQ202" s="23">
        <f t="shared" si="1390"/>
        <v>-12.665159738518081</v>
      </c>
      <c r="AR202" s="44">
        <f t="shared" si="1391"/>
        <v>0.5762407603678249</v>
      </c>
      <c r="AS202" s="127"/>
      <c r="AT202" s="20">
        <f t="shared" si="1392"/>
        <v>4.273530978762925</v>
      </c>
      <c r="AU202" s="20">
        <f t="shared" si="1393"/>
        <v>-0.9827315977768194</v>
      </c>
      <c r="AV202" s="20">
        <f t="shared" si="1394"/>
        <v>4.3850688044448498</v>
      </c>
      <c r="AX202" s="143">
        <v>-5</v>
      </c>
      <c r="AY202" s="143">
        <v>-40</v>
      </c>
      <c r="AZ202" s="143">
        <v>-220</v>
      </c>
      <c r="BA202" s="144">
        <v>1.0082</v>
      </c>
      <c r="BB202" s="144">
        <v>1.0098</v>
      </c>
      <c r="BC202" s="145">
        <v>1</v>
      </c>
      <c r="BD202" s="116"/>
      <c r="BE202" s="147" t="s">
        <v>98</v>
      </c>
      <c r="BF202" s="171" t="s">
        <v>144</v>
      </c>
    </row>
    <row r="203" spans="1:58" x14ac:dyDescent="0.3">
      <c r="A203" s="128">
        <v>3856.06</v>
      </c>
      <c r="B203" s="128">
        <v>89.97</v>
      </c>
      <c r="C203" s="129">
        <v>210.18</v>
      </c>
      <c r="D203" s="130">
        <f t="shared" si="1357"/>
        <v>1117.4276298110265</v>
      </c>
      <c r="E203" s="130">
        <f t="shared" si="1358"/>
        <v>-1033.8476298110265</v>
      </c>
      <c r="F203" s="130">
        <f t="shared" si="1359"/>
        <v>-2252.5139168897481</v>
      </c>
      <c r="G203" s="130">
        <f t="shared" si="1360"/>
        <v>-2080.8113219446568</v>
      </c>
      <c r="H203" s="129">
        <f t="shared" si="1361"/>
        <v>526666.82108311064</v>
      </c>
      <c r="I203" s="129">
        <f t="shared" si="1362"/>
        <v>7192802.5686780522</v>
      </c>
      <c r="J203" s="131">
        <f t="shared" si="1363"/>
        <v>3066.5281187876076</v>
      </c>
      <c r="K203" s="131">
        <f t="shared" si="1364"/>
        <v>222.73091339287285</v>
      </c>
      <c r="L203" s="131">
        <f t="shared" si="1365"/>
        <v>2991.1399353768397</v>
      </c>
      <c r="M203" s="25"/>
      <c r="N203" s="129">
        <f t="shared" si="1366"/>
        <v>24.799999999999727</v>
      </c>
      <c r="O203" s="129">
        <f t="shared" si="1367"/>
        <v>-6.4577182323790989E-3</v>
      </c>
      <c r="P203" s="129">
        <f t="shared" si="1368"/>
        <v>9.7738438111682844E-3</v>
      </c>
      <c r="Q203" s="132">
        <f t="shared" si="1369"/>
        <v>1.1714483194407155E-2</v>
      </c>
      <c r="R203" s="131">
        <f t="shared" si="1370"/>
        <v>1.0000114359166434</v>
      </c>
      <c r="S203" s="129">
        <f t="shared" si="1371"/>
        <v>-6.7090792123689708E-2</v>
      </c>
      <c r="T203" s="129">
        <f t="shared" si="1372"/>
        <v>-21.498837246145619</v>
      </c>
      <c r="U203" s="129">
        <f t="shared" si="1373"/>
        <v>-12.362380938632407</v>
      </c>
      <c r="V203" s="25"/>
      <c r="W203" s="128">
        <v>3856.06</v>
      </c>
      <c r="X203" s="128">
        <v>89.963999999999999</v>
      </c>
      <c r="Y203" s="129">
        <v>210.47499999999999</v>
      </c>
      <c r="Z203" s="129">
        <f t="shared" si="1374"/>
        <v>1118.4129583559154</v>
      </c>
      <c r="AA203" s="129">
        <f t="shared" si="1375"/>
        <v>-1034.8329583559155</v>
      </c>
      <c r="AB203" s="129">
        <f t="shared" si="1376"/>
        <v>-2254.8720424119924</v>
      </c>
      <c r="AC203" s="129">
        <f t="shared" si="1377"/>
        <v>-2077.3860354552394</v>
      </c>
      <c r="AD203" s="129">
        <f t="shared" si="1378"/>
        <v>526664.46295758791</v>
      </c>
      <c r="AE203" s="129">
        <f t="shared" si="1379"/>
        <v>7192805.9939645464</v>
      </c>
      <c r="AF203" s="131">
        <f t="shared" si="1380"/>
        <v>3065.9387906407505</v>
      </c>
      <c r="AG203" s="131">
        <f t="shared" si="1381"/>
        <v>222.65399122600482</v>
      </c>
      <c r="AH203" s="131">
        <f t="shared" si="1382"/>
        <v>2991.4694887397072</v>
      </c>
      <c r="AI203" s="25"/>
      <c r="AJ203" s="129">
        <f t="shared" si="1383"/>
        <v>24.799999999999727</v>
      </c>
      <c r="AK203" s="129">
        <f t="shared" si="1384"/>
        <v>-6.4577182323790989E-3</v>
      </c>
      <c r="AL203" s="129">
        <f t="shared" si="1385"/>
        <v>1.0768681484804843E-2</v>
      </c>
      <c r="AM203" s="133">
        <f t="shared" si="1386"/>
        <v>1.2556489893053246E-2</v>
      </c>
      <c r="AN203" s="128">
        <f t="shared" si="1387"/>
        <v>1.0000131389936928</v>
      </c>
      <c r="AO203" s="133">
        <f t="shared" si="1388"/>
        <v>-6.4493845011678819E-2</v>
      </c>
      <c r="AP203" s="133">
        <f t="shared" si="1389"/>
        <v>-21.441091389016673</v>
      </c>
      <c r="AQ203" s="133">
        <f t="shared" si="1390"/>
        <v>-12.462237349488053</v>
      </c>
      <c r="AR203" s="128">
        <f t="shared" si="1391"/>
        <v>0.25149514406672008</v>
      </c>
      <c r="AS203" s="25"/>
      <c r="AT203" s="129">
        <f t="shared" si="1392"/>
        <v>4.158526607860213</v>
      </c>
      <c r="AU203" s="129">
        <f t="shared" si="1393"/>
        <v>-0.98532854488894372</v>
      </c>
      <c r="AV203" s="129">
        <f t="shared" si="1394"/>
        <v>4.2736653928044399</v>
      </c>
      <c r="AX203" s="143">
        <v>-5</v>
      </c>
      <c r="AY203" s="143">
        <v>-40</v>
      </c>
      <c r="AZ203" s="143">
        <v>-220</v>
      </c>
      <c r="BA203" s="144">
        <v>1.0082</v>
      </c>
      <c r="BB203" s="144">
        <v>1.0098</v>
      </c>
      <c r="BC203" s="145">
        <v>1</v>
      </c>
      <c r="BD203" s="116"/>
      <c r="BE203" s="147" t="s">
        <v>98</v>
      </c>
      <c r="BF203" s="171" t="s">
        <v>144</v>
      </c>
    </row>
    <row r="204" spans="1:58" x14ac:dyDescent="0.3">
      <c r="A204" s="44">
        <v>3880.87</v>
      </c>
      <c r="B204" s="44">
        <v>89.97</v>
      </c>
      <c r="C204" s="20">
        <v>209.34</v>
      </c>
      <c r="D204" s="24">
        <f t="shared" ref="D204:D207" si="1395">S204+D203</f>
        <v>1117.4406205287396</v>
      </c>
      <c r="E204" s="24">
        <f t="shared" ref="E204:E207" si="1396">$BJ$3-D204</f>
        <v>-1033.8606205287397</v>
      </c>
      <c r="F204" s="24">
        <f t="shared" ref="F204:F207" si="1397">T204+F203</f>
        <v>-2274.0515846116832</v>
      </c>
      <c r="G204" s="24">
        <f t="shared" ref="G204:G207" si="1398">U204+G203</f>
        <v>-2093.1261006777595</v>
      </c>
      <c r="H204" s="20">
        <f t="shared" ref="H204:H207" si="1399">H203+T204</f>
        <v>526645.28341538867</v>
      </c>
      <c r="I204" s="20">
        <f t="shared" ref="I204:I207" si="1400">I203+U204</f>
        <v>7192790.2538993191</v>
      </c>
      <c r="J204" s="21">
        <f t="shared" ref="J204:J207" si="1401">SQRT(F204^2+G204^2)</f>
        <v>3090.7098671362523</v>
      </c>
      <c r="K204" s="21">
        <f t="shared" ref="K204:K207" si="1402">IF(J204=0,0,IF(F204&lt;0,ATAN(G204/F204)*180/PI()+180,ATAN(G204/F204)*180/PI()))</f>
        <v>222.62768019101219</v>
      </c>
      <c r="L204" s="21">
        <f t="shared" ref="L204:L207" si="1403">COS((K204-$BL$3)*PI()/180)*J204</f>
        <v>3015.9494921288556</v>
      </c>
      <c r="M204" s="127"/>
      <c r="N204" s="20">
        <f t="shared" ref="N204:N207" si="1404">A204-A203</f>
        <v>24.809999999999945</v>
      </c>
      <c r="O204" s="20">
        <f t="shared" ref="O204:O207" si="1405">RADIANS(B204-B203)</f>
        <v>0</v>
      </c>
      <c r="P204" s="20">
        <f t="shared" ref="P204:P207" si="1406">RADIANS(C204-C203)</f>
        <v>-1.4660765716752427E-2</v>
      </c>
      <c r="Q204" s="22">
        <f t="shared" ref="Q204:Q207" si="1407">ACOS(COS(O204)-SIN(RADIANS(B203))*SIN(RADIANS(B204))*(1-COS(P204)))</f>
        <v>1.4660763707043278E-2</v>
      </c>
      <c r="R204" s="21">
        <f t="shared" ref="R204:R207" si="1408">2/Q204*TAN(Q204/2)</f>
        <v>1.0000179118843675</v>
      </c>
      <c r="S204" s="20">
        <f t="shared" ref="S204:S207" si="1409">(N204/2)*(COS(RADIANS(B203))+COS(RADIANS(B204)))*R204</f>
        <v>1.2990717713090971E-2</v>
      </c>
      <c r="T204" s="20">
        <f t="shared" ref="T204:T207" si="1410">(N204/2)*(SIN(RADIANS(B203))*COS(RADIANS(C203))+SIN(RADIANS(B204))*COS(RADIANS(C204)))*R204</f>
        <v>-21.537667721935236</v>
      </c>
      <c r="U204" s="20">
        <f t="shared" ref="U204:U207" si="1411">(N204/2)*(SIN(RADIANS(B203))*SIN(RADIANS(C203))+SIN(RADIANS(B204))*SIN(RADIANS(C204)))*R204</f>
        <v>-12.314778733102816</v>
      </c>
      <c r="V204" s="127"/>
      <c r="W204" s="44">
        <v>3880.87</v>
      </c>
      <c r="X204" s="44">
        <v>89.963999999999999</v>
      </c>
      <c r="Y204" s="20">
        <v>208.90100000000001</v>
      </c>
      <c r="Z204" s="20">
        <f t="shared" ref="Z204:Z207" si="1412">AO204+Z203</f>
        <v>1118.4285479180794</v>
      </c>
      <c r="AA204" s="20">
        <f t="shared" ref="AA204:AA207" si="1413">$BJ$3-Z204</f>
        <v>-1034.8485479180795</v>
      </c>
      <c r="AB204" s="20">
        <f t="shared" ref="AB204:AB207" si="1414">AP204+AB203</f>
        <v>-2276.4246823172302</v>
      </c>
      <c r="AC204" s="20">
        <f t="shared" ref="AC204:AC207" si="1415">AQ204+AC203</f>
        <v>-2089.6734623577318</v>
      </c>
      <c r="AD204" s="20">
        <f t="shared" ref="AD204:AD207" si="1416">AD203+AP204</f>
        <v>526642.91031768266</v>
      </c>
      <c r="AE204" s="20">
        <f t="shared" ref="AE204:AE207" si="1417">AE203+AQ204</f>
        <v>7192793.7065376434</v>
      </c>
      <c r="AF204" s="21">
        <f t="shared" ref="AF204:AF207" si="1418">SQRT(AB204^2+AC204^2)</f>
        <v>3090.1204690991017</v>
      </c>
      <c r="AG204" s="21">
        <f t="shared" ref="AG204:AG207" si="1419">IF(AF204=0,0,IF(AB204&lt;0,ATAN(AC204/AB204)*180/PI()+180,ATAN(AC204/AB204)*180/PI()))</f>
        <v>222.55077917213995</v>
      </c>
      <c r="AH204" s="21">
        <f t="shared" ref="AH204:AH207" si="1420">COS((AG204-$BL$3)*PI()/180)*AF204</f>
        <v>3016.2783358675074</v>
      </c>
      <c r="AI204" s="127"/>
      <c r="AJ204" s="20">
        <f t="shared" ref="AJ204:AJ207" si="1421">W204-W203</f>
        <v>24.809999999999945</v>
      </c>
      <c r="AK204" s="20">
        <f t="shared" ref="AK204:AK207" si="1422">RADIANS(X204-X203)</f>
        <v>0</v>
      </c>
      <c r="AL204" s="20">
        <f t="shared" ref="AL204:AL207" si="1423">RADIANS(Y204-Y203)</f>
        <v>-2.7471482426390467E-2</v>
      </c>
      <c r="AM204" s="23">
        <f t="shared" ref="AM204:AM207" si="1424">ACOS(COS(AK204)-SIN(RADIANS(X203))*SIN(RADIANS(X204))*(1-COS(AL204)))</f>
        <v>2.747147700339414E-2</v>
      </c>
      <c r="AN204" s="44">
        <f t="shared" ref="AN204:AN207" si="1425">2/AM204*TAN(AM204/2)</f>
        <v>1.0000628949172998</v>
      </c>
      <c r="AO204" s="23">
        <f t="shared" ref="AO204:AO207" si="1426">(AJ204/2)*(COS(RADIANS(X203))+COS(RADIANS(X204)))*AN204</f>
        <v>1.5589562163982546E-2</v>
      </c>
      <c r="AP204" s="23">
        <f t="shared" ref="AP204:AP207" si="1427">(AJ204/2)*(SIN(RADIANS(X203))*COS(RADIANS(Y203))+SIN(RADIANS(X204))*COS(RADIANS(Y204)))*AN204</f>
        <v>-21.552639905237825</v>
      </c>
      <c r="AQ204" s="23">
        <f t="shared" ref="AQ204:AQ207" si="1428">(AJ204/2)*(SIN(RADIANS(X203))*SIN(RADIANS(Y203))+SIN(RADIANS(X204))*SIN(RADIANS(Y204)))*AN204</f>
        <v>-12.287426902492149</v>
      </c>
      <c r="AR204" s="44">
        <f t="shared" ref="AR204:AR207" si="1429">(10/AJ204)*2*(ASIN((SQRT((SIN((X203-X204)/2)^2+SIN(((Y203-Y204)/2)^2)*SIN(X203)*SIN(X204))))))</f>
        <v>0.61720420504632489</v>
      </c>
      <c r="AS204" s="127"/>
      <c r="AT204" s="20">
        <f t="shared" ref="AT204:AT207" si="1430">SQRT((I204-AE204)^2+(H204-AD204)^2)</f>
        <v>4.1895470066598914</v>
      </c>
      <c r="AU204" s="20">
        <f t="shared" ref="AU204:AU207" si="1431">D204-Z204</f>
        <v>-0.98792738933980218</v>
      </c>
      <c r="AV204" s="20">
        <f t="shared" ref="AV204:AV207" si="1432">SQRT((I204-AE204)^2+(H204-AD204)^2+(D204-Z204)^2)</f>
        <v>4.3044517243919245</v>
      </c>
      <c r="AX204" s="143">
        <v>-10</v>
      </c>
      <c r="AY204" s="143">
        <v>-45</v>
      </c>
      <c r="AZ204" s="143">
        <v>-220</v>
      </c>
      <c r="BA204" s="144">
        <v>1.0081</v>
      </c>
      <c r="BB204" s="144">
        <v>1.0097</v>
      </c>
      <c r="BC204" s="145">
        <v>1</v>
      </c>
      <c r="BD204" s="116"/>
      <c r="BE204" s="147" t="s">
        <v>98</v>
      </c>
      <c r="BF204" s="171" t="s">
        <v>144</v>
      </c>
    </row>
    <row r="205" spans="1:58" x14ac:dyDescent="0.3">
      <c r="A205" s="44">
        <v>3905.66</v>
      </c>
      <c r="B205" s="44">
        <v>90.46</v>
      </c>
      <c r="C205" s="20">
        <v>209.28</v>
      </c>
      <c r="D205" s="24">
        <f t="shared" si="1395"/>
        <v>1117.3475975908934</v>
      </c>
      <c r="E205" s="24">
        <f t="shared" si="1396"/>
        <v>-1033.7675975908935</v>
      </c>
      <c r="F205" s="24">
        <f t="shared" si="1397"/>
        <v>-2295.6678449948909</v>
      </c>
      <c r="G205" s="24">
        <f t="shared" si="1398"/>
        <v>-2105.2615418338087</v>
      </c>
      <c r="H205" s="20">
        <f t="shared" si="1399"/>
        <v>526623.6671550055</v>
      </c>
      <c r="I205" s="20">
        <f t="shared" si="1400"/>
        <v>7192778.118458163</v>
      </c>
      <c r="J205" s="21">
        <f t="shared" si="1401"/>
        <v>3114.8382003031797</v>
      </c>
      <c r="K205" s="21">
        <f t="shared" si="1402"/>
        <v>222.52264187220572</v>
      </c>
      <c r="L205" s="21">
        <f t="shared" si="1403"/>
        <v>3040.7374433335567</v>
      </c>
      <c r="M205" s="127"/>
      <c r="N205" s="20">
        <f t="shared" si="1404"/>
        <v>24.789999999999964</v>
      </c>
      <c r="O205" s="20">
        <f t="shared" si="1405"/>
        <v>8.552113334772125E-3</v>
      </c>
      <c r="P205" s="20">
        <f t="shared" si="1406"/>
        <v>-1.0471975511966373E-3</v>
      </c>
      <c r="Q205" s="22">
        <f t="shared" si="1407"/>
        <v>8.6159876437015281E-3</v>
      </c>
      <c r="R205" s="21">
        <f t="shared" si="1408"/>
        <v>1.0000061863161807</v>
      </c>
      <c r="S205" s="20">
        <f t="shared" si="1409"/>
        <v>-9.3022937846112333E-2</v>
      </c>
      <c r="T205" s="20">
        <f t="shared" si="1410"/>
        <v>-21.616260383207479</v>
      </c>
      <c r="U205" s="20">
        <f t="shared" si="1411"/>
        <v>-12.135441156049</v>
      </c>
      <c r="V205" s="127"/>
      <c r="W205" s="44">
        <v>3905.66</v>
      </c>
      <c r="X205" s="44">
        <v>90.463999999999999</v>
      </c>
      <c r="Y205" s="20">
        <v>209.23599999999999</v>
      </c>
      <c r="Z205" s="20">
        <f t="shared" si="1412"/>
        <v>1118.3359573993698</v>
      </c>
      <c r="AA205" s="20">
        <f t="shared" si="1413"/>
        <v>-1034.7559573993699</v>
      </c>
      <c r="AB205" s="20">
        <f t="shared" si="1414"/>
        <v>-2298.0918705491454</v>
      </c>
      <c r="AC205" s="20">
        <f t="shared" si="1415"/>
        <v>-2101.7176655459721</v>
      </c>
      <c r="AD205" s="20">
        <f t="shared" si="1416"/>
        <v>526621.24312945071</v>
      </c>
      <c r="AE205" s="20">
        <f t="shared" si="1417"/>
        <v>7192781.6623344552</v>
      </c>
      <c r="AF205" s="21">
        <f t="shared" si="1418"/>
        <v>3114.232391963079</v>
      </c>
      <c r="AG205" s="21">
        <f t="shared" si="1419"/>
        <v>222.44444598441203</v>
      </c>
      <c r="AH205" s="21">
        <f t="shared" si="1420"/>
        <v>3041.0647728990457</v>
      </c>
      <c r="AI205" s="127"/>
      <c r="AJ205" s="20">
        <f t="shared" si="1421"/>
        <v>24.789999999999964</v>
      </c>
      <c r="AK205" s="20">
        <f t="shared" si="1422"/>
        <v>8.7266462599716477E-3</v>
      </c>
      <c r="AL205" s="20">
        <f t="shared" si="1423"/>
        <v>5.8468529941806471E-3</v>
      </c>
      <c r="AM205" s="23">
        <f t="shared" si="1424"/>
        <v>1.0504253949148223E-2</v>
      </c>
      <c r="AN205" s="44">
        <f t="shared" si="1425"/>
        <v>1.0000091950473764</v>
      </c>
      <c r="AO205" s="23">
        <f t="shared" si="1426"/>
        <v>-9.2590518709558062E-2</v>
      </c>
      <c r="AP205" s="23">
        <f t="shared" si="1427"/>
        <v>-21.667188231915212</v>
      </c>
      <c r="AQ205" s="23">
        <f t="shared" si="1428"/>
        <v>-12.044203188240253</v>
      </c>
      <c r="AR205" s="44">
        <f t="shared" si="1429"/>
        <v>0.22607741660639077</v>
      </c>
      <c r="AS205" s="127"/>
      <c r="AT205" s="20">
        <f t="shared" si="1430"/>
        <v>4.2935951211762573</v>
      </c>
      <c r="AU205" s="20">
        <f t="shared" si="1431"/>
        <v>-0.98835980847638893</v>
      </c>
      <c r="AV205" s="20">
        <f t="shared" si="1432"/>
        <v>4.4058840401898962</v>
      </c>
      <c r="AX205" s="143">
        <v>-10</v>
      </c>
      <c r="AY205" s="143">
        <v>-45</v>
      </c>
      <c r="AZ205" s="143">
        <v>-220</v>
      </c>
      <c r="BA205" s="144">
        <v>1.0081</v>
      </c>
      <c r="BB205" s="144">
        <v>1.0097</v>
      </c>
      <c r="BC205" s="145">
        <v>1</v>
      </c>
      <c r="BD205" s="116"/>
      <c r="BE205" s="147" t="s">
        <v>98</v>
      </c>
      <c r="BF205" s="171" t="s">
        <v>144</v>
      </c>
    </row>
    <row r="206" spans="1:58" x14ac:dyDescent="0.3">
      <c r="A206" s="44">
        <v>3930.45</v>
      </c>
      <c r="B206" s="44">
        <v>89.53</v>
      </c>
      <c r="C206" s="20">
        <v>209.18</v>
      </c>
      <c r="D206" s="24">
        <f t="shared" si="1395"/>
        <v>1117.3497609032995</v>
      </c>
      <c r="E206" s="24">
        <f t="shared" si="1396"/>
        <v>-1033.7697609032996</v>
      </c>
      <c r="F206" s="24">
        <f t="shared" si="1397"/>
        <v>-2317.3010075806151</v>
      </c>
      <c r="G206" s="24">
        <f t="shared" si="1398"/>
        <v>-2117.3667772087724</v>
      </c>
      <c r="H206" s="20">
        <f t="shared" si="1399"/>
        <v>526602.03399241983</v>
      </c>
      <c r="I206" s="20">
        <f t="shared" si="1400"/>
        <v>7192766.0132227885</v>
      </c>
      <c r="J206" s="21">
        <f t="shared" si="1401"/>
        <v>3138.968943612153</v>
      </c>
      <c r="K206" s="21">
        <f t="shared" si="1402"/>
        <v>222.41860356238612</v>
      </c>
      <c r="L206" s="21">
        <f t="shared" si="1403"/>
        <v>3065.5249293844745</v>
      </c>
      <c r="M206" s="127"/>
      <c r="N206" s="20">
        <f t="shared" si="1404"/>
        <v>24.789999999999964</v>
      </c>
      <c r="O206" s="20">
        <f t="shared" si="1405"/>
        <v>-1.6231562043547136E-2</v>
      </c>
      <c r="P206" s="20">
        <f t="shared" si="1406"/>
        <v>-1.7453292519942303E-3</v>
      </c>
      <c r="Q206" s="22">
        <f t="shared" si="1407"/>
        <v>1.6325125226728687E-2</v>
      </c>
      <c r="R206" s="21">
        <f t="shared" si="1408"/>
        <v>1.0000222097347169</v>
      </c>
      <c r="S206" s="20">
        <f t="shared" si="1409"/>
        <v>2.1633124059961474E-3</v>
      </c>
      <c r="T206" s="20">
        <f t="shared" si="1410"/>
        <v>-21.633162585724101</v>
      </c>
      <c r="U206" s="20">
        <f t="shared" si="1411"/>
        <v>-12.10523537496381</v>
      </c>
      <c r="V206" s="127"/>
      <c r="W206" s="44">
        <v>3930.45</v>
      </c>
      <c r="X206" s="44">
        <v>89.534000000000006</v>
      </c>
      <c r="Y206" s="20">
        <v>209.27</v>
      </c>
      <c r="Z206" s="20">
        <f t="shared" si="1412"/>
        <v>1118.3363900617544</v>
      </c>
      <c r="AA206" s="20">
        <f t="shared" si="1413"/>
        <v>-1034.7563900617545</v>
      </c>
      <c r="AB206" s="20">
        <f t="shared" si="1414"/>
        <v>-2319.7201745538891</v>
      </c>
      <c r="AC206" s="20">
        <f t="shared" si="1415"/>
        <v>-2113.8315854431935</v>
      </c>
      <c r="AD206" s="20">
        <f t="shared" si="1416"/>
        <v>526599.61482544593</v>
      </c>
      <c r="AE206" s="20">
        <f t="shared" si="1417"/>
        <v>7192769.5484145582</v>
      </c>
      <c r="AF206" s="21">
        <f t="shared" si="1418"/>
        <v>3138.3730912448268</v>
      </c>
      <c r="AG206" s="21">
        <f t="shared" si="1419"/>
        <v>222.34116599437175</v>
      </c>
      <c r="AH206" s="21">
        <f t="shared" si="1420"/>
        <v>3065.8523935565368</v>
      </c>
      <c r="AI206" s="127"/>
      <c r="AJ206" s="20">
        <f t="shared" si="1421"/>
        <v>24.789999999999964</v>
      </c>
      <c r="AK206" s="20">
        <f t="shared" si="1422"/>
        <v>-1.6231562043547136E-2</v>
      </c>
      <c r="AL206" s="20">
        <f t="shared" si="1423"/>
        <v>5.9341194567842529E-4</v>
      </c>
      <c r="AM206" s="23">
        <f t="shared" si="1424"/>
        <v>1.6242405498555934E-2</v>
      </c>
      <c r="AN206" s="44">
        <f t="shared" si="1425"/>
        <v>1.0000219852247032</v>
      </c>
      <c r="AO206" s="23">
        <f t="shared" si="1426"/>
        <v>4.3266238459162553E-4</v>
      </c>
      <c r="AP206" s="23">
        <f t="shared" si="1427"/>
        <v>-21.62830400474386</v>
      </c>
      <c r="AQ206" s="23">
        <f t="shared" si="1428"/>
        <v>-12.113919897221592</v>
      </c>
      <c r="AR206" s="44">
        <f t="shared" si="1429"/>
        <v>0.37532545204270745</v>
      </c>
      <c r="AS206" s="127"/>
      <c r="AT206" s="20">
        <f t="shared" si="1430"/>
        <v>4.2836841265768451</v>
      </c>
      <c r="AU206" s="20">
        <f t="shared" si="1431"/>
        <v>-0.98662915845488897</v>
      </c>
      <c r="AV206" s="20">
        <f t="shared" si="1432"/>
        <v>4.3958374392827393</v>
      </c>
      <c r="AX206" s="143">
        <v>-10</v>
      </c>
      <c r="AY206" s="143">
        <v>-45</v>
      </c>
      <c r="AZ206" s="143">
        <v>-220</v>
      </c>
      <c r="BA206" s="144">
        <v>1.0081</v>
      </c>
      <c r="BB206" s="144">
        <v>1.0097</v>
      </c>
      <c r="BC206" s="145">
        <v>1</v>
      </c>
      <c r="BD206" s="116"/>
      <c r="BE206" s="147" t="s">
        <v>98</v>
      </c>
      <c r="BF206" s="171" t="s">
        <v>144</v>
      </c>
    </row>
    <row r="207" spans="1:58" x14ac:dyDescent="0.3">
      <c r="A207" s="128">
        <v>3954.95</v>
      </c>
      <c r="B207" s="128">
        <v>89.84</v>
      </c>
      <c r="C207" s="129">
        <v>209.6</v>
      </c>
      <c r="D207" s="130">
        <f t="shared" si="1395"/>
        <v>1117.4844564486184</v>
      </c>
      <c r="E207" s="130">
        <f t="shared" si="1396"/>
        <v>-1033.9044564486185</v>
      </c>
      <c r="F207" s="130">
        <f t="shared" si="1397"/>
        <v>-2338.6474476610574</v>
      </c>
      <c r="G207" s="130">
        <f t="shared" si="1398"/>
        <v>-2129.3899714997988</v>
      </c>
      <c r="H207" s="129">
        <f t="shared" si="1399"/>
        <v>526580.6875523394</v>
      </c>
      <c r="I207" s="129">
        <f t="shared" si="1400"/>
        <v>7192753.9900284978</v>
      </c>
      <c r="J207" s="131">
        <f t="shared" si="1401"/>
        <v>3162.8426352215961</v>
      </c>
      <c r="K207" s="131">
        <f t="shared" si="1402"/>
        <v>222.31855075871698</v>
      </c>
      <c r="L207" s="131">
        <f t="shared" si="1403"/>
        <v>3090.0230859200128</v>
      </c>
      <c r="M207" s="25"/>
      <c r="N207" s="129">
        <f t="shared" si="1404"/>
        <v>24.5</v>
      </c>
      <c r="O207" s="129">
        <f t="shared" si="1405"/>
        <v>5.4105206811824614E-3</v>
      </c>
      <c r="P207" s="129">
        <f t="shared" si="1406"/>
        <v>7.3303828583759657E-3</v>
      </c>
      <c r="Q207" s="132">
        <f t="shared" si="1407"/>
        <v>9.1107898476050497E-3</v>
      </c>
      <c r="R207" s="131">
        <f t="shared" si="1408"/>
        <v>1.000006917265055</v>
      </c>
      <c r="S207" s="129">
        <f t="shared" si="1409"/>
        <v>0.13469554531882863</v>
      </c>
      <c r="T207" s="129">
        <f t="shared" si="1410"/>
        <v>-21.346440080442115</v>
      </c>
      <c r="U207" s="129">
        <f t="shared" si="1411"/>
        <v>-12.023194291026392</v>
      </c>
      <c r="V207" s="25"/>
      <c r="W207" s="128">
        <v>3954.95</v>
      </c>
      <c r="X207" s="128">
        <v>89.843999999999994</v>
      </c>
      <c r="Y207" s="129">
        <v>209.47</v>
      </c>
      <c r="Z207" s="129">
        <f t="shared" si="1412"/>
        <v>1118.4693747439098</v>
      </c>
      <c r="AA207" s="129">
        <f t="shared" si="1413"/>
        <v>-1034.8893747439099</v>
      </c>
      <c r="AB207" s="129">
        <f t="shared" si="1414"/>
        <v>-2341.0708556755317</v>
      </c>
      <c r="AC207" s="129">
        <f t="shared" si="1415"/>
        <v>-2125.8473524579667</v>
      </c>
      <c r="AD207" s="129">
        <f t="shared" si="1416"/>
        <v>526578.26414432423</v>
      </c>
      <c r="AE207" s="129">
        <f t="shared" si="1417"/>
        <v>7192757.5326475436</v>
      </c>
      <c r="AF207" s="131">
        <f t="shared" si="1418"/>
        <v>3162.2523171381995</v>
      </c>
      <c r="AG207" s="131">
        <f t="shared" si="1419"/>
        <v>222.24152788323818</v>
      </c>
      <c r="AH207" s="131">
        <f t="shared" si="1420"/>
        <v>3090.3505093033673</v>
      </c>
      <c r="AI207" s="25"/>
      <c r="AJ207" s="129">
        <f t="shared" si="1421"/>
        <v>24.5</v>
      </c>
      <c r="AK207" s="129">
        <f t="shared" si="1422"/>
        <v>5.4105206811822133E-3</v>
      </c>
      <c r="AL207" s="129">
        <f t="shared" si="1423"/>
        <v>3.4906585039884606E-3</v>
      </c>
      <c r="AM207" s="133">
        <f t="shared" si="1424"/>
        <v>6.4387919762438628E-3</v>
      </c>
      <c r="AN207" s="128">
        <f t="shared" si="1425"/>
        <v>1.000003454851166</v>
      </c>
      <c r="AO207" s="133">
        <f t="shared" si="1426"/>
        <v>0.13298468215534956</v>
      </c>
      <c r="AP207" s="133">
        <f t="shared" si="1427"/>
        <v>-21.350681121642346</v>
      </c>
      <c r="AQ207" s="133">
        <f t="shared" si="1428"/>
        <v>-12.015767014773056</v>
      </c>
      <c r="AR207" s="128">
        <f t="shared" si="1429"/>
        <v>0.14994284783126804</v>
      </c>
      <c r="AS207" s="25"/>
      <c r="AT207" s="129">
        <f t="shared" si="1430"/>
        <v>4.2922087684316921</v>
      </c>
      <c r="AU207" s="129">
        <f t="shared" si="1431"/>
        <v>-0.98491829529143615</v>
      </c>
      <c r="AV207" s="129">
        <f t="shared" si="1432"/>
        <v>4.4037620462738092</v>
      </c>
      <c r="AX207" s="143">
        <v>-10</v>
      </c>
      <c r="AY207" s="143">
        <v>-45</v>
      </c>
      <c r="AZ207" s="143">
        <v>-220</v>
      </c>
      <c r="BA207" s="144">
        <v>1.0081</v>
      </c>
      <c r="BB207" s="144">
        <v>1.0097</v>
      </c>
      <c r="BC207" s="145">
        <v>1</v>
      </c>
      <c r="BD207" s="116"/>
      <c r="BE207" s="147" t="s">
        <v>98</v>
      </c>
      <c r="BF207" s="171" t="s">
        <v>144</v>
      </c>
    </row>
    <row r="208" spans="1:58" x14ac:dyDescent="0.3">
      <c r="A208" s="44">
        <v>3979.6</v>
      </c>
      <c r="B208" s="44">
        <v>90.21</v>
      </c>
      <c r="C208" s="20">
        <v>210.93</v>
      </c>
      <c r="D208" s="24">
        <f t="shared" ref="D208:D213" si="1433">S208+D207</f>
        <v>1117.4737003931475</v>
      </c>
      <c r="E208" s="24">
        <f t="shared" ref="E208:E213" si="1434">$BJ$3-D208</f>
        <v>-1033.8937003931476</v>
      </c>
      <c r="F208" s="24">
        <f t="shared" ref="F208:F213" si="1435">T208+F207</f>
        <v>-2359.9372242897807</v>
      </c>
      <c r="G208" s="24">
        <f t="shared" ref="G208:G213" si="1436">U208+G207</f>
        <v>-2141.8132722012024</v>
      </c>
      <c r="H208" s="20">
        <f t="shared" ref="H208:H213" si="1437">H207+T208</f>
        <v>526559.39777571068</v>
      </c>
      <c r="I208" s="20">
        <f t="shared" ref="I208:I213" si="1438">I207+U208</f>
        <v>7192741.5667277966</v>
      </c>
      <c r="J208" s="21">
        <f t="shared" ref="J208:J213" si="1439">SQRT(F208^2+G208^2)</f>
        <v>3186.952744482694</v>
      </c>
      <c r="K208" s="21">
        <f t="shared" ref="K208:K213" si="1440">IF(J208=0,0,IF(F208&lt;0,ATAN(G208/F208)*180/PI()+180,ATAN(G208/F208)*180/PI()))</f>
        <v>222.22600899160105</v>
      </c>
      <c r="L208" s="21">
        <f t="shared" ref="L208:L213" si="1441">COS((K208-$BL$3)*PI()/180)*J208</f>
        <v>3114.6722236720857</v>
      </c>
      <c r="M208" s="127"/>
      <c r="N208" s="20">
        <f t="shared" ref="N208:N213" si="1442">A208-A207</f>
        <v>24.650000000000091</v>
      </c>
      <c r="O208" s="20">
        <f t="shared" ref="O208:O213" si="1443">RADIANS(B208-B207)</f>
        <v>6.4577182323788508E-3</v>
      </c>
      <c r="P208" s="20">
        <f t="shared" ref="P208:P213" si="1444">RADIANS(C208-C207)</f>
        <v>2.3212879051524801E-2</v>
      </c>
      <c r="Q208" s="22">
        <f t="shared" ref="Q208:Q213" si="1445">ACOS(COS(O208)-SIN(RADIANS(B207))*SIN(RADIANS(B208))*(1-COS(P208)))</f>
        <v>2.4094354182305766E-2</v>
      </c>
      <c r="R208" s="21">
        <f t="shared" ref="R208:R213" si="1446">2/Q208*TAN(Q208/2)</f>
        <v>1.0000483809673222</v>
      </c>
      <c r="S208" s="20">
        <f t="shared" ref="S208:S213" si="1447">(N208/2)*(COS(RADIANS(B207))+COS(RADIANS(B208)))*R208</f>
        <v>-1.075605547099584E-2</v>
      </c>
      <c r="T208" s="20">
        <f t="shared" ref="T208:T213" si="1448">(N208/2)*(SIN(RADIANS(B207))*COS(RADIANS(C207))+SIN(RADIANS(B208))*COS(RADIANS(C208)))*R208</f>
        <v>-21.289776628723359</v>
      </c>
      <c r="U208" s="20">
        <f t="shared" ref="U208:U213" si="1449">(N208/2)*(SIN(RADIANS(B207))*SIN(RADIANS(C207))+SIN(RADIANS(B208))*SIN(RADIANS(C208)))*R208</f>
        <v>-12.423300701403379</v>
      </c>
      <c r="V208" s="127"/>
      <c r="W208" s="44">
        <v>3979.6</v>
      </c>
      <c r="X208" s="44">
        <v>90.212000000000003</v>
      </c>
      <c r="Y208" s="20">
        <v>210.859843010356</v>
      </c>
      <c r="Z208" s="20">
        <f t="shared" ref="Z208:Z213" si="1450">AO208+Z207</f>
        <v>1118.4573279118765</v>
      </c>
      <c r="AA208" s="20">
        <f t="shared" ref="AA208:AA213" si="1451">$BJ$3-Z208</f>
        <v>-1034.8773279118766</v>
      </c>
      <c r="AB208" s="20">
        <f t="shared" ref="AB208:AB213" si="1452">AP208+AB207</f>
        <v>-2362.3822554756794</v>
      </c>
      <c r="AC208" s="20">
        <f t="shared" ref="AC208:AC213" si="1453">AQ208+AC207</f>
        <v>-2138.2334216768181</v>
      </c>
      <c r="AD208" s="20">
        <f t="shared" ref="AD208:AD213" si="1454">AD207+AP208</f>
        <v>526556.95274452411</v>
      </c>
      <c r="AE208" s="20">
        <f t="shared" ref="AE208:AE213" si="1455">AE207+AQ208</f>
        <v>7192745.146578325</v>
      </c>
      <c r="AF208" s="21">
        <f t="shared" ref="AF208:AF213" si="1456">SQRT(AB208^2+AC208^2)</f>
        <v>3186.3603196377699</v>
      </c>
      <c r="AG208" s="21">
        <f t="shared" ref="AG208:AG213" si="1457">IF(AF208=0,0,IF(AB208&lt;0,ATAN(AC208/AB208)*180/PI()+180,ATAN(AC208/AB208)*180/PI()))</f>
        <v>222.14879468446406</v>
      </c>
      <c r="AH208" s="21">
        <f t="shared" ref="AH208:AH213" si="1458">COS((AG208-$BL$3)*PI()/180)*AF208</f>
        <v>3114.9997575299271</v>
      </c>
      <c r="AI208" s="127"/>
      <c r="AJ208" s="20">
        <f t="shared" ref="AJ208:AJ213" si="1459">W208-W207</f>
        <v>24.650000000000091</v>
      </c>
      <c r="AK208" s="20">
        <f t="shared" ref="AK208:AK213" si="1460">RADIANS(X208-X207)</f>
        <v>6.4228116473392938E-3</v>
      </c>
      <c r="AL208" s="20">
        <f t="shared" ref="AL208:AL213" si="1461">RADIANS(Y208-Y207)</f>
        <v>2.4257336616541902E-2</v>
      </c>
      <c r="AM208" s="23">
        <f t="shared" ref="AM208:AM213" si="1462">ACOS(COS(AK208)-SIN(RADIANS(X207))*SIN(RADIANS(X208))*(1-COS(AL208)))</f>
        <v>2.5093200788636194E-2</v>
      </c>
      <c r="AN208" s="44">
        <f t="shared" ref="AN208:AN213" si="1463">2/AM208*TAN(AM208/2)</f>
        <v>1.0000524756980513</v>
      </c>
      <c r="AO208" s="23">
        <f t="shared" ref="AO208:AO213" si="1464">(AJ208/2)*(COS(RADIANS(X207))+COS(RADIANS(X208)))*AN208</f>
        <v>-1.204683203326813E-2</v>
      </c>
      <c r="AP208" s="23">
        <f t="shared" ref="AP208:AP213" si="1465">(AJ208/2)*(SIN(RADIANS(X207))*COS(RADIANS(Y207))+SIN(RADIANS(X208))*COS(RADIANS(Y208)))*AN208</f>
        <v>-21.311399800147807</v>
      </c>
      <c r="AQ208" s="23">
        <f t="shared" ref="AQ208:AQ213" si="1466">(AJ208/2)*(SIN(RADIANS(X207))*SIN(RADIANS(Y207))+SIN(RADIANS(X208))*SIN(RADIANS(Y208)))*AN208</f>
        <v>-12.38606921885153</v>
      </c>
      <c r="AR208" s="44">
        <f t="shared" ref="AR208:AR213" si="1467">(10/AJ208)*2*(ASIN((SQRT((SIN((X207-X208)/2)^2+SIN(((Y207-Y208)/2)^2)*SIN(X207)*SIN(X208))))))</f>
        <v>0.53760849831857083</v>
      </c>
      <c r="AS208" s="127"/>
      <c r="AT208" s="20">
        <f t="shared" ref="AT208:AT213" si="1468">SQRT((I208-AE208)^2+(H208-AD208)^2)</f>
        <v>4.3351478993095149</v>
      </c>
      <c r="AU208" s="20">
        <f t="shared" ref="AU208:AU213" si="1469">D208-Z208</f>
        <v>-0.98362751872900844</v>
      </c>
      <c r="AV208" s="20">
        <f t="shared" ref="AV208:AV213" si="1470">SQRT((I208-AE208)^2+(H208-AD208)^2+(D208-Z208)^2)</f>
        <v>4.4453380528918922</v>
      </c>
      <c r="AX208" s="143">
        <v>-10</v>
      </c>
      <c r="AY208" s="143">
        <v>-40</v>
      </c>
      <c r="AZ208" s="143">
        <v>-215</v>
      </c>
      <c r="BA208" s="144">
        <v>1.0081</v>
      </c>
      <c r="BB208" s="144">
        <v>1.0097</v>
      </c>
      <c r="BC208" s="145">
        <v>1</v>
      </c>
      <c r="BD208" s="116"/>
      <c r="BE208" s="147" t="s">
        <v>98</v>
      </c>
      <c r="BF208" s="171" t="s">
        <v>144</v>
      </c>
    </row>
    <row r="209" spans="1:58" x14ac:dyDescent="0.3">
      <c r="A209" s="44">
        <v>4004.05</v>
      </c>
      <c r="B209" s="44">
        <v>90.09</v>
      </c>
      <c r="C209" s="20">
        <v>210.84</v>
      </c>
      <c r="D209" s="24">
        <f t="shared" si="1433"/>
        <v>1117.4096905144879</v>
      </c>
      <c r="E209" s="24">
        <f t="shared" si="1434"/>
        <v>-1033.829690514488</v>
      </c>
      <c r="F209" s="24">
        <f t="shared" si="1435"/>
        <v>-2380.9201198179753</v>
      </c>
      <c r="G209" s="24">
        <f t="shared" si="1436"/>
        <v>-2154.3638162750585</v>
      </c>
      <c r="H209" s="20">
        <f t="shared" si="1437"/>
        <v>526538.41488018248</v>
      </c>
      <c r="I209" s="20">
        <f t="shared" si="1438"/>
        <v>7192729.0161837228</v>
      </c>
      <c r="J209" s="21">
        <f t="shared" si="1439"/>
        <v>3210.928848453244</v>
      </c>
      <c r="K209" s="21">
        <f t="shared" si="1440"/>
        <v>222.14021461634016</v>
      </c>
      <c r="L209" s="21">
        <f t="shared" si="1441"/>
        <v>3139.1192162813854</v>
      </c>
      <c r="M209" s="127"/>
      <c r="N209" s="20">
        <f t="shared" si="1442"/>
        <v>24.450000000000273</v>
      </c>
      <c r="O209" s="20">
        <f t="shared" si="1443"/>
        <v>-2.094395102393027E-3</v>
      </c>
      <c r="P209" s="20">
        <f t="shared" si="1444"/>
        <v>-1.5707963267949561E-3</v>
      </c>
      <c r="Q209" s="22">
        <f t="shared" si="1445"/>
        <v>2.6179904759191519E-3</v>
      </c>
      <c r="R209" s="21">
        <f t="shared" si="1446"/>
        <v>1.0000005711565692</v>
      </c>
      <c r="S209" s="20">
        <f t="shared" si="1447"/>
        <v>-6.4009878659673072E-2</v>
      </c>
      <c r="T209" s="20">
        <f t="shared" si="1448"/>
        <v>-20.982895528194465</v>
      </c>
      <c r="U209" s="20">
        <f t="shared" si="1449"/>
        <v>-12.55054407385637</v>
      </c>
      <c r="V209" s="127"/>
      <c r="W209" s="44">
        <v>4004.05</v>
      </c>
      <c r="X209" s="44">
        <v>90.093999999999994</v>
      </c>
      <c r="Y209" s="20">
        <v>211.081278545011</v>
      </c>
      <c r="Z209" s="20">
        <f t="shared" si="1450"/>
        <v>1118.3920377704203</v>
      </c>
      <c r="AA209" s="20">
        <f t="shared" si="1451"/>
        <v>-1034.8120377704204</v>
      </c>
      <c r="AB209" s="20">
        <f t="shared" si="1452"/>
        <v>-2383.3463719088545</v>
      </c>
      <c r="AC209" s="20">
        <f t="shared" si="1453"/>
        <v>-2150.8152778193485</v>
      </c>
      <c r="AD209" s="20">
        <f t="shared" si="1454"/>
        <v>526535.98862809094</v>
      </c>
      <c r="AE209" s="20">
        <f t="shared" si="1455"/>
        <v>7192732.5647221822</v>
      </c>
      <c r="AF209" s="21">
        <f t="shared" si="1456"/>
        <v>3210.3498699973838</v>
      </c>
      <c r="AG209" s="21">
        <f t="shared" si="1457"/>
        <v>222.06420072396233</v>
      </c>
      <c r="AH209" s="21">
        <f t="shared" si="1458"/>
        <v>3139.4461430002166</v>
      </c>
      <c r="AI209" s="127"/>
      <c r="AJ209" s="20">
        <f t="shared" si="1459"/>
        <v>24.450000000000273</v>
      </c>
      <c r="AK209" s="20">
        <f t="shared" si="1460"/>
        <v>-2.0594885173534695E-3</v>
      </c>
      <c r="AL209" s="20">
        <f t="shared" si="1461"/>
        <v>3.8647791606437692E-3</v>
      </c>
      <c r="AM209" s="23">
        <f t="shared" si="1462"/>
        <v>4.3792578281045547E-3</v>
      </c>
      <c r="AN209" s="44">
        <f t="shared" si="1463"/>
        <v>1.0000015981613253</v>
      </c>
      <c r="AO209" s="23">
        <f t="shared" si="1464"/>
        <v>-6.5290141456302117E-2</v>
      </c>
      <c r="AP209" s="23">
        <f t="shared" si="1465"/>
        <v>-20.964116433175189</v>
      </c>
      <c r="AQ209" s="23">
        <f t="shared" si="1466"/>
        <v>-12.581856142530127</v>
      </c>
      <c r="AR209" s="44">
        <f t="shared" si="1467"/>
        <v>8.8202490886066354E-2</v>
      </c>
      <c r="AS209" s="127"/>
      <c r="AT209" s="20">
        <f t="shared" si="1468"/>
        <v>4.2987003163730595</v>
      </c>
      <c r="AU209" s="20">
        <f t="shared" si="1469"/>
        <v>-0.98234725593238181</v>
      </c>
      <c r="AV209" s="20">
        <f t="shared" si="1470"/>
        <v>4.4095159078093511</v>
      </c>
      <c r="AX209" s="143">
        <v>-10</v>
      </c>
      <c r="AY209" s="143">
        <v>-40</v>
      </c>
      <c r="AZ209" s="143">
        <v>-215</v>
      </c>
      <c r="BA209" s="144">
        <v>1.0081</v>
      </c>
      <c r="BB209" s="144">
        <v>1.0097</v>
      </c>
      <c r="BC209" s="145">
        <v>1</v>
      </c>
      <c r="BD209" s="116"/>
      <c r="BE209" s="147" t="s">
        <v>98</v>
      </c>
      <c r="BF209" s="171" t="s">
        <v>144</v>
      </c>
    </row>
    <row r="210" spans="1:58" x14ac:dyDescent="0.3">
      <c r="A210" s="44">
        <v>4028.72</v>
      </c>
      <c r="B210" s="44">
        <v>89.91</v>
      </c>
      <c r="C210" s="20">
        <v>209.36</v>
      </c>
      <c r="D210" s="24">
        <f t="shared" si="1433"/>
        <v>1117.4096905144879</v>
      </c>
      <c r="E210" s="24">
        <f t="shared" si="1434"/>
        <v>-1033.829690514488</v>
      </c>
      <c r="F210" s="24">
        <f t="shared" si="1435"/>
        <v>-2402.2628032183684</v>
      </c>
      <c r="G210" s="24">
        <f t="shared" si="1436"/>
        <v>-2166.735737109499</v>
      </c>
      <c r="H210" s="20">
        <f t="shared" si="1437"/>
        <v>526517.0721967821</v>
      </c>
      <c r="I210" s="20">
        <f t="shared" si="1438"/>
        <v>7192716.6442628885</v>
      </c>
      <c r="J210" s="21">
        <f t="shared" si="1439"/>
        <v>3235.059555895999</v>
      </c>
      <c r="K210" s="21">
        <f t="shared" si="1440"/>
        <v>222.04907484269364</v>
      </c>
      <c r="L210" s="21">
        <f t="shared" si="1441"/>
        <v>3163.7884827082748</v>
      </c>
      <c r="M210" s="127"/>
      <c r="N210" s="20">
        <f t="shared" si="1442"/>
        <v>24.669999999999618</v>
      </c>
      <c r="O210" s="20">
        <f t="shared" si="1443"/>
        <v>-3.1415926535899121E-3</v>
      </c>
      <c r="P210" s="20">
        <f t="shared" si="1444"/>
        <v>-2.58308729295159E-2</v>
      </c>
      <c r="Q210" s="22">
        <f t="shared" si="1445"/>
        <v>2.6021203890631339E-2</v>
      </c>
      <c r="R210" s="21">
        <f t="shared" si="1446"/>
        <v>1.0000564290751595</v>
      </c>
      <c r="S210" s="20">
        <f t="shared" si="1447"/>
        <v>1.5113058959116588E-15</v>
      </c>
      <c r="T210" s="20">
        <f t="shared" si="1448"/>
        <v>-21.342683400393199</v>
      </c>
      <c r="U210" s="20">
        <f t="shared" si="1449"/>
        <v>-12.371920834440484</v>
      </c>
      <c r="V210" s="127"/>
      <c r="W210" s="44">
        <v>4028.72</v>
      </c>
      <c r="X210" s="44">
        <v>89.902000000000001</v>
      </c>
      <c r="Y210" s="20">
        <v>209.88610382518101</v>
      </c>
      <c r="Z210" s="20">
        <f t="shared" si="1450"/>
        <v>1118.3928989466972</v>
      </c>
      <c r="AA210" s="20">
        <f t="shared" si="1451"/>
        <v>-1034.8128989466973</v>
      </c>
      <c r="AB210" s="20">
        <f t="shared" si="1452"/>
        <v>-2404.6059310207102</v>
      </c>
      <c r="AC210" s="20">
        <f t="shared" si="1453"/>
        <v>-2163.329965504965</v>
      </c>
      <c r="AD210" s="20">
        <f t="shared" si="1454"/>
        <v>526514.72906897904</v>
      </c>
      <c r="AE210" s="20">
        <f t="shared" si="1455"/>
        <v>7192720.0500344969</v>
      </c>
      <c r="AF210" s="21">
        <f t="shared" si="1456"/>
        <v>3234.5210191234946</v>
      </c>
      <c r="AG210" s="21">
        <f t="shared" si="1457"/>
        <v>221.97647682012152</v>
      </c>
      <c r="AH210" s="21">
        <f t="shared" si="1458"/>
        <v>3164.1148051071491</v>
      </c>
      <c r="AI210" s="127"/>
      <c r="AJ210" s="20">
        <f t="shared" si="1459"/>
        <v>24.669999999999618</v>
      </c>
      <c r="AK210" s="20">
        <f t="shared" si="1460"/>
        <v>-3.3510321638289915E-3</v>
      </c>
      <c r="AL210" s="20">
        <f t="shared" si="1461"/>
        <v>-2.0859733997634137E-2</v>
      </c>
      <c r="AM210" s="23">
        <f t="shared" si="1462"/>
        <v>2.1127174711623509E-2</v>
      </c>
      <c r="AN210" s="44">
        <f t="shared" si="1463"/>
        <v>1.0000371981196414</v>
      </c>
      <c r="AO210" s="23">
        <f t="shared" si="1464"/>
        <v>8.6117627693788588E-4</v>
      </c>
      <c r="AP210" s="23">
        <f t="shared" si="1465"/>
        <v>-21.259559111855808</v>
      </c>
      <c r="AQ210" s="23">
        <f t="shared" si="1466"/>
        <v>-12.51468768561654</v>
      </c>
      <c r="AR210" s="44">
        <f t="shared" si="1467"/>
        <v>0.45737448092546906</v>
      </c>
      <c r="AS210" s="127"/>
      <c r="AT210" s="20">
        <f t="shared" si="1468"/>
        <v>4.1339482520352009</v>
      </c>
      <c r="AU210" s="20">
        <f t="shared" si="1469"/>
        <v>-0.9832084322092669</v>
      </c>
      <c r="AV210" s="20">
        <f t="shared" si="1470"/>
        <v>4.2492619325798566</v>
      </c>
      <c r="AX210" s="143">
        <v>-10</v>
      </c>
      <c r="AY210" s="143">
        <v>-40</v>
      </c>
      <c r="AZ210" s="143">
        <v>-215</v>
      </c>
      <c r="BA210" s="144">
        <v>1.0081</v>
      </c>
      <c r="BB210" s="144">
        <v>1.0097</v>
      </c>
      <c r="BC210" s="145">
        <v>1</v>
      </c>
      <c r="BD210" s="116"/>
      <c r="BE210" s="147" t="s">
        <v>98</v>
      </c>
      <c r="BF210" s="171" t="s">
        <v>144</v>
      </c>
    </row>
    <row r="211" spans="1:58" x14ac:dyDescent="0.3">
      <c r="A211" s="44">
        <v>4053.37</v>
      </c>
      <c r="B211" s="44">
        <v>90.09</v>
      </c>
      <c r="C211" s="20">
        <v>210.25</v>
      </c>
      <c r="D211" s="24">
        <f t="shared" si="1433"/>
        <v>1117.4096905144879</v>
      </c>
      <c r="E211" s="24">
        <f t="shared" si="1434"/>
        <v>-1033.829690514488</v>
      </c>
      <c r="F211" s="24">
        <f t="shared" si="1435"/>
        <v>-2423.6519286766388</v>
      </c>
      <c r="G211" s="24">
        <f t="shared" si="1436"/>
        <v>-2178.9878836502776</v>
      </c>
      <c r="H211" s="20">
        <f t="shared" si="1437"/>
        <v>526495.68307132379</v>
      </c>
      <c r="I211" s="20">
        <f t="shared" si="1438"/>
        <v>7192704.3921163473</v>
      </c>
      <c r="J211" s="21">
        <f t="shared" si="1439"/>
        <v>3259.1527838493098</v>
      </c>
      <c r="K211" s="21">
        <f t="shared" si="1440"/>
        <v>221.95717320418464</v>
      </c>
      <c r="L211" s="21">
        <f t="shared" si="1441"/>
        <v>3188.4380819902585</v>
      </c>
      <c r="M211" s="127"/>
      <c r="N211" s="20">
        <f t="shared" si="1442"/>
        <v>24.650000000000091</v>
      </c>
      <c r="O211" s="20">
        <f t="shared" si="1443"/>
        <v>3.1415926535899121E-3</v>
      </c>
      <c r="P211" s="20">
        <f t="shared" si="1444"/>
        <v>1.5533430342749295E-2</v>
      </c>
      <c r="Q211" s="22">
        <f t="shared" si="1445"/>
        <v>1.5847929333583366E-2</v>
      </c>
      <c r="R211" s="21">
        <f t="shared" si="1446"/>
        <v>1.0000209302643583</v>
      </c>
      <c r="S211" s="20">
        <f t="shared" si="1447"/>
        <v>1.5100270752792608E-15</v>
      </c>
      <c r="T211" s="20">
        <f t="shared" si="1448"/>
        <v>-21.389125458270218</v>
      </c>
      <c r="U211" s="20">
        <f t="shared" si="1449"/>
        <v>-12.252146540778407</v>
      </c>
      <c r="V211" s="127"/>
      <c r="W211" s="44">
        <v>4053.37</v>
      </c>
      <c r="X211" s="44">
        <v>90.093999999999994</v>
      </c>
      <c r="Y211" s="20">
        <v>210.190107201128</v>
      </c>
      <c r="Z211" s="20">
        <f t="shared" si="1450"/>
        <v>1118.3937593956343</v>
      </c>
      <c r="AA211" s="20">
        <f t="shared" si="1451"/>
        <v>-1034.8137593956344</v>
      </c>
      <c r="AB211" s="20">
        <f t="shared" si="1452"/>
        <v>-2425.9452205262287</v>
      </c>
      <c r="AC211" s="20">
        <f t="shared" si="1453"/>
        <v>-2175.6691400547265</v>
      </c>
      <c r="AD211" s="20">
        <f t="shared" si="1454"/>
        <v>526493.38977947354</v>
      </c>
      <c r="AE211" s="20">
        <f t="shared" si="1455"/>
        <v>7192707.7108599469</v>
      </c>
      <c r="AF211" s="21">
        <f t="shared" si="1456"/>
        <v>3258.6418060260207</v>
      </c>
      <c r="AG211" s="21">
        <f t="shared" si="1457"/>
        <v>221.88682114913334</v>
      </c>
      <c r="AH211" s="21">
        <f t="shared" si="1458"/>
        <v>3188.7647591925197</v>
      </c>
      <c r="AI211" s="127"/>
      <c r="AJ211" s="20">
        <f t="shared" si="1459"/>
        <v>24.650000000000091</v>
      </c>
      <c r="AK211" s="20">
        <f t="shared" si="1460"/>
        <v>3.3510321638289915E-3</v>
      </c>
      <c r="AL211" s="20">
        <f t="shared" si="1461"/>
        <v>5.305859847453122E-3</v>
      </c>
      <c r="AM211" s="23">
        <f t="shared" si="1462"/>
        <v>6.275471209801653E-3</v>
      </c>
      <c r="AN211" s="44">
        <f t="shared" si="1463"/>
        <v>1.000003281807833</v>
      </c>
      <c r="AO211" s="23">
        <f t="shared" si="1464"/>
        <v>8.6044893708937397E-4</v>
      </c>
      <c r="AP211" s="23">
        <f t="shared" si="1465"/>
        <v>-21.339289505518714</v>
      </c>
      <c r="AQ211" s="23">
        <f t="shared" si="1466"/>
        <v>-12.33917454976149</v>
      </c>
      <c r="AR211" s="44">
        <f t="shared" si="1467"/>
        <v>0.13511506304602289</v>
      </c>
      <c r="AS211" s="127"/>
      <c r="AT211" s="20">
        <f t="shared" si="1468"/>
        <v>4.0340112283136182</v>
      </c>
      <c r="AU211" s="20">
        <f t="shared" si="1469"/>
        <v>-0.98406888114641333</v>
      </c>
      <c r="AV211" s="20">
        <f t="shared" si="1470"/>
        <v>4.152305161353282</v>
      </c>
      <c r="AX211" s="143">
        <v>-10</v>
      </c>
      <c r="AY211" s="143">
        <v>-40</v>
      </c>
      <c r="AZ211" s="143">
        <v>-215</v>
      </c>
      <c r="BA211" s="144">
        <v>1.0081</v>
      </c>
      <c r="BB211" s="144">
        <v>1.0097</v>
      </c>
      <c r="BC211" s="145">
        <v>1</v>
      </c>
      <c r="BD211" s="116"/>
      <c r="BE211" s="147" t="s">
        <v>98</v>
      </c>
      <c r="BF211" s="171" t="s">
        <v>144</v>
      </c>
    </row>
    <row r="212" spans="1:58" x14ac:dyDescent="0.3">
      <c r="A212" s="44">
        <v>4078.02</v>
      </c>
      <c r="B212" s="44">
        <v>90.03</v>
      </c>
      <c r="C212" s="20">
        <v>210.03</v>
      </c>
      <c r="D212" s="24">
        <f t="shared" si="1433"/>
        <v>1117.3838770690334</v>
      </c>
      <c r="E212" s="24">
        <f t="shared" si="1434"/>
        <v>-1033.8038770690334</v>
      </c>
      <c r="F212" s="24">
        <f t="shared" si="1435"/>
        <v>-2444.9692497808906</v>
      </c>
      <c r="G212" s="24">
        <f t="shared" si="1436"/>
        <v>-2191.3649936739671</v>
      </c>
      <c r="H212" s="20">
        <f t="shared" si="1437"/>
        <v>526474.36575021956</v>
      </c>
      <c r="I212" s="20">
        <f t="shared" si="1438"/>
        <v>7192692.0150063233</v>
      </c>
      <c r="J212" s="21">
        <f t="shared" si="1439"/>
        <v>3283.2842045540069</v>
      </c>
      <c r="K212" s="21">
        <f t="shared" si="1440"/>
        <v>221.86908083698208</v>
      </c>
      <c r="L212" s="21">
        <f t="shared" si="1441"/>
        <v>3213.0879786190153</v>
      </c>
      <c r="M212" s="127"/>
      <c r="N212" s="20">
        <f t="shared" si="1442"/>
        <v>24.650000000000091</v>
      </c>
      <c r="O212" s="20">
        <f t="shared" si="1443"/>
        <v>-1.0471975511966373E-3</v>
      </c>
      <c r="P212" s="20">
        <f t="shared" si="1444"/>
        <v>-3.8397243543875051E-3</v>
      </c>
      <c r="Q212" s="22">
        <f t="shared" si="1445"/>
        <v>3.9799608432027345E-3</v>
      </c>
      <c r="R212" s="21">
        <f t="shared" si="1446"/>
        <v>1.0000013200094502</v>
      </c>
      <c r="S212" s="20">
        <f t="shared" si="1447"/>
        <v>-2.5813445454565646E-2</v>
      </c>
      <c r="T212" s="20">
        <f t="shared" si="1448"/>
        <v>-21.317321104251743</v>
      </c>
      <c r="U212" s="20">
        <f t="shared" si="1449"/>
        <v>-12.377110023689422</v>
      </c>
      <c r="V212" s="127"/>
      <c r="W212" s="44">
        <v>4078.02</v>
      </c>
      <c r="X212" s="44">
        <v>90.034000000000006</v>
      </c>
      <c r="Y212" s="20">
        <v>209.94457266401199</v>
      </c>
      <c r="Z212" s="20">
        <f t="shared" si="1450"/>
        <v>1118.366225046201</v>
      </c>
      <c r="AA212" s="20">
        <f t="shared" si="1451"/>
        <v>-1034.786225046201</v>
      </c>
      <c r="AB212" s="20">
        <f t="shared" si="1452"/>
        <v>-2447.278215780776</v>
      </c>
      <c r="AC212" s="20">
        <f t="shared" si="1453"/>
        <v>-2188.0192036137219</v>
      </c>
      <c r="AD212" s="20">
        <f t="shared" si="1454"/>
        <v>526472.05678421899</v>
      </c>
      <c r="AE212" s="20">
        <f t="shared" si="1455"/>
        <v>7192695.3607963882</v>
      </c>
      <c r="AF212" s="21">
        <f t="shared" si="1456"/>
        <v>3282.7730199965945</v>
      </c>
      <c r="AG212" s="21">
        <f t="shared" si="1457"/>
        <v>221.79869812103507</v>
      </c>
      <c r="AH212" s="21">
        <f t="shared" si="1458"/>
        <v>3213.4147068012676</v>
      </c>
      <c r="AI212" s="127"/>
      <c r="AJ212" s="20">
        <f t="shared" si="1459"/>
        <v>24.650000000000091</v>
      </c>
      <c r="AK212" s="20">
        <f t="shared" si="1460"/>
        <v>-1.0471975511963895E-3</v>
      </c>
      <c r="AL212" s="20">
        <f t="shared" si="1461"/>
        <v>-4.2853861000346823E-3</v>
      </c>
      <c r="AM212" s="23">
        <f t="shared" si="1462"/>
        <v>4.4114773200887303E-3</v>
      </c>
      <c r="AN212" s="44">
        <f t="shared" si="1463"/>
        <v>1.0000016217641683</v>
      </c>
      <c r="AO212" s="23">
        <f t="shared" si="1464"/>
        <v>-2.7534349433448985E-2</v>
      </c>
      <c r="AP212" s="23">
        <f t="shared" si="1465"/>
        <v>-21.332995254547285</v>
      </c>
      <c r="AQ212" s="23">
        <f t="shared" si="1466"/>
        <v>-12.350063558995457</v>
      </c>
      <c r="AR212" s="44">
        <f t="shared" si="1467"/>
        <v>8.9519501018595113E-2</v>
      </c>
      <c r="AS212" s="127"/>
      <c r="AT212" s="20">
        <f t="shared" si="1468"/>
        <v>4.0651734464969005</v>
      </c>
      <c r="AU212" s="20">
        <f t="shared" si="1469"/>
        <v>-0.98234797716759203</v>
      </c>
      <c r="AV212" s="20">
        <f t="shared" si="1470"/>
        <v>4.1821815716619417</v>
      </c>
      <c r="AX212" s="143">
        <v>-10</v>
      </c>
      <c r="AY212" s="143">
        <v>-40</v>
      </c>
      <c r="AZ212" s="143">
        <v>-215</v>
      </c>
      <c r="BA212" s="144">
        <v>1.0081</v>
      </c>
      <c r="BB212" s="144">
        <v>1.0097</v>
      </c>
      <c r="BC212" s="145">
        <v>1</v>
      </c>
      <c r="BD212" s="116"/>
      <c r="BE212" s="147" t="s">
        <v>98</v>
      </c>
      <c r="BF212" s="171" t="s">
        <v>144</v>
      </c>
    </row>
    <row r="213" spans="1:58" x14ac:dyDescent="0.3">
      <c r="A213" s="128">
        <v>4088.03</v>
      </c>
      <c r="B213" s="128">
        <v>90.15</v>
      </c>
      <c r="C213" s="129">
        <v>210.39</v>
      </c>
      <c r="D213" s="130">
        <f t="shared" si="1433"/>
        <v>1117.3681533554131</v>
      </c>
      <c r="E213" s="130">
        <f t="shared" si="1434"/>
        <v>-1033.7881533554132</v>
      </c>
      <c r="F213" s="130">
        <f t="shared" si="1435"/>
        <v>-2453.6197351465939</v>
      </c>
      <c r="G213" s="130">
        <f t="shared" si="1436"/>
        <v>-2196.4017177513515</v>
      </c>
      <c r="H213" s="129">
        <f t="shared" si="1437"/>
        <v>526465.7152648539</v>
      </c>
      <c r="I213" s="129">
        <f t="shared" si="1438"/>
        <v>7192686.9782822458</v>
      </c>
      <c r="J213" s="131">
        <f t="shared" si="1439"/>
        <v>3293.0882633846804</v>
      </c>
      <c r="K213" s="131">
        <f t="shared" si="1440"/>
        <v>221.83388491261292</v>
      </c>
      <c r="L213" s="131">
        <f t="shared" si="1441"/>
        <v>3223.0978807394727</v>
      </c>
      <c r="M213" s="25"/>
      <c r="N213" s="129">
        <f t="shared" si="1442"/>
        <v>10.010000000000218</v>
      </c>
      <c r="O213" s="129">
        <f t="shared" si="1443"/>
        <v>2.0943951023932746E-3</v>
      </c>
      <c r="P213" s="129">
        <f t="shared" si="1444"/>
        <v>6.2831853071793281E-3</v>
      </c>
      <c r="Q213" s="132">
        <f t="shared" si="1445"/>
        <v>6.6230504005964086E-3</v>
      </c>
      <c r="R213" s="131">
        <f t="shared" si="1446"/>
        <v>1.0000036554157519</v>
      </c>
      <c r="S213" s="129">
        <f t="shared" si="1447"/>
        <v>-1.5723713620154151E-2</v>
      </c>
      <c r="T213" s="129">
        <f t="shared" si="1448"/>
        <v>-8.6504853657034708</v>
      </c>
      <c r="U213" s="129">
        <f t="shared" si="1449"/>
        <v>-5.0367240773843056</v>
      </c>
      <c r="V213" s="25"/>
      <c r="W213" s="128">
        <v>4088.03</v>
      </c>
      <c r="X213" s="128">
        <v>90.153000000000006</v>
      </c>
      <c r="Y213" s="129">
        <v>210.40553675284801</v>
      </c>
      <c r="Z213" s="129">
        <f t="shared" si="1450"/>
        <v>1118.3498898209411</v>
      </c>
      <c r="AA213" s="129">
        <f t="shared" si="1451"/>
        <v>-1034.7698898209412</v>
      </c>
      <c r="AB213" s="129">
        <f t="shared" si="1452"/>
        <v>-2455.9317615717814</v>
      </c>
      <c r="AC213" s="129">
        <f t="shared" si="1453"/>
        <v>-2193.05064494914</v>
      </c>
      <c r="AD213" s="129">
        <f t="shared" si="1454"/>
        <v>526463.40323842794</v>
      </c>
      <c r="AE213" s="129">
        <f t="shared" si="1455"/>
        <v>7192690.3293550527</v>
      </c>
      <c r="AF213" s="131">
        <f t="shared" si="1456"/>
        <v>3292.5783132385645</v>
      </c>
      <c r="AG213" s="131">
        <f t="shared" si="1457"/>
        <v>221.76360230490474</v>
      </c>
      <c r="AH213" s="131">
        <f t="shared" si="1458"/>
        <v>3223.4246179567995</v>
      </c>
      <c r="AI213" s="25"/>
      <c r="AJ213" s="129">
        <f t="shared" si="1459"/>
        <v>10.010000000000218</v>
      </c>
      <c r="AK213" s="129">
        <f t="shared" si="1460"/>
        <v>2.076941809873248E-3</v>
      </c>
      <c r="AL213" s="129">
        <f t="shared" si="1461"/>
        <v>8.0453410836442158E-3</v>
      </c>
      <c r="AM213" s="133">
        <f t="shared" si="1462"/>
        <v>8.309091694815196E-3</v>
      </c>
      <c r="AN213" s="128">
        <f t="shared" si="1463"/>
        <v>1.0000057534567885</v>
      </c>
      <c r="AO213" s="133">
        <f t="shared" si="1464"/>
        <v>-1.6335225259846431E-2</v>
      </c>
      <c r="AP213" s="133">
        <f t="shared" si="1465"/>
        <v>-8.6535457910054063</v>
      </c>
      <c r="AQ213" s="133">
        <f t="shared" si="1466"/>
        <v>-5.0314413354181182</v>
      </c>
      <c r="AR213" s="128">
        <f t="shared" si="1467"/>
        <v>0.41016252935012698</v>
      </c>
      <c r="AS213" s="25"/>
      <c r="AT213" s="129">
        <f t="shared" si="1468"/>
        <v>4.071259651663401</v>
      </c>
      <c r="AU213" s="129">
        <f t="shared" si="1469"/>
        <v>-0.98173646552800164</v>
      </c>
      <c r="AV213" s="129">
        <f t="shared" si="1470"/>
        <v>4.1879543501582974</v>
      </c>
      <c r="AX213" s="143">
        <v>-10</v>
      </c>
      <c r="AY213" s="143">
        <v>-40</v>
      </c>
      <c r="AZ213" s="143">
        <v>-215</v>
      </c>
      <c r="BA213" s="144">
        <v>1.0081</v>
      </c>
      <c r="BB213" s="144">
        <v>1.0097</v>
      </c>
      <c r="BC213" s="145">
        <v>1</v>
      </c>
      <c r="BD213" s="116"/>
      <c r="BE213" s="147" t="s">
        <v>98</v>
      </c>
      <c r="BF213" s="171" t="s">
        <v>144</v>
      </c>
    </row>
  </sheetData>
  <mergeCells count="21">
    <mergeCell ref="BO1:BP1"/>
    <mergeCell ref="BT1:BT2"/>
    <mergeCell ref="AX5:BC5"/>
    <mergeCell ref="BU1:BU2"/>
    <mergeCell ref="BV1:BV2"/>
    <mergeCell ref="BY1:BY2"/>
    <mergeCell ref="A5:C5"/>
    <mergeCell ref="AT5:AV5"/>
    <mergeCell ref="BM1:BN1"/>
    <mergeCell ref="BH1:BH2"/>
    <mergeCell ref="BI1:BI2"/>
    <mergeCell ref="BJ1:BJ2"/>
    <mergeCell ref="BL1:BL2"/>
    <mergeCell ref="BK1:BK2"/>
    <mergeCell ref="W5:Y5"/>
    <mergeCell ref="BG1:BG2"/>
    <mergeCell ref="BW1:BW2"/>
    <mergeCell ref="BX1:BX2"/>
    <mergeCell ref="BQ1:BQ2"/>
    <mergeCell ref="BR1:BR2"/>
    <mergeCell ref="BS1:BS2"/>
  </mergeCells>
  <conditionalFormatting sqref="BD9:BD413">
    <cfRule type="expression" dxfId="258" priority="16">
      <formula>BD9&lt;&gt;""</formula>
    </cfRule>
  </conditionalFormatting>
  <conditionalFormatting sqref="X9:X17">
    <cfRule type="expression" dxfId="257" priority="14">
      <formula>BD9&lt;&gt;""</formula>
    </cfRule>
  </conditionalFormatting>
  <conditionalFormatting sqref="Y9:Y17">
    <cfRule type="expression" dxfId="256" priority="13">
      <formula>BD9&lt;&gt;""</formula>
    </cfRule>
  </conditionalFormatting>
  <conditionalFormatting sqref="W478:W839">
    <cfRule type="expression" dxfId="255" priority="18">
      <formula>BD52&lt;&gt;""</formula>
    </cfRule>
  </conditionalFormatting>
  <conditionalFormatting sqref="X478:X839">
    <cfRule type="expression" dxfId="254" priority="20">
      <formula>BD52&lt;&gt;""</formula>
    </cfRule>
  </conditionalFormatting>
  <conditionalFormatting sqref="Y478:Y839">
    <cfRule type="expression" dxfId="253" priority="22">
      <formula>BD52&lt;&gt;""</formula>
    </cfRule>
  </conditionalFormatting>
  <conditionalFormatting sqref="W18:W31">
    <cfRule type="expression" dxfId="252" priority="30">
      <formula>#REF!&lt;&gt;""</formula>
    </cfRule>
  </conditionalFormatting>
  <conditionalFormatting sqref="X18:Y31">
    <cfRule type="expression" dxfId="251" priority="33">
      <formula>#REF!&lt;&gt;""</formula>
    </cfRule>
  </conditionalFormatting>
  <conditionalFormatting sqref="W32 W34:Y47">
    <cfRule type="expression" dxfId="250" priority="42">
      <formula>#REF!&lt;&gt;""</formula>
    </cfRule>
  </conditionalFormatting>
  <conditionalFormatting sqref="X32">
    <cfRule type="expression" dxfId="249" priority="44">
      <formula>#REF!&lt;&gt;""</formula>
    </cfRule>
  </conditionalFormatting>
  <conditionalFormatting sqref="Y32">
    <cfRule type="expression" dxfId="248" priority="46">
      <formula>#REF!&lt;&gt;""</formula>
    </cfRule>
  </conditionalFormatting>
  <conditionalFormatting sqref="W33">
    <cfRule type="expression" dxfId="247" priority="52">
      <formula>#REF!&lt;&gt;""</formula>
    </cfRule>
  </conditionalFormatting>
  <conditionalFormatting sqref="X33">
    <cfRule type="expression" dxfId="246" priority="54">
      <formula>#REF!&lt;&gt;""</formula>
    </cfRule>
  </conditionalFormatting>
  <conditionalFormatting sqref="Y33">
    <cfRule type="expression" dxfId="245" priority="56">
      <formula>#REF!&lt;&gt;""</formula>
    </cfRule>
  </conditionalFormatting>
  <conditionalFormatting sqref="W116:W117">
    <cfRule type="expression" dxfId="244" priority="82">
      <formula>#REF!&lt;&gt;""</formula>
    </cfRule>
  </conditionalFormatting>
  <conditionalFormatting sqref="W118">
    <cfRule type="expression" dxfId="243" priority="84">
      <formula>#REF!&lt;&gt;""</formula>
    </cfRule>
  </conditionalFormatting>
  <conditionalFormatting sqref="X116:X117">
    <cfRule type="expression" dxfId="242" priority="85">
      <formula>#REF!&lt;&gt;""</formula>
    </cfRule>
  </conditionalFormatting>
  <conditionalFormatting sqref="X118">
    <cfRule type="expression" dxfId="241" priority="87">
      <formula>#REF!&lt;&gt;""</formula>
    </cfRule>
  </conditionalFormatting>
  <conditionalFormatting sqref="Y116:Y117">
    <cfRule type="expression" dxfId="240" priority="88">
      <formula>#REF!&lt;&gt;""</formula>
    </cfRule>
  </conditionalFormatting>
  <conditionalFormatting sqref="Y118">
    <cfRule type="expression" dxfId="239" priority="90">
      <formula>#REF!&lt;&gt;""</formula>
    </cfRule>
  </conditionalFormatting>
  <conditionalFormatting sqref="W119:W152">
    <cfRule type="expression" dxfId="238" priority="93">
      <formula>#REF!&lt;&gt;""</formula>
    </cfRule>
  </conditionalFormatting>
  <conditionalFormatting sqref="W153">
    <cfRule type="expression" dxfId="237" priority="95">
      <formula>#REF!&lt;&gt;""</formula>
    </cfRule>
  </conditionalFormatting>
  <conditionalFormatting sqref="X119:X152">
    <cfRule type="expression" dxfId="236" priority="96">
      <formula>#REF!&lt;&gt;""</formula>
    </cfRule>
  </conditionalFormatting>
  <conditionalFormatting sqref="X153">
    <cfRule type="expression" dxfId="235" priority="98">
      <formula>#REF!&lt;&gt;""</formula>
    </cfRule>
  </conditionalFormatting>
  <conditionalFormatting sqref="Y119:Y152">
    <cfRule type="expression" dxfId="234" priority="99">
      <formula>#REF!&lt;&gt;""</formula>
    </cfRule>
  </conditionalFormatting>
  <conditionalFormatting sqref="Y153">
    <cfRule type="expression" dxfId="233" priority="101">
      <formula>#REF!&lt;&gt;""</formula>
    </cfRule>
  </conditionalFormatting>
  <conditionalFormatting sqref="W154:W159">
    <cfRule type="expression" dxfId="232" priority="106">
      <formula>#REF!&lt;&gt;""</formula>
    </cfRule>
  </conditionalFormatting>
  <conditionalFormatting sqref="X154:X159">
    <cfRule type="expression" dxfId="231" priority="108">
      <formula>#REF!&lt;&gt;""</formula>
    </cfRule>
  </conditionalFormatting>
  <conditionalFormatting sqref="Y154:Y159">
    <cfRule type="expression" dxfId="230" priority="110">
      <formula>#REF!&lt;&gt;""</formula>
    </cfRule>
  </conditionalFormatting>
  <conditionalFormatting sqref="W164:W359">
    <cfRule type="expression" dxfId="229" priority="115">
      <formula>#REF!&lt;&gt;""</formula>
    </cfRule>
  </conditionalFormatting>
  <conditionalFormatting sqref="X164:X359">
    <cfRule type="expression" dxfId="228" priority="117">
      <formula>#REF!&lt;&gt;""</formula>
    </cfRule>
  </conditionalFormatting>
  <conditionalFormatting sqref="Y164:Y359">
    <cfRule type="expression" dxfId="227" priority="119">
      <formula>#REF!&lt;&gt;""</formula>
    </cfRule>
  </conditionalFormatting>
  <conditionalFormatting sqref="W360:W364">
    <cfRule type="expression" dxfId="226" priority="124">
      <formula>#REF!&lt;&gt;""</formula>
    </cfRule>
  </conditionalFormatting>
  <conditionalFormatting sqref="W365:W427">
    <cfRule type="expression" dxfId="225" priority="126">
      <formula>#REF!&lt;&gt;""</formula>
    </cfRule>
  </conditionalFormatting>
  <conditionalFormatting sqref="X360:X364">
    <cfRule type="expression" dxfId="224" priority="127">
      <formula>#REF!&lt;&gt;""</formula>
    </cfRule>
  </conditionalFormatting>
  <conditionalFormatting sqref="X365:X427">
    <cfRule type="expression" dxfId="223" priority="129">
      <formula>#REF!&lt;&gt;""</formula>
    </cfRule>
  </conditionalFormatting>
  <conditionalFormatting sqref="Y360:Y364">
    <cfRule type="expression" dxfId="222" priority="130">
      <formula>#REF!&lt;&gt;""</formula>
    </cfRule>
  </conditionalFormatting>
  <conditionalFormatting sqref="Y365:Y427">
    <cfRule type="expression" dxfId="221" priority="132">
      <formula>#REF!&lt;&gt;""</formula>
    </cfRule>
  </conditionalFormatting>
  <conditionalFormatting sqref="W48:W51">
    <cfRule type="expression" dxfId="220" priority="136">
      <formula>BD11&lt;&gt;""</formula>
    </cfRule>
  </conditionalFormatting>
  <conditionalFormatting sqref="W53:W115">
    <cfRule type="expression" dxfId="219" priority="138">
      <formula>#REF!&lt;&gt;""</formula>
    </cfRule>
  </conditionalFormatting>
  <conditionalFormatting sqref="X48:X51">
    <cfRule type="expression" dxfId="218" priority="139">
      <formula>BD11&lt;&gt;""</formula>
    </cfRule>
  </conditionalFormatting>
  <conditionalFormatting sqref="X53:X115">
    <cfRule type="expression" dxfId="217" priority="141">
      <formula>#REF!&lt;&gt;""</formula>
    </cfRule>
  </conditionalFormatting>
  <conditionalFormatting sqref="Y48:Y51">
    <cfRule type="expression" dxfId="216" priority="142">
      <formula>BD11&lt;&gt;""</formula>
    </cfRule>
  </conditionalFormatting>
  <conditionalFormatting sqref="Y53:Y115">
    <cfRule type="expression" dxfId="215" priority="144">
      <formula>#REF!&lt;&gt;""</formula>
    </cfRule>
  </conditionalFormatting>
  <conditionalFormatting sqref="W428:W433">
    <cfRule type="expression" dxfId="214" priority="149">
      <formula>#REF!&lt;&gt;""</formula>
    </cfRule>
  </conditionalFormatting>
  <conditionalFormatting sqref="X428:X433">
    <cfRule type="expression" dxfId="213" priority="151">
      <formula>#REF!&lt;&gt;""</formula>
    </cfRule>
  </conditionalFormatting>
  <conditionalFormatting sqref="Y428:Y433">
    <cfRule type="expression" dxfId="212" priority="153">
      <formula>#REF!&lt;&gt;""</formula>
    </cfRule>
  </conditionalFormatting>
  <conditionalFormatting sqref="W434:W457">
    <cfRule type="expression" dxfId="211" priority="156">
      <formula>BD12&lt;&gt;""</formula>
    </cfRule>
  </conditionalFormatting>
  <conditionalFormatting sqref="W458">
    <cfRule type="expression" dxfId="210" priority="158">
      <formula>#REF!&lt;&gt;""</formula>
    </cfRule>
  </conditionalFormatting>
  <conditionalFormatting sqref="X434:X457">
    <cfRule type="expression" dxfId="209" priority="159">
      <formula>BD12&lt;&gt;""</formula>
    </cfRule>
  </conditionalFormatting>
  <conditionalFormatting sqref="X458">
    <cfRule type="expression" dxfId="208" priority="161">
      <formula>#REF!&lt;&gt;""</formula>
    </cfRule>
  </conditionalFormatting>
  <conditionalFormatting sqref="Y434:Y457">
    <cfRule type="expression" dxfId="207" priority="162">
      <formula>BD12&lt;&gt;""</formula>
    </cfRule>
  </conditionalFormatting>
  <conditionalFormatting sqref="Y458">
    <cfRule type="expression" dxfId="206" priority="164">
      <formula>#REF!&lt;&gt;""</formula>
    </cfRule>
  </conditionalFormatting>
  <conditionalFormatting sqref="W459:W466">
    <cfRule type="expression" dxfId="205" priority="167">
      <formula>BD36&lt;&gt;""</formula>
    </cfRule>
  </conditionalFormatting>
  <conditionalFormatting sqref="W467:W468">
    <cfRule type="expression" dxfId="204" priority="169">
      <formula>#REF!&lt;&gt;""</formula>
    </cfRule>
  </conditionalFormatting>
  <conditionalFormatting sqref="X459:X466">
    <cfRule type="expression" dxfId="203" priority="170">
      <formula>BD36&lt;&gt;""</formula>
    </cfRule>
  </conditionalFormatting>
  <conditionalFormatting sqref="X467:X468">
    <cfRule type="expression" dxfId="202" priority="172">
      <formula>#REF!&lt;&gt;""</formula>
    </cfRule>
  </conditionalFormatting>
  <conditionalFormatting sqref="Y459:Y466">
    <cfRule type="expression" dxfId="201" priority="173">
      <formula>BD36&lt;&gt;""</formula>
    </cfRule>
  </conditionalFormatting>
  <conditionalFormatting sqref="Y467:Y468">
    <cfRule type="expression" dxfId="200" priority="175">
      <formula>#REF!&lt;&gt;""</formula>
    </cfRule>
  </conditionalFormatting>
  <conditionalFormatting sqref="W469:W476">
    <cfRule type="expression" dxfId="199" priority="178">
      <formula>BD44&lt;&gt;""</formula>
    </cfRule>
  </conditionalFormatting>
  <conditionalFormatting sqref="W477">
    <cfRule type="expression" dxfId="198" priority="180">
      <formula>#REF!&lt;&gt;""</formula>
    </cfRule>
  </conditionalFormatting>
  <conditionalFormatting sqref="X469:X476">
    <cfRule type="expression" dxfId="197" priority="181">
      <formula>BD44&lt;&gt;""</formula>
    </cfRule>
  </conditionalFormatting>
  <conditionalFormatting sqref="X477">
    <cfRule type="expression" dxfId="196" priority="183">
      <formula>#REF!&lt;&gt;""</formula>
    </cfRule>
  </conditionalFormatting>
  <conditionalFormatting sqref="Y469:Y476">
    <cfRule type="expression" dxfId="195" priority="184">
      <formula>BD44&lt;&gt;""</formula>
    </cfRule>
  </conditionalFormatting>
  <conditionalFormatting sqref="Y477">
    <cfRule type="expression" dxfId="194" priority="186">
      <formula>#REF!&lt;&gt;""</formula>
    </cfRule>
  </conditionalFormatting>
  <conditionalFormatting sqref="W52">
    <cfRule type="expression" dxfId="193" priority="188">
      <formula>BD16&lt;&gt;""</formula>
    </cfRule>
  </conditionalFormatting>
  <conditionalFormatting sqref="X52">
    <cfRule type="expression" dxfId="192" priority="190">
      <formula>BD16&lt;&gt;""</formula>
    </cfRule>
  </conditionalFormatting>
  <conditionalFormatting sqref="Y52">
    <cfRule type="expression" dxfId="191" priority="192">
      <formula>BD16&lt;&gt;""</formula>
    </cfRule>
  </conditionalFormatting>
  <conditionalFormatting sqref="W160:W163">
    <cfRule type="expression" dxfId="190" priority="1">
      <formula>#REF!&lt;&gt;""</formula>
    </cfRule>
  </conditionalFormatting>
  <conditionalFormatting sqref="X160:X163">
    <cfRule type="expression" dxfId="189" priority="2">
      <formula>#REF!&lt;&gt;""</formula>
    </cfRule>
  </conditionalFormatting>
  <conditionalFormatting sqref="Y160:Y163">
    <cfRule type="expression" dxfId="188" priority="3">
      <formula>#REF!&lt;&gt;""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'скрытые данные'!$A$2:$A$8</xm:f>
          </x14:formula1>
          <xm:sqref>BD9:BD213</xm:sqref>
        </x14:dataValidation>
        <x14:dataValidation type="list" allowBlank="1" showInputMessage="1" showErrorMessage="1">
          <x14:formula1>
            <xm:f>'скрытые данные'!$H$3:$H$10</xm:f>
          </x14:formula1>
          <xm:sqref>BG10</xm:sqref>
        </x14:dataValidation>
        <x14:dataValidation type="list" allowBlank="1" showInputMessage="1" showErrorMessage="1">
          <x14:formula1>
            <xm:f>'скрытые данные'!$H$2:$H$13</xm:f>
          </x14:formula1>
          <xm:sqref>BE9:BE213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2"/>
  <sheetViews>
    <sheetView topLeftCell="A5" zoomScale="80" zoomScaleNormal="80" workbookViewId="0">
      <pane ySplit="13" topLeftCell="A186" activePane="bottomLeft" state="frozen"/>
      <selection activeCell="A5" sqref="A5"/>
      <selection pane="bottomLeft" activeCell="A223" sqref="A223"/>
    </sheetView>
  </sheetViews>
  <sheetFormatPr defaultRowHeight="14.4" x14ac:dyDescent="0.3"/>
  <cols>
    <col min="1" max="1" width="14.44140625" style="14" customWidth="1"/>
    <col min="2" max="2" width="15.5546875" style="14" customWidth="1"/>
    <col min="3" max="3" width="18" style="14" customWidth="1"/>
    <col min="4" max="5" width="17.44140625" style="14" customWidth="1"/>
    <col min="6" max="6" width="18.44140625" style="14" customWidth="1"/>
    <col min="7" max="7" width="20.88671875" style="14" customWidth="1"/>
    <col min="8" max="8" width="20.109375" style="14" customWidth="1"/>
    <col min="9" max="9" width="19.109375" style="14" customWidth="1"/>
    <col min="10" max="10" width="15.5546875" style="14" customWidth="1"/>
    <col min="11" max="11" width="13.5546875" style="14" customWidth="1"/>
    <col min="12" max="12" width="12.88671875" style="14" customWidth="1"/>
    <col min="13" max="13" width="78.109375" customWidth="1"/>
    <col min="17" max="17" width="9.109375" style="43" hidden="1" customWidth="1"/>
  </cols>
  <sheetData>
    <row r="1" spans="1:42" ht="53.25" customHeight="1" x14ac:dyDescent="0.3">
      <c r="A1"/>
      <c r="B1"/>
      <c r="C1"/>
      <c r="D1"/>
      <c r="E1"/>
      <c r="F1"/>
      <c r="G1"/>
      <c r="H1"/>
      <c r="I1"/>
      <c r="J1"/>
      <c r="K1"/>
      <c r="L1"/>
      <c r="P1" s="263" t="s">
        <v>75</v>
      </c>
      <c r="Q1" s="263"/>
      <c r="R1" s="263"/>
    </row>
    <row r="2" spans="1:42" ht="6" customHeight="1" x14ac:dyDescent="0.3">
      <c r="A2" s="75"/>
      <c r="B2" s="76"/>
      <c r="C2" s="76"/>
      <c r="D2" s="77"/>
      <c r="E2" s="77"/>
      <c r="F2" s="77"/>
      <c r="G2" s="77"/>
      <c r="H2" s="77"/>
      <c r="I2" s="77"/>
      <c r="J2" s="77"/>
      <c r="K2" s="77"/>
      <c r="L2" s="77"/>
      <c r="M2" s="77"/>
      <c r="N2" s="78"/>
      <c r="O2" s="78"/>
      <c r="P2" s="79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</row>
    <row r="3" spans="1:42" ht="16.5" customHeight="1" x14ac:dyDescent="0.4">
      <c r="A3" s="81" t="s">
        <v>49</v>
      </c>
      <c r="B3" s="81"/>
      <c r="C3" s="248" t="str">
        <f>'Исходные данные'!H2</f>
        <v>Северо-Комсомольское</v>
      </c>
      <c r="D3" s="248"/>
      <c r="E3" s="121"/>
      <c r="F3" s="244" t="s">
        <v>32</v>
      </c>
      <c r="G3" s="244"/>
      <c r="H3" s="244"/>
      <c r="I3" s="248" t="str">
        <f>'Исходные данные'!K2</f>
        <v>BGS Hypercube</v>
      </c>
      <c r="J3" s="248"/>
      <c r="K3"/>
      <c r="L3"/>
      <c r="P3" s="80"/>
      <c r="Q3" s="43" t="s">
        <v>75</v>
      </c>
    </row>
    <row r="4" spans="1:42" ht="16.5" customHeight="1" x14ac:dyDescent="0.4">
      <c r="A4" s="81" t="s">
        <v>50</v>
      </c>
      <c r="B4" s="81"/>
      <c r="C4" s="248">
        <f>'Исходные данные'!H4</f>
        <v>22</v>
      </c>
      <c r="D4" s="248"/>
      <c r="E4" s="121"/>
      <c r="F4" s="244" t="s">
        <v>58</v>
      </c>
      <c r="G4" s="244"/>
      <c r="H4" s="244"/>
      <c r="I4" s="264">
        <f>'Исходные данные'!K4</f>
        <v>44647</v>
      </c>
      <c r="J4" s="264"/>
      <c r="K4"/>
      <c r="L4"/>
      <c r="Q4" s="114">
        <f>'Исходные данные'!K18</f>
        <v>20.736000000000001</v>
      </c>
    </row>
    <row r="5" spans="1:42" ht="16.5" customHeight="1" x14ac:dyDescent="0.4">
      <c r="A5" s="81" t="s">
        <v>51</v>
      </c>
      <c r="B5" s="81"/>
      <c r="C5" s="248">
        <f>'Исходные данные'!H6</f>
        <v>22005</v>
      </c>
      <c r="D5" s="248"/>
      <c r="E5" s="121"/>
      <c r="F5" s="244" t="s">
        <v>59</v>
      </c>
      <c r="G5" s="244"/>
      <c r="H5" s="244"/>
      <c r="I5" s="248" t="str">
        <f>'Исходные данные'!K6</f>
        <v>Географический</v>
      </c>
      <c r="J5" s="248"/>
      <c r="K5"/>
      <c r="L5"/>
    </row>
    <row r="6" spans="1:42" ht="16.5" customHeight="1" x14ac:dyDescent="0.4">
      <c r="A6" s="81" t="s">
        <v>52</v>
      </c>
      <c r="B6" s="81"/>
      <c r="C6" s="248">
        <f>'Исходные данные'!H8</f>
        <v>83.58</v>
      </c>
      <c r="D6" s="248"/>
      <c r="E6" s="121"/>
      <c r="F6" s="244" t="s">
        <v>35</v>
      </c>
      <c r="G6" s="244"/>
      <c r="H6" s="244"/>
      <c r="I6" s="247">
        <f>'Исходные данные'!K8</f>
        <v>59733</v>
      </c>
      <c r="J6" s="248"/>
      <c r="K6"/>
      <c r="L6"/>
    </row>
    <row r="7" spans="1:42" ht="16.5" customHeight="1" x14ac:dyDescent="0.4">
      <c r="A7" s="81" t="s">
        <v>53</v>
      </c>
      <c r="B7" s="81"/>
      <c r="C7" s="248" t="str">
        <f>'Исходные данные'!H10</f>
        <v>Pulkovo 1942 GK 13N</v>
      </c>
      <c r="D7" s="248"/>
      <c r="E7" s="121"/>
      <c r="F7" s="244" t="s">
        <v>36</v>
      </c>
      <c r="G7" s="244"/>
      <c r="H7" s="244"/>
      <c r="I7" s="247">
        <f>'Исходные данные'!K10</f>
        <v>80.42</v>
      </c>
      <c r="J7" s="248"/>
      <c r="K7"/>
      <c r="L7"/>
    </row>
    <row r="8" spans="1:42" ht="16.5" customHeight="1" x14ac:dyDescent="0.4">
      <c r="A8" s="81" t="s">
        <v>54</v>
      </c>
      <c r="B8" s="81"/>
      <c r="C8" s="248" t="str">
        <f>'Исходные данные'!H17</f>
        <v>64° 51' 0.109 N</v>
      </c>
      <c r="D8" s="248"/>
      <c r="E8" s="121"/>
      <c r="F8" s="250" t="s">
        <v>130</v>
      </c>
      <c r="G8" s="250"/>
      <c r="H8" s="250"/>
      <c r="I8" s="249">
        <f>'Исходные данные'!K12</f>
        <v>20.736000000000001</v>
      </c>
      <c r="J8" s="249"/>
      <c r="K8"/>
      <c r="L8"/>
    </row>
    <row r="9" spans="1:42" ht="16.5" customHeight="1" x14ac:dyDescent="0.4">
      <c r="A9" s="81" t="s">
        <v>55</v>
      </c>
      <c r="B9" s="81"/>
      <c r="C9" s="248" t="str">
        <f>'Исходные данные'!H18</f>
        <v>75° 36' 34.550 E</v>
      </c>
      <c r="D9" s="248"/>
      <c r="E9" s="121"/>
      <c r="F9" s="250" t="s">
        <v>37</v>
      </c>
      <c r="G9" s="250"/>
      <c r="H9" s="250"/>
      <c r="I9" s="247">
        <f>'Исходные данные'!K14</f>
        <v>0</v>
      </c>
      <c r="J9" s="248"/>
      <c r="K9"/>
      <c r="L9"/>
    </row>
    <row r="10" spans="1:42" ht="16.5" customHeight="1" x14ac:dyDescent="0.4">
      <c r="A10" s="81" t="s">
        <v>56</v>
      </c>
      <c r="B10" s="81"/>
      <c r="C10" s="247">
        <f>'Исходные данные'!H14</f>
        <v>528919.33499999996</v>
      </c>
      <c r="D10" s="247"/>
      <c r="E10" s="122"/>
      <c r="F10" s="244" t="s">
        <v>131</v>
      </c>
      <c r="G10" s="244"/>
      <c r="H10" s="244"/>
      <c r="I10" s="247">
        <f>'Исходные данные'!K18</f>
        <v>20.736000000000001</v>
      </c>
      <c r="J10" s="248"/>
      <c r="K10"/>
      <c r="L10"/>
    </row>
    <row r="11" spans="1:42" ht="16.5" customHeight="1" x14ac:dyDescent="0.4">
      <c r="A11" s="81" t="s">
        <v>57</v>
      </c>
      <c r="B11" s="81"/>
      <c r="C11" s="247">
        <f>'Исходные данные'!H15</f>
        <v>7194883.3799999999</v>
      </c>
      <c r="D11" s="247"/>
      <c r="E11" s="122"/>
      <c r="F11" s="244" t="s">
        <v>38</v>
      </c>
      <c r="G11" s="244"/>
      <c r="H11" s="244"/>
      <c r="I11" s="262">
        <f>'Исходные данные'!K16</f>
        <v>1.0012509999999999</v>
      </c>
      <c r="J11" s="262"/>
      <c r="K11"/>
      <c r="L11"/>
    </row>
    <row r="12" spans="1:42" x14ac:dyDescent="0.3">
      <c r="A12"/>
      <c r="B12"/>
      <c r="C12"/>
      <c r="D12"/>
      <c r="E12"/>
      <c r="F12"/>
      <c r="G12"/>
      <c r="H12"/>
      <c r="I12"/>
      <c r="J12"/>
      <c r="K12"/>
      <c r="L12"/>
    </row>
    <row r="13" spans="1:42" ht="15" customHeight="1" x14ac:dyDescent="0.3">
      <c r="A13"/>
      <c r="B13"/>
      <c r="C13"/>
      <c r="D13"/>
      <c r="E13"/>
      <c r="F13"/>
      <c r="G13"/>
      <c r="H13"/>
      <c r="I13"/>
      <c r="J13"/>
      <c r="K13"/>
      <c r="L13"/>
    </row>
    <row r="14" spans="1:42" ht="18" customHeight="1" x14ac:dyDescent="0.4">
      <c r="A14" s="242" t="s">
        <v>39</v>
      </c>
      <c r="B14" s="255" t="s">
        <v>40</v>
      </c>
      <c r="C14" s="256"/>
      <c r="D14" s="257"/>
      <c r="E14" s="123"/>
      <c r="F14" s="258" t="s">
        <v>41</v>
      </c>
      <c r="G14" s="258"/>
      <c r="H14" s="245" t="s">
        <v>42</v>
      </c>
      <c r="I14" s="259"/>
      <c r="J14" s="245" t="s">
        <v>21</v>
      </c>
      <c r="K14" s="245"/>
      <c r="L14" s="246"/>
      <c r="M14" s="243" t="s">
        <v>43</v>
      </c>
    </row>
    <row r="15" spans="1:42" ht="18" customHeight="1" x14ac:dyDescent="0.3">
      <c r="A15" s="242"/>
      <c r="B15" s="251" t="s">
        <v>44</v>
      </c>
      <c r="C15" s="13" t="s">
        <v>62</v>
      </c>
      <c r="D15" s="260" t="s">
        <v>61</v>
      </c>
      <c r="E15" s="260" t="s">
        <v>136</v>
      </c>
      <c r="F15" s="252" t="s">
        <v>44</v>
      </c>
      <c r="G15" s="2" t="s">
        <v>62</v>
      </c>
      <c r="H15" s="242" t="s">
        <v>45</v>
      </c>
      <c r="I15" s="3" t="s">
        <v>63</v>
      </c>
      <c r="J15" s="242" t="s">
        <v>46</v>
      </c>
      <c r="K15" s="242" t="s">
        <v>47</v>
      </c>
      <c r="L15" s="242" t="s">
        <v>48</v>
      </c>
      <c r="M15" s="243"/>
    </row>
    <row r="16" spans="1:42" ht="12.75" customHeight="1" x14ac:dyDescent="0.3">
      <c r="A16" s="242"/>
      <c r="B16" s="251"/>
      <c r="C16" s="169" t="str">
        <f>I5</f>
        <v>Географический</v>
      </c>
      <c r="D16" s="261"/>
      <c r="E16" s="261"/>
      <c r="F16" s="253"/>
      <c r="G16" s="4" t="str">
        <f>I5</f>
        <v>Географический</v>
      </c>
      <c r="H16" s="242"/>
      <c r="I16" s="4" t="str">
        <f>I5</f>
        <v>Географический</v>
      </c>
      <c r="J16" s="242"/>
      <c r="K16" s="242"/>
      <c r="L16" s="242"/>
      <c r="M16" s="243"/>
    </row>
    <row r="17" spans="1:14" ht="16.8" x14ac:dyDescent="0.3">
      <c r="A17" s="242"/>
      <c r="B17" s="251"/>
      <c r="C17" s="5" t="s">
        <v>60</v>
      </c>
      <c r="D17" s="5" t="s">
        <v>60</v>
      </c>
      <c r="E17" s="125" t="s">
        <v>137</v>
      </c>
      <c r="F17" s="254"/>
      <c r="G17" s="5" t="s">
        <v>60</v>
      </c>
      <c r="H17" s="242"/>
      <c r="I17" s="5" t="s">
        <v>60</v>
      </c>
      <c r="J17" s="242"/>
      <c r="K17" s="242"/>
      <c r="L17" s="242"/>
      <c r="M17" s="243"/>
    </row>
    <row r="18" spans="1:14" x14ac:dyDescent="0.3">
      <c r="A18" s="20">
        <f>Данные!W9</f>
        <v>70.760000000000005</v>
      </c>
      <c r="B18" s="20">
        <f>Данные!X9</f>
        <v>0.44</v>
      </c>
      <c r="C18" s="20">
        <f>Данные!Y9</f>
        <v>157.22999999999999</v>
      </c>
      <c r="D18" s="20">
        <f>IF(C18-$Q$4&gt;=0,C18-$Q$4,C18-$Q$4+360)</f>
        <v>136.494</v>
      </c>
      <c r="E18" s="20">
        <f>Данные!AA9</f>
        <v>12.820695497192773</v>
      </c>
      <c r="F18" s="20">
        <f>Данные!B9</f>
        <v>0.44</v>
      </c>
      <c r="G18" s="20">
        <f>Данные!C9</f>
        <v>157.22999999999999</v>
      </c>
      <c r="H18" s="20">
        <f>B18-F18</f>
        <v>0</v>
      </c>
      <c r="I18" s="20">
        <f>C18-G18</f>
        <v>0</v>
      </c>
      <c r="J18" s="20">
        <f>Данные!AT9</f>
        <v>0</v>
      </c>
      <c r="K18" s="20">
        <f>Данные!AU9</f>
        <v>0</v>
      </c>
      <c r="L18" s="20">
        <f>Данные!AV9</f>
        <v>0</v>
      </c>
      <c r="M18" s="84" t="str">
        <f>IF(Данные!BD9="","",Данные!BD9)</f>
        <v/>
      </c>
    </row>
    <row r="19" spans="1:14" x14ac:dyDescent="0.3">
      <c r="A19" s="20">
        <f>Данные!W10</f>
        <v>95.45</v>
      </c>
      <c r="B19" s="20">
        <f>Данные!X10</f>
        <v>0.65</v>
      </c>
      <c r="C19" s="20">
        <f>Данные!Y10</f>
        <v>159.41</v>
      </c>
      <c r="D19" s="20">
        <f t="shared" ref="D19:D21" si="0">IF(C19-$Q$4&gt;=0,C19-$Q$4,C19-$Q$4+360)</f>
        <v>138.67400000000001</v>
      </c>
      <c r="E19" s="20">
        <f>Данные!AA10</f>
        <v>-11.868173988335201</v>
      </c>
      <c r="F19" s="20">
        <f>Данные!B10</f>
        <v>0.65</v>
      </c>
      <c r="G19" s="20">
        <f>Данные!C10</f>
        <v>159.41</v>
      </c>
      <c r="H19" s="20">
        <f t="shared" ref="H19:H21" si="1">B19-F19</f>
        <v>0</v>
      </c>
      <c r="I19" s="20">
        <f t="shared" ref="I19:I21" si="2">C19-G19</f>
        <v>0</v>
      </c>
      <c r="J19" s="20">
        <f>Данные!AT10</f>
        <v>0</v>
      </c>
      <c r="K19" s="20">
        <f>Данные!AU10</f>
        <v>0</v>
      </c>
      <c r="L19" s="20">
        <f>Данные!AV10</f>
        <v>0</v>
      </c>
      <c r="M19" s="84" t="str">
        <f>IF(Данные!BD10="","",Данные!BD10)</f>
        <v/>
      </c>
      <c r="N19" s="14"/>
    </row>
    <row r="20" spans="1:14" x14ac:dyDescent="0.3">
      <c r="A20" s="20">
        <f>Данные!W11</f>
        <v>120.23</v>
      </c>
      <c r="B20" s="20">
        <f>Данные!X11</f>
        <v>0.11</v>
      </c>
      <c r="C20" s="20">
        <f>Данные!Y11</f>
        <v>199.91</v>
      </c>
      <c r="D20" s="20">
        <f t="shared" si="0"/>
        <v>179.17400000000001</v>
      </c>
      <c r="E20" s="20">
        <f>Данные!AA11</f>
        <v>-36.647558834770464</v>
      </c>
      <c r="F20" s="20">
        <f>Данные!B11</f>
        <v>0.11</v>
      </c>
      <c r="G20" s="20">
        <f>Данные!C11</f>
        <v>199.92</v>
      </c>
      <c r="H20" s="20">
        <f t="shared" si="1"/>
        <v>0</v>
      </c>
      <c r="I20" s="20">
        <f t="shared" si="2"/>
        <v>-9.9999999999909051E-3</v>
      </c>
      <c r="J20" s="20">
        <f>Данные!AT11</f>
        <v>4.1514369620486983E-6</v>
      </c>
      <c r="K20" s="20">
        <f>Данные!AU11</f>
        <v>1.0196927746619622E-8</v>
      </c>
      <c r="L20" s="20">
        <f>Данные!AV11</f>
        <v>4.1514494850834442E-6</v>
      </c>
      <c r="M20" s="84" t="str">
        <f>IF(Данные!BD11="","",Данные!BD11)</f>
        <v/>
      </c>
      <c r="N20" s="14"/>
    </row>
    <row r="21" spans="1:14" x14ac:dyDescent="0.3">
      <c r="A21" s="20">
        <f>Данные!W12</f>
        <v>144.80000000000001</v>
      </c>
      <c r="B21" s="20">
        <f>Данные!X12</f>
        <v>0.47</v>
      </c>
      <c r="C21" s="20">
        <f>Данные!Y12</f>
        <v>275.74</v>
      </c>
      <c r="D21" s="20">
        <f t="shared" si="0"/>
        <v>255.00400000000002</v>
      </c>
      <c r="E21" s="20">
        <f>Данные!AA12</f>
        <v>-61.217252401931788</v>
      </c>
      <c r="F21" s="20">
        <f>Данные!B12</f>
        <v>0.47</v>
      </c>
      <c r="G21" s="20">
        <f>Данные!C12</f>
        <v>275.74</v>
      </c>
      <c r="H21" s="20">
        <f t="shared" si="1"/>
        <v>0</v>
      </c>
      <c r="I21" s="20">
        <f t="shared" si="2"/>
        <v>0</v>
      </c>
      <c r="J21" s="20">
        <f>Данные!AT12</f>
        <v>8.2681425592864898E-6</v>
      </c>
      <c r="K21" s="20">
        <f>Данные!AU12</f>
        <v>-7.1611339080845937E-10</v>
      </c>
      <c r="L21" s="20">
        <f>Данные!AV12</f>
        <v>8.2681425902981939E-6</v>
      </c>
      <c r="M21" s="84" t="str">
        <f>IF(Данные!BD12="","",Данные!BD12)</f>
        <v/>
      </c>
    </row>
    <row r="22" spans="1:14" x14ac:dyDescent="0.3">
      <c r="A22" s="20">
        <f>Данные!W13</f>
        <v>169.33</v>
      </c>
      <c r="B22" s="20">
        <f>Данные!X13</f>
        <v>0.66</v>
      </c>
      <c r="C22" s="20">
        <f>Данные!Y13</f>
        <v>317.38</v>
      </c>
      <c r="D22" s="20">
        <f t="shared" ref="D22:D26" si="3">IF(C22-$Q$4&gt;=0,C22-$Q$4,C22-$Q$4+360)</f>
        <v>296.64400000000001</v>
      </c>
      <c r="E22" s="20">
        <f>Данные!AA13</f>
        <v>-85.746146107573807</v>
      </c>
      <c r="F22" s="20">
        <f>Данные!B13</f>
        <v>0.66</v>
      </c>
      <c r="G22" s="20">
        <f>Данные!C13</f>
        <v>317.38</v>
      </c>
      <c r="H22" s="20">
        <f t="shared" ref="H22:H26" si="4">B22-F22</f>
        <v>0</v>
      </c>
      <c r="I22" s="20">
        <f t="shared" ref="I22:I26" si="5">C22-G22</f>
        <v>0</v>
      </c>
      <c r="J22" s="20">
        <f>Данные!AT13</f>
        <v>8.2681425592864898E-6</v>
      </c>
      <c r="K22" s="20">
        <f>Данные!AU13</f>
        <v>-7.1611339080845937E-10</v>
      </c>
      <c r="L22" s="20">
        <f>Данные!AV13</f>
        <v>8.2681425902981939E-6</v>
      </c>
      <c r="M22" s="84" t="str">
        <f>IF(Данные!BD13="","",Данные!BD13)</f>
        <v/>
      </c>
    </row>
    <row r="23" spans="1:14" x14ac:dyDescent="0.3">
      <c r="A23" s="20">
        <f>Данные!W14</f>
        <v>194.07</v>
      </c>
      <c r="B23" s="20">
        <f>Данные!X14</f>
        <v>0.59</v>
      </c>
      <c r="C23" s="20">
        <f>Данные!Y14</f>
        <v>285.8</v>
      </c>
      <c r="D23" s="20">
        <f t="shared" si="3"/>
        <v>265.06400000000002</v>
      </c>
      <c r="E23" s="20">
        <f>Данные!AA14</f>
        <v>-110.48474508718972</v>
      </c>
      <c r="F23" s="20">
        <f>Данные!B14</f>
        <v>0.59</v>
      </c>
      <c r="G23" s="20">
        <f>Данные!C14</f>
        <v>285.8</v>
      </c>
      <c r="H23" s="20">
        <f t="shared" si="4"/>
        <v>0</v>
      </c>
      <c r="I23" s="20">
        <f t="shared" si="5"/>
        <v>0</v>
      </c>
      <c r="J23" s="20">
        <f>Данные!AT14</f>
        <v>8.2681425592864898E-6</v>
      </c>
      <c r="K23" s="20">
        <f>Данные!AU14</f>
        <v>-7.1611339080845937E-10</v>
      </c>
      <c r="L23" s="20">
        <f>Данные!AV14</f>
        <v>8.2681425902981939E-6</v>
      </c>
      <c r="M23" s="84" t="str">
        <f>IF(Данные!BD14="","",Данные!BD14)</f>
        <v/>
      </c>
    </row>
    <row r="24" spans="1:14" x14ac:dyDescent="0.3">
      <c r="A24" s="20">
        <f>Данные!W15</f>
        <v>218.79</v>
      </c>
      <c r="B24" s="20">
        <f>Данные!X15</f>
        <v>0.5</v>
      </c>
      <c r="C24" s="20">
        <f>Данные!Y15</f>
        <v>301.01</v>
      </c>
      <c r="D24" s="20">
        <f t="shared" si="3"/>
        <v>280.274</v>
      </c>
      <c r="E24" s="20">
        <f>Данные!AA15</f>
        <v>-135.20363720201158</v>
      </c>
      <c r="F24" s="20">
        <f>Данные!B15</f>
        <v>0.5</v>
      </c>
      <c r="G24" s="20">
        <f>Данные!C15</f>
        <v>301.01</v>
      </c>
      <c r="H24" s="20">
        <f t="shared" si="4"/>
        <v>0</v>
      </c>
      <c r="I24" s="20">
        <f t="shared" si="5"/>
        <v>0</v>
      </c>
      <c r="J24" s="20">
        <f>Данные!AT15</f>
        <v>8.2681425592864898E-6</v>
      </c>
      <c r="K24" s="20">
        <f>Данные!AU15</f>
        <v>-7.1611339080845937E-10</v>
      </c>
      <c r="L24" s="20">
        <f>Данные!AV15</f>
        <v>8.2681425902981939E-6</v>
      </c>
      <c r="M24" s="84" t="str">
        <f>IF(Данные!BD15="","",Данные!BD15)</f>
        <v/>
      </c>
    </row>
    <row r="25" spans="1:14" x14ac:dyDescent="0.3">
      <c r="A25" s="20">
        <f>Данные!W16</f>
        <v>243.56</v>
      </c>
      <c r="B25" s="20">
        <f>Данные!X16</f>
        <v>0.8</v>
      </c>
      <c r="C25" s="20">
        <f>Данные!Y16</f>
        <v>287.29000000000002</v>
      </c>
      <c r="D25" s="20">
        <f t="shared" si="3"/>
        <v>266.55400000000003</v>
      </c>
      <c r="E25" s="20">
        <f>Данные!AA16</f>
        <v>-159.97202931729561</v>
      </c>
      <c r="F25" s="20">
        <f>Данные!B16</f>
        <v>0.8</v>
      </c>
      <c r="G25" s="20">
        <f>Данные!C16</f>
        <v>287.29000000000002</v>
      </c>
      <c r="H25" s="20">
        <f t="shared" si="4"/>
        <v>0</v>
      </c>
      <c r="I25" s="20">
        <f t="shared" si="5"/>
        <v>0</v>
      </c>
      <c r="J25" s="20">
        <f>Данные!AT16</f>
        <v>8.2681425592864898E-6</v>
      </c>
      <c r="K25" s="20">
        <f>Данные!AU16</f>
        <v>-7.1611339080845937E-10</v>
      </c>
      <c r="L25" s="20">
        <f>Данные!AV16</f>
        <v>8.2681425902981939E-6</v>
      </c>
      <c r="M25" s="84" t="str">
        <f>IF(Данные!BD16="","",Данные!BD16)</f>
        <v/>
      </c>
    </row>
    <row r="26" spans="1:14" x14ac:dyDescent="0.3">
      <c r="A26" s="20">
        <f>Данные!W17</f>
        <v>264.12</v>
      </c>
      <c r="B26" s="20">
        <f>Данные!X17</f>
        <v>0.62</v>
      </c>
      <c r="C26" s="20">
        <f>Данные!Y17</f>
        <v>294.39</v>
      </c>
      <c r="D26" s="20">
        <f t="shared" si="3"/>
        <v>273.654</v>
      </c>
      <c r="E26" s="20">
        <f>Данные!AA17</f>
        <v>-180.53044628016289</v>
      </c>
      <c r="F26" s="20">
        <f>Данные!B17</f>
        <v>0.62</v>
      </c>
      <c r="G26" s="20">
        <f>Данные!C17</f>
        <v>294.39</v>
      </c>
      <c r="H26" s="20">
        <f t="shared" si="4"/>
        <v>0</v>
      </c>
      <c r="I26" s="20">
        <f t="shared" si="5"/>
        <v>0</v>
      </c>
      <c r="J26" s="20">
        <f>Данные!AT17</f>
        <v>8.2681425592864898E-6</v>
      </c>
      <c r="K26" s="20">
        <f>Данные!AU17</f>
        <v>-7.1611339080845937E-10</v>
      </c>
      <c r="L26" s="20">
        <f>Данные!AV17</f>
        <v>8.2681425902981939E-6</v>
      </c>
      <c r="M26" s="84" t="str">
        <f>IF(Данные!BD17="","",Данные!BD17)</f>
        <v/>
      </c>
    </row>
    <row r="27" spans="1:14" x14ac:dyDescent="0.3">
      <c r="A27" s="20">
        <f>Данные!W18</f>
        <v>299.62</v>
      </c>
      <c r="B27" s="20">
        <f>Данные!X18</f>
        <v>1.45</v>
      </c>
      <c r="C27" s="20">
        <f>Данные!Y18</f>
        <v>283.01</v>
      </c>
      <c r="D27" s="20">
        <f t="shared" ref="D27:D37" si="6">IF(C27-$Q$4&gt;=0,C27-$Q$4,C27-$Q$4+360)</f>
        <v>262.274</v>
      </c>
      <c r="E27" s="20">
        <f>Данные!AA18</f>
        <v>-216.02437586182742</v>
      </c>
      <c r="F27" s="20">
        <f>Данные!B18</f>
        <v>1.45</v>
      </c>
      <c r="G27" s="20">
        <f>Данные!C18</f>
        <v>283.01</v>
      </c>
      <c r="H27" s="20">
        <f t="shared" ref="H27:H37" si="7">B27-F27</f>
        <v>0</v>
      </c>
      <c r="I27" s="20">
        <f t="shared" ref="I27:I37" si="8">C27-G27</f>
        <v>0</v>
      </c>
      <c r="J27" s="20">
        <f>Данные!AT18</f>
        <v>8.2681425592864898E-6</v>
      </c>
      <c r="K27" s="20">
        <f>Данные!AU18</f>
        <v>-7.1611339080845937E-10</v>
      </c>
      <c r="L27" s="20">
        <f>Данные!AV18</f>
        <v>8.2681425902981939E-6</v>
      </c>
      <c r="M27" s="84" t="str">
        <f>IF(Данные!BD18="","",Данные!BD18)</f>
        <v/>
      </c>
    </row>
    <row r="28" spans="1:14" x14ac:dyDescent="0.3">
      <c r="A28" s="20">
        <f>Данные!W19</f>
        <v>311.97000000000003</v>
      </c>
      <c r="B28" s="20">
        <f>Данные!X19</f>
        <v>1.1299999999999999</v>
      </c>
      <c r="C28" s="20">
        <f>Данные!Y19</f>
        <v>294.66000000000003</v>
      </c>
      <c r="D28" s="20">
        <f t="shared" si="6"/>
        <v>273.92400000000004</v>
      </c>
      <c r="E28" s="20">
        <f>Данные!AA19</f>
        <v>-228.37125090900122</v>
      </c>
      <c r="F28" s="20">
        <f>Данные!B19</f>
        <v>1.1299999999999999</v>
      </c>
      <c r="G28" s="20">
        <f>Данные!C19</f>
        <v>294.68</v>
      </c>
      <c r="H28" s="20">
        <f t="shared" si="7"/>
        <v>0</v>
      </c>
      <c r="I28" s="20">
        <f t="shared" si="8"/>
        <v>-1.999999999998181E-2</v>
      </c>
      <c r="J28" s="20">
        <f>Данные!AT19</f>
        <v>4.2626759185026058E-5</v>
      </c>
      <c r="K28" s="20">
        <f>Данные!AU19</f>
        <v>7.1730880790710216E-8</v>
      </c>
      <c r="L28" s="20">
        <f>Данные!AV19</f>
        <v>4.2626819538143621E-5</v>
      </c>
      <c r="M28" s="84" t="str">
        <f>IF(Данные!BD19="","",Данные!BD19)</f>
        <v/>
      </c>
    </row>
    <row r="29" spans="1:14" x14ac:dyDescent="0.3">
      <c r="A29" s="20">
        <f>Данные!W20</f>
        <v>324.36</v>
      </c>
      <c r="B29" s="20">
        <f>Данные!X20</f>
        <v>1.33</v>
      </c>
      <c r="C29" s="20">
        <f>Данные!Y20</f>
        <v>269.2</v>
      </c>
      <c r="D29" s="20">
        <f t="shared" si="6"/>
        <v>248.464</v>
      </c>
      <c r="E29" s="20">
        <f>Данные!AA20</f>
        <v>-240.75848150480761</v>
      </c>
      <c r="F29" s="20">
        <f>Данные!B20</f>
        <v>1.33</v>
      </c>
      <c r="G29" s="20">
        <f>Данные!C20</f>
        <v>269.22000000000003</v>
      </c>
      <c r="H29" s="20">
        <f t="shared" si="7"/>
        <v>0</v>
      </c>
      <c r="I29" s="20">
        <f t="shared" si="8"/>
        <v>-2.0000000000038654E-2</v>
      </c>
      <c r="J29" s="20">
        <f>Данные!AT20</f>
        <v>1.3316832649046557E-4</v>
      </c>
      <c r="K29" s="20">
        <f>Данные!AU20</f>
        <v>7.1730880790710216E-8</v>
      </c>
      <c r="L29" s="20">
        <f>Данные!AV20</f>
        <v>1.3316834580931946E-4</v>
      </c>
      <c r="M29" s="84" t="str">
        <f>IF(Данные!BD20="","",Данные!BD20)</f>
        <v/>
      </c>
    </row>
    <row r="30" spans="1:14" x14ac:dyDescent="0.3">
      <c r="A30" s="20">
        <f>Данные!W21</f>
        <v>336.72</v>
      </c>
      <c r="B30" s="20">
        <f>Данные!X21</f>
        <v>1.97</v>
      </c>
      <c r="C30" s="20">
        <f>Данные!Y21</f>
        <v>246.9</v>
      </c>
      <c r="D30" s="20">
        <f t="shared" si="6"/>
        <v>226.16400000000002</v>
      </c>
      <c r="E30" s="20">
        <f>Данные!AA21</f>
        <v>-253.11341531134883</v>
      </c>
      <c r="F30" s="20">
        <f>Данные!B21</f>
        <v>1.97</v>
      </c>
      <c r="G30" s="20">
        <f>Данные!C21</f>
        <v>246.92</v>
      </c>
      <c r="H30" s="20">
        <f t="shared" si="7"/>
        <v>0</v>
      </c>
      <c r="I30" s="20">
        <f t="shared" si="8"/>
        <v>-1.999999999998181E-2</v>
      </c>
      <c r="J30" s="20">
        <f>Данные!AT21</f>
        <v>2.4868685408579094E-4</v>
      </c>
      <c r="K30" s="20">
        <f>Данные!AU21</f>
        <v>7.1730880790710216E-8</v>
      </c>
      <c r="L30" s="20">
        <f>Данные!AV21</f>
        <v>2.4868686443076712E-4</v>
      </c>
      <c r="M30" s="84" t="str">
        <f>IF(Данные!BD21="","",Данные!BD21)</f>
        <v/>
      </c>
    </row>
    <row r="31" spans="1:14" x14ac:dyDescent="0.3">
      <c r="A31" s="20">
        <f>Данные!W22</f>
        <v>349.08</v>
      </c>
      <c r="B31" s="20">
        <f>Данные!X22</f>
        <v>2.74</v>
      </c>
      <c r="C31" s="20">
        <f>Данные!Y22</f>
        <v>249.75</v>
      </c>
      <c r="D31" s="20">
        <f t="shared" si="6"/>
        <v>229.01400000000001</v>
      </c>
      <c r="E31" s="20">
        <f>Данные!AA22</f>
        <v>-265.46288744089884</v>
      </c>
      <c r="F31" s="20">
        <f>Данные!B22</f>
        <v>2.74</v>
      </c>
      <c r="G31" s="20">
        <f>Данные!C22</f>
        <v>249.76</v>
      </c>
      <c r="H31" s="20">
        <f t="shared" si="7"/>
        <v>0</v>
      </c>
      <c r="I31" s="20">
        <f t="shared" si="8"/>
        <v>-9.9999999999909051E-3</v>
      </c>
      <c r="J31" s="20">
        <f>Данные!AT22</f>
        <v>3.686226830166384E-4</v>
      </c>
      <c r="K31" s="20">
        <f>Данные!AU22</f>
        <v>4.2428780488990014E-8</v>
      </c>
      <c r="L31" s="20">
        <f>Данные!AV22</f>
        <v>3.6862268545843256E-4</v>
      </c>
      <c r="M31" s="84" t="str">
        <f>IF(Данные!BD22="","",Данные!BD22)</f>
        <v/>
      </c>
    </row>
    <row r="32" spans="1:14" x14ac:dyDescent="0.3">
      <c r="A32" s="20">
        <f>Данные!W23</f>
        <v>361.47</v>
      </c>
      <c r="B32" s="20">
        <f>Данные!X23</f>
        <v>2.64</v>
      </c>
      <c r="C32" s="20">
        <f>Данные!Y23</f>
        <v>234.72</v>
      </c>
      <c r="D32" s="20">
        <f t="shared" si="6"/>
        <v>213.98400000000001</v>
      </c>
      <c r="E32" s="20">
        <f>Данные!AA23</f>
        <v>-277.8393884780109</v>
      </c>
      <c r="F32" s="20">
        <f>Данные!B23</f>
        <v>2.64</v>
      </c>
      <c r="G32" s="20">
        <f>Данные!C23</f>
        <v>234.74</v>
      </c>
      <c r="H32" s="20">
        <f t="shared" si="7"/>
        <v>0</v>
      </c>
      <c r="I32" s="20">
        <f t="shared" si="8"/>
        <v>-2.0000000000010232E-2</v>
      </c>
      <c r="J32" s="20">
        <f>Данные!AT23</f>
        <v>5.1062778947941895E-4</v>
      </c>
      <c r="K32" s="20">
        <f>Данные!AU23</f>
        <v>-1.6308251815644326E-7</v>
      </c>
      <c r="L32" s="20">
        <f>Данные!AV23</f>
        <v>5.1062781552178047E-4</v>
      </c>
      <c r="M32" s="84" t="str">
        <f>IF(Данные!BD23="","",Данные!BD23)</f>
        <v/>
      </c>
    </row>
    <row r="33" spans="1:13" x14ac:dyDescent="0.3">
      <c r="A33" s="20">
        <f>Данные!W24</f>
        <v>373.85</v>
      </c>
      <c r="B33" s="20">
        <f>Данные!X24</f>
        <v>3.91</v>
      </c>
      <c r="C33" s="20">
        <f>Данные!Y24</f>
        <v>243.8</v>
      </c>
      <c r="D33" s="20">
        <f t="shared" si="6"/>
        <v>223.06400000000002</v>
      </c>
      <c r="E33" s="20">
        <f>Данные!AA24</f>
        <v>-290.19899800435138</v>
      </c>
      <c r="F33" s="20">
        <f>Данные!B24</f>
        <v>3.91</v>
      </c>
      <c r="G33" s="20">
        <f>Данные!C24</f>
        <v>243.82</v>
      </c>
      <c r="H33" s="20">
        <f t="shared" si="7"/>
        <v>0</v>
      </c>
      <c r="I33" s="20">
        <f t="shared" si="8"/>
        <v>-1.999999999998181E-2</v>
      </c>
      <c r="J33" s="20">
        <f>Данные!AT24</f>
        <v>7.5055173317456676E-4</v>
      </c>
      <c r="K33" s="20">
        <f>Данные!AU24</f>
        <v>-1.6308251815644326E-7</v>
      </c>
      <c r="L33" s="20">
        <f>Данные!AV24</f>
        <v>7.5055175089213787E-4</v>
      </c>
      <c r="M33" s="84" t="str">
        <f>IF(Данные!BD24="","",Данные!BD24)</f>
        <v/>
      </c>
    </row>
    <row r="34" spans="1:13" x14ac:dyDescent="0.3">
      <c r="A34" s="20">
        <f>Данные!W25</f>
        <v>386.23</v>
      </c>
      <c r="B34" s="20">
        <f>Данные!X25</f>
        <v>5</v>
      </c>
      <c r="C34" s="20">
        <f>Данные!Y25</f>
        <v>238.61</v>
      </c>
      <c r="D34" s="20">
        <f t="shared" si="6"/>
        <v>217.87400000000002</v>
      </c>
      <c r="E34" s="20">
        <f>Данные!AA25</f>
        <v>-302.54145766881226</v>
      </c>
      <c r="F34" s="20">
        <f>Данные!B25</f>
        <v>5</v>
      </c>
      <c r="G34" s="20">
        <f>Данные!C25</f>
        <v>238.63</v>
      </c>
      <c r="H34" s="20">
        <f t="shared" si="7"/>
        <v>0</v>
      </c>
      <c r="I34" s="20">
        <f t="shared" si="8"/>
        <v>-1.999999999998181E-2</v>
      </c>
      <c r="J34" s="20">
        <f>Данные!AT25</f>
        <v>1.0824614849617162E-3</v>
      </c>
      <c r="K34" s="20">
        <f>Данные!AU25</f>
        <v>-1.6308251815644326E-7</v>
      </c>
      <c r="L34" s="20">
        <f>Данные!AV25</f>
        <v>1.0824614972466372E-3</v>
      </c>
      <c r="M34" s="84" t="str">
        <f>IF(Данные!BD25="","",Данные!BD25)</f>
        <v/>
      </c>
    </row>
    <row r="35" spans="1:13" x14ac:dyDescent="0.3">
      <c r="A35" s="20">
        <f>Данные!W26</f>
        <v>398.6</v>
      </c>
      <c r="B35" s="20">
        <f>Данные!X26</f>
        <v>6.07</v>
      </c>
      <c r="C35" s="20">
        <f>Данные!Y26</f>
        <v>240.03</v>
      </c>
      <c r="D35" s="20">
        <f t="shared" si="6"/>
        <v>219.29400000000001</v>
      </c>
      <c r="E35" s="20">
        <f>Данные!AA26</f>
        <v>-314.85360898854265</v>
      </c>
      <c r="F35" s="20">
        <f>Данные!B26</f>
        <v>6.07</v>
      </c>
      <c r="G35" s="20">
        <f>Данные!C26</f>
        <v>240.05</v>
      </c>
      <c r="H35" s="20">
        <f t="shared" si="7"/>
        <v>0</v>
      </c>
      <c r="I35" s="20">
        <f t="shared" si="8"/>
        <v>-2.0000000000010232E-2</v>
      </c>
      <c r="J35" s="20">
        <f>Данные!AT26</f>
        <v>1.4957452761391276E-3</v>
      </c>
      <c r="K35" s="20">
        <f>Данные!AU26</f>
        <v>-1.6308251815644326E-7</v>
      </c>
      <c r="L35" s="20">
        <f>Данные!AV26</f>
        <v>1.495745285029648E-3</v>
      </c>
      <c r="M35" s="84" t="str">
        <f>IF(Данные!BD26="","",Данные!BD26)</f>
        <v/>
      </c>
    </row>
    <row r="36" spans="1:13" x14ac:dyDescent="0.3">
      <c r="A36" s="20">
        <f>Данные!W27</f>
        <v>410.95</v>
      </c>
      <c r="B36" s="20">
        <f>Данные!X27</f>
        <v>7.03</v>
      </c>
      <c r="C36" s="20">
        <f>Данные!Y27</f>
        <v>240.79</v>
      </c>
      <c r="D36" s="20">
        <f t="shared" si="6"/>
        <v>220.054</v>
      </c>
      <c r="E36" s="20">
        <f>Данные!AA27</f>
        <v>-327.12285550676961</v>
      </c>
      <c r="F36" s="20">
        <f>Данные!B27</f>
        <v>7.03</v>
      </c>
      <c r="G36" s="20">
        <f>Данные!C27</f>
        <v>240.82</v>
      </c>
      <c r="H36" s="20">
        <f t="shared" si="7"/>
        <v>0</v>
      </c>
      <c r="I36" s="20">
        <f t="shared" si="8"/>
        <v>-3.0000000000001137E-2</v>
      </c>
      <c r="J36" s="20">
        <f>Данные!AT27</f>
        <v>2.1177916563486039E-3</v>
      </c>
      <c r="K36" s="20">
        <f>Данные!AU27</f>
        <v>-1.0140877293451922E-7</v>
      </c>
      <c r="L36" s="20">
        <f>Данные!AV27</f>
        <v>2.1177916587765432E-3</v>
      </c>
      <c r="M36" s="84" t="str">
        <f>IF(Данные!BD27="","",Данные!BD27)</f>
        <v/>
      </c>
    </row>
    <row r="37" spans="1:13" x14ac:dyDescent="0.3">
      <c r="A37" s="20">
        <f>Данные!W28</f>
        <v>423.29</v>
      </c>
      <c r="B37" s="20">
        <f>Данные!X28</f>
        <v>8.25</v>
      </c>
      <c r="C37" s="20">
        <f>Данные!Y28</f>
        <v>242.05</v>
      </c>
      <c r="D37" s="20">
        <f t="shared" si="6"/>
        <v>221.31400000000002</v>
      </c>
      <c r="E37" s="20">
        <f>Данные!AA28</f>
        <v>-339.35309051947308</v>
      </c>
      <c r="F37" s="20">
        <f>Данные!B28</f>
        <v>8.25</v>
      </c>
      <c r="G37" s="20">
        <f>Данные!C28</f>
        <v>242.08</v>
      </c>
      <c r="H37" s="20">
        <f t="shared" si="7"/>
        <v>0</v>
      </c>
      <c r="I37" s="20">
        <f t="shared" si="8"/>
        <v>-3.0000000000001137E-2</v>
      </c>
      <c r="J37" s="20">
        <f>Данные!AT28</f>
        <v>2.9761577288876092E-3</v>
      </c>
      <c r="K37" s="20">
        <f>Данные!AU28</f>
        <v>-1.0140877293451922E-7</v>
      </c>
      <c r="L37" s="20">
        <f>Данные!AV28</f>
        <v>2.9761577306152962E-3</v>
      </c>
      <c r="M37" s="84" t="str">
        <f>IF(Данные!BD28="","",Данные!BD28)</f>
        <v/>
      </c>
    </row>
    <row r="38" spans="1:13" x14ac:dyDescent="0.3">
      <c r="A38" s="20">
        <f>Данные!W29</f>
        <v>435.66</v>
      </c>
      <c r="B38" s="20">
        <f>Данные!X29</f>
        <v>9.36</v>
      </c>
      <c r="C38" s="20">
        <f>Данные!Y29</f>
        <v>247.35</v>
      </c>
      <c r="D38" s="20">
        <f t="shared" ref="D38:D44" si="9">IF(C38-$Q$4&gt;=0,C38-$Q$4,C38-$Q$4+360)</f>
        <v>226.614</v>
      </c>
      <c r="E38" s="20">
        <f>Данные!AA29</f>
        <v>-351.5773225420985</v>
      </c>
      <c r="F38" s="20">
        <f>Данные!B29</f>
        <v>9.36</v>
      </c>
      <c r="G38" s="20">
        <f>Данные!C29</f>
        <v>247.47</v>
      </c>
      <c r="H38" s="20">
        <f t="shared" ref="H38:H44" si="10">B38-F38</f>
        <v>0</v>
      </c>
      <c r="I38" s="20">
        <f t="shared" ref="I38:I44" si="11">C38-G38</f>
        <v>-0.12000000000000455</v>
      </c>
      <c r="J38" s="20">
        <f>Данные!AT29</f>
        <v>5.5439555597039209E-3</v>
      </c>
      <c r="K38" s="20">
        <f>Данные!AU29</f>
        <v>6.8569336804102932E-6</v>
      </c>
      <c r="L38" s="20">
        <f>Данные!AV29</f>
        <v>5.5439598001348744E-3</v>
      </c>
      <c r="M38" s="84" t="str">
        <f>IF(Данные!BD29="","",Данные!BD29)</f>
        <v/>
      </c>
    </row>
    <row r="39" spans="1:13" x14ac:dyDescent="0.3">
      <c r="A39" s="20">
        <f>Данные!W30</f>
        <v>448.01</v>
      </c>
      <c r="B39" s="20">
        <f>Данные!X30</f>
        <v>10.97</v>
      </c>
      <c r="C39" s="20">
        <f>Данные!Y30</f>
        <v>246.81</v>
      </c>
      <c r="D39" s="20">
        <f t="shared" si="9"/>
        <v>226.07400000000001</v>
      </c>
      <c r="E39" s="20">
        <f>Данные!AA30</f>
        <v>-363.7330748453852</v>
      </c>
      <c r="F39" s="20">
        <f>Данные!B30</f>
        <v>10.97</v>
      </c>
      <c r="G39" s="20">
        <f>Данные!C30</f>
        <v>246.86</v>
      </c>
      <c r="H39" s="20">
        <f t="shared" si="10"/>
        <v>0</v>
      </c>
      <c r="I39" s="20">
        <f t="shared" si="11"/>
        <v>-5.0000000000011369E-2</v>
      </c>
      <c r="J39" s="20">
        <f>Данные!AT30</f>
        <v>8.6710362823328706E-3</v>
      </c>
      <c r="K39" s="20">
        <f>Данные!AU30</f>
        <v>7.6258668855189171E-6</v>
      </c>
      <c r="L39" s="20">
        <f>Данные!AV30</f>
        <v>8.6710396356710767E-3</v>
      </c>
      <c r="M39" s="84" t="str">
        <f>IF(Данные!BD30="","",Данные!BD30)</f>
        <v/>
      </c>
    </row>
    <row r="40" spans="1:13" x14ac:dyDescent="0.3">
      <c r="A40" s="20">
        <f>Данные!W31</f>
        <v>460.4</v>
      </c>
      <c r="B40" s="20">
        <f>Данные!X31</f>
        <v>12.53</v>
      </c>
      <c r="C40" s="20">
        <f>Данные!Y31</f>
        <v>248.16</v>
      </c>
      <c r="D40" s="20">
        <f t="shared" si="9"/>
        <v>227.42400000000001</v>
      </c>
      <c r="E40" s="20">
        <f>Данные!AA31</f>
        <v>-375.86309673945192</v>
      </c>
      <c r="F40" s="20">
        <f>Данные!B31</f>
        <v>12.53</v>
      </c>
      <c r="G40" s="20">
        <f>Данные!C31</f>
        <v>248.18</v>
      </c>
      <c r="H40" s="20">
        <f t="shared" si="10"/>
        <v>0</v>
      </c>
      <c r="I40" s="20">
        <f t="shared" si="11"/>
        <v>-2.0000000000010232E-2</v>
      </c>
      <c r="J40" s="20">
        <f>Данные!AT31</f>
        <v>1.0168432969081568E-2</v>
      </c>
      <c r="K40" s="20">
        <f>Данные!AU31</f>
        <v>6.6074846927222097E-6</v>
      </c>
      <c r="L40" s="20">
        <f>Данные!AV31</f>
        <v>1.0168435115865125E-2</v>
      </c>
      <c r="M40" s="84" t="str">
        <f>IF(Данные!BD31="","",Данные!BD31)</f>
        <v/>
      </c>
    </row>
    <row r="41" spans="1:13" x14ac:dyDescent="0.3">
      <c r="A41" s="20">
        <f>Данные!W32</f>
        <v>472.79</v>
      </c>
      <c r="B41" s="20">
        <f>Данные!X32</f>
        <v>14.57</v>
      </c>
      <c r="C41" s="20">
        <f>Данные!Y32</f>
        <v>246.2</v>
      </c>
      <c r="D41" s="20">
        <f t="shared" si="9"/>
        <v>225.464</v>
      </c>
      <c r="E41" s="20">
        <f>Данные!AA32</f>
        <v>-387.90765928047836</v>
      </c>
      <c r="F41" s="20">
        <f>Данные!B32</f>
        <v>14.57</v>
      </c>
      <c r="G41" s="20">
        <f>Данные!C32</f>
        <v>246.33</v>
      </c>
      <c r="H41" s="20">
        <f t="shared" si="10"/>
        <v>0</v>
      </c>
      <c r="I41" s="20">
        <f t="shared" si="11"/>
        <v>-0.13000000000002387</v>
      </c>
      <c r="J41" s="20">
        <f>Данные!AT32</f>
        <v>1.4173557869325308E-2</v>
      </c>
      <c r="K41" s="20">
        <f>Данные!AU32</f>
        <v>-3.8727387163817184E-7</v>
      </c>
      <c r="L41" s="20">
        <f>Данные!AV32</f>
        <v>1.4173557874616183E-2</v>
      </c>
      <c r="M41" s="84" t="str">
        <f>IF(Данные!BD32="","",Данные!BD32)</f>
        <v/>
      </c>
    </row>
    <row r="42" spans="1:13" x14ac:dyDescent="0.3">
      <c r="A42" s="20">
        <f>Данные!W33</f>
        <v>485.16</v>
      </c>
      <c r="B42" s="20">
        <f>Данные!X33</f>
        <v>14.65</v>
      </c>
      <c r="C42" s="20">
        <f>Данные!Y33</f>
        <v>244.62</v>
      </c>
      <c r="D42" s="20">
        <f t="shared" si="9"/>
        <v>223.88400000000001</v>
      </c>
      <c r="E42" s="20">
        <f>Данные!AA33</f>
        <v>-399.87772461283942</v>
      </c>
      <c r="F42" s="20">
        <f>Данные!B33</f>
        <v>14.65</v>
      </c>
      <c r="G42" s="20">
        <f>Данные!C33</f>
        <v>244.7</v>
      </c>
      <c r="H42" s="20">
        <f t="shared" si="10"/>
        <v>0</v>
      </c>
      <c r="I42" s="20">
        <f t="shared" si="11"/>
        <v>-7.9999999999984084E-2</v>
      </c>
      <c r="J42" s="20">
        <f>Данные!AT33</f>
        <v>1.9887343069336851E-2</v>
      </c>
      <c r="K42" s="20">
        <f>Данные!AU33</f>
        <v>2.715236519179598E-6</v>
      </c>
      <c r="L42" s="20">
        <f>Данные!AV33</f>
        <v>1.9887343254693671E-2</v>
      </c>
      <c r="M42" s="84" t="str">
        <f>IF(Данные!BD33="","",Данные!BD33)</f>
        <v/>
      </c>
    </row>
    <row r="43" spans="1:13" x14ac:dyDescent="0.3">
      <c r="A43" s="20">
        <f>Данные!W34</f>
        <v>497.51</v>
      </c>
      <c r="B43" s="20">
        <f>Данные!X34</f>
        <v>14.68</v>
      </c>
      <c r="C43" s="20">
        <f>Данные!Y34</f>
        <v>244.79</v>
      </c>
      <c r="D43" s="20">
        <f t="shared" si="9"/>
        <v>224.054</v>
      </c>
      <c r="E43" s="20">
        <f>Данные!AA34</f>
        <v>-411.82539395304201</v>
      </c>
      <c r="F43" s="20">
        <f>Данные!B34</f>
        <v>14.68</v>
      </c>
      <c r="G43" s="20">
        <f>Данные!C34</f>
        <v>244.64</v>
      </c>
      <c r="H43" s="20">
        <f t="shared" si="10"/>
        <v>0</v>
      </c>
      <c r="I43" s="20">
        <f t="shared" si="11"/>
        <v>0.15000000000000568</v>
      </c>
      <c r="J43" s="20">
        <f>Данные!AT34</f>
        <v>1.7971557243391063E-2</v>
      </c>
      <c r="K43" s="20">
        <f>Данные!AU34</f>
        <v>2.2234340235627315E-6</v>
      </c>
      <c r="L43" s="20">
        <f>Данные!AV34</f>
        <v>1.7971557380932257E-2</v>
      </c>
      <c r="M43" s="84" t="str">
        <f>IF(Данные!BD34="","",Данные!BD34)</f>
        <v/>
      </c>
    </row>
    <row r="44" spans="1:13" x14ac:dyDescent="0.3">
      <c r="A44" s="20">
        <f>Данные!W35</f>
        <v>509.9</v>
      </c>
      <c r="B44" s="20">
        <f>Данные!X35</f>
        <v>15.83</v>
      </c>
      <c r="C44" s="20">
        <f>Данные!Y35</f>
        <v>245.07</v>
      </c>
      <c r="D44" s="20">
        <f t="shared" si="9"/>
        <v>224.334</v>
      </c>
      <c r="E44" s="20">
        <f>Данные!AA35</f>
        <v>-423.77862545127033</v>
      </c>
      <c r="F44" s="20">
        <f>Данные!B35</f>
        <v>15.83</v>
      </c>
      <c r="G44" s="20">
        <f>Данные!C35</f>
        <v>245.05</v>
      </c>
      <c r="H44" s="20">
        <f t="shared" si="10"/>
        <v>0</v>
      </c>
      <c r="I44" s="20">
        <f t="shared" si="11"/>
        <v>1.999999999998181E-2</v>
      </c>
      <c r="J44" s="20">
        <f>Данные!AT35</f>
        <v>1.3273046303964291E-2</v>
      </c>
      <c r="K44" s="20">
        <f>Данные!AU35</f>
        <v>4.1051704329220229E-6</v>
      </c>
      <c r="L44" s="20">
        <f>Данные!AV35</f>
        <v>1.3273046938800617E-2</v>
      </c>
      <c r="M44" s="84" t="str">
        <f>IF(Данные!BD35="","",Данные!BD35)</f>
        <v/>
      </c>
    </row>
    <row r="45" spans="1:13" x14ac:dyDescent="0.3">
      <c r="A45" s="20">
        <f>Данные!W36</f>
        <v>522.29</v>
      </c>
      <c r="B45" s="20">
        <f>Данные!X36</f>
        <v>16.97</v>
      </c>
      <c r="C45" s="20">
        <f>Данные!Y36</f>
        <v>244.04</v>
      </c>
      <c r="D45" s="20">
        <f t="shared" ref="D45:D59" si="12">IF(C45-$Q$4&gt;=0,C45-$Q$4,C45-$Q$4+360)</f>
        <v>223.304</v>
      </c>
      <c r="E45" s="20">
        <f>Данные!AA36</f>
        <v>-435.66435502564929</v>
      </c>
      <c r="F45" s="20">
        <f>Данные!B36</f>
        <v>16.97</v>
      </c>
      <c r="G45" s="20">
        <f>Данные!C36</f>
        <v>244.04</v>
      </c>
      <c r="H45" s="20">
        <f t="shared" ref="H45:H59" si="13">B45-F45</f>
        <v>0</v>
      </c>
      <c r="I45" s="20">
        <f t="shared" ref="I45:I59" si="14">C45-G45</f>
        <v>0</v>
      </c>
      <c r="J45" s="20">
        <f>Данные!AT36</f>
        <v>1.268334858141483E-2</v>
      </c>
      <c r="K45" s="20">
        <f>Данные!AU36</f>
        <v>3.1250077654476627E-6</v>
      </c>
      <c r="L45" s="20">
        <f>Данные!AV36</f>
        <v>1.2683348966394921E-2</v>
      </c>
      <c r="M45" s="84" t="str">
        <f>IF(Данные!BD36="","",Данные!BD36)</f>
        <v/>
      </c>
    </row>
    <row r="46" spans="1:13" x14ac:dyDescent="0.3">
      <c r="A46" s="20">
        <f>Данные!W37</f>
        <v>534.65</v>
      </c>
      <c r="B46" s="20">
        <f>Данные!X37</f>
        <v>18.100000000000001</v>
      </c>
      <c r="C46" s="20">
        <f>Данные!Y37</f>
        <v>244.03</v>
      </c>
      <c r="D46" s="20">
        <f t="shared" si="12"/>
        <v>223.29400000000001</v>
      </c>
      <c r="E46" s="20">
        <f>Данные!AA37</f>
        <v>-447.44983291466525</v>
      </c>
      <c r="F46" s="20">
        <f>Данные!B37</f>
        <v>18.100000000000001</v>
      </c>
      <c r="G46" s="20">
        <f>Данные!C37</f>
        <v>243.82</v>
      </c>
      <c r="H46" s="20">
        <f t="shared" si="13"/>
        <v>0</v>
      </c>
      <c r="I46" s="20">
        <f t="shared" si="14"/>
        <v>0.21000000000000796</v>
      </c>
      <c r="J46" s="20">
        <f>Данные!AT37</f>
        <v>5.6629217018835621E-3</v>
      </c>
      <c r="K46" s="20">
        <f>Данные!AU37</f>
        <v>4.4354395640766597E-6</v>
      </c>
      <c r="L46" s="20">
        <f>Данные!AV37</f>
        <v>5.6629234388951384E-3</v>
      </c>
      <c r="M46" s="84" t="str">
        <f>IF(Данные!BD37="","",Данные!BD37)</f>
        <v/>
      </c>
    </row>
    <row r="47" spans="1:13" x14ac:dyDescent="0.3">
      <c r="A47" s="20">
        <f>Данные!W38</f>
        <v>547.05999999999995</v>
      </c>
      <c r="B47" s="20">
        <f>Данные!X38</f>
        <v>19.39</v>
      </c>
      <c r="C47" s="20">
        <f>Данные!Y38</f>
        <v>245.65</v>
      </c>
      <c r="D47" s="20">
        <f t="shared" si="12"/>
        <v>224.91400000000002</v>
      </c>
      <c r="E47" s="20">
        <f>Данные!AA38</f>
        <v>-459.20141643318965</v>
      </c>
      <c r="F47" s="20">
        <f>Данные!B38</f>
        <v>19.39</v>
      </c>
      <c r="G47" s="20">
        <f>Данные!C38</f>
        <v>245.36</v>
      </c>
      <c r="H47" s="20">
        <f t="shared" si="13"/>
        <v>0</v>
      </c>
      <c r="I47" s="20">
        <f t="shared" si="14"/>
        <v>0.28999999999999204</v>
      </c>
      <c r="J47" s="20">
        <f>Данные!AT38</f>
        <v>1.1860691327869535E-2</v>
      </c>
      <c r="K47" s="20">
        <f>Данные!AU38</f>
        <v>-3.3432345389883267E-6</v>
      </c>
      <c r="L47" s="20">
        <f>Данные!AV38</f>
        <v>1.186069179905695E-2</v>
      </c>
      <c r="M47" s="84" t="str">
        <f>IF(Данные!BD38="","",Данные!BD38)</f>
        <v/>
      </c>
    </row>
    <row r="48" spans="1:13" x14ac:dyDescent="0.3">
      <c r="A48" s="20">
        <f>Данные!W39</f>
        <v>559.42999999999995</v>
      </c>
      <c r="B48" s="20">
        <f>Данные!X39</f>
        <v>20.68</v>
      </c>
      <c r="C48" s="20">
        <f>Данные!Y39</f>
        <v>240.85</v>
      </c>
      <c r="D48" s="20">
        <f t="shared" si="12"/>
        <v>220.114</v>
      </c>
      <c r="E48" s="20">
        <f>Данные!AA39</f>
        <v>-470.82337873731962</v>
      </c>
      <c r="F48" s="20">
        <f>Данные!B39</f>
        <v>20.68</v>
      </c>
      <c r="G48" s="20">
        <f>Данные!C39</f>
        <v>240.72</v>
      </c>
      <c r="H48" s="20">
        <f t="shared" si="13"/>
        <v>0</v>
      </c>
      <c r="I48" s="20">
        <f t="shared" si="14"/>
        <v>0.12999999999999545</v>
      </c>
      <c r="J48" s="20">
        <f>Данные!AT39</f>
        <v>2.7197568715440879E-2</v>
      </c>
      <c r="K48" s="20">
        <f>Данные!AU39</f>
        <v>-5.5547186548210448E-5</v>
      </c>
      <c r="L48" s="20">
        <f>Данные!AV39</f>
        <v>2.7197625439016947E-2</v>
      </c>
      <c r="M48" s="84" t="str">
        <f>IF(Данные!BD39="","",Данные!BD39)</f>
        <v/>
      </c>
    </row>
    <row r="49" spans="1:13" x14ac:dyDescent="0.3">
      <c r="A49" s="20">
        <f>Данные!W40</f>
        <v>571.77</v>
      </c>
      <c r="B49" s="20">
        <f>Данные!X40</f>
        <v>22.54</v>
      </c>
      <c r="C49" s="20">
        <f>Данные!Y40</f>
        <v>238.24</v>
      </c>
      <c r="D49" s="20">
        <f t="shared" si="12"/>
        <v>217.50400000000002</v>
      </c>
      <c r="E49" s="20">
        <f>Данные!AA40</f>
        <v>-482.29579238977846</v>
      </c>
      <c r="F49" s="20">
        <f>Данные!B40</f>
        <v>22.54</v>
      </c>
      <c r="G49" s="20">
        <f>Данные!C40</f>
        <v>238.31</v>
      </c>
      <c r="H49" s="20">
        <f t="shared" si="13"/>
        <v>0</v>
      </c>
      <c r="I49" s="20">
        <f t="shared" si="14"/>
        <v>-6.9999999999993179E-2</v>
      </c>
      <c r="J49" s="20">
        <f>Данные!AT40</f>
        <v>2.9257358691416002E-2</v>
      </c>
      <c r="K49" s="20">
        <f>Данные!AU40</f>
        <v>-9.5130472118398757E-5</v>
      </c>
      <c r="L49" s="20">
        <f>Данные!AV40</f>
        <v>2.9257513349649197E-2</v>
      </c>
      <c r="M49" s="84" t="str">
        <f>IF(Данные!BD40="","",Данные!BD40)</f>
        <v/>
      </c>
    </row>
    <row r="50" spans="1:13" x14ac:dyDescent="0.3">
      <c r="A50" s="20">
        <f>Данные!W41</f>
        <v>584.1</v>
      </c>
      <c r="B50" s="20">
        <f>Данные!X41</f>
        <v>23.83</v>
      </c>
      <c r="C50" s="20">
        <f>Данные!Y41</f>
        <v>238.88</v>
      </c>
      <c r="D50" s="20">
        <f t="shared" si="12"/>
        <v>218.14400000000001</v>
      </c>
      <c r="E50" s="20">
        <f>Данные!AA41</f>
        <v>-493.62978123437307</v>
      </c>
      <c r="F50" s="20">
        <f>Данные!B41</f>
        <v>23.83</v>
      </c>
      <c r="G50" s="20">
        <f>Данные!C41</f>
        <v>238.89</v>
      </c>
      <c r="H50" s="20">
        <f t="shared" si="13"/>
        <v>0</v>
      </c>
      <c r="I50" s="20">
        <f t="shared" si="14"/>
        <v>-9.9999999999909051E-3</v>
      </c>
      <c r="J50" s="20">
        <f>Данные!AT41</f>
        <v>2.5949228995905613E-2</v>
      </c>
      <c r="K50" s="20">
        <f>Данные!AU41</f>
        <v>-9.8392607810637855E-5</v>
      </c>
      <c r="L50" s="20">
        <f>Данные!AV41</f>
        <v>2.5949415534597699E-2</v>
      </c>
      <c r="M50" s="84" t="str">
        <f>IF(Данные!BD41="","",Данные!BD41)</f>
        <v/>
      </c>
    </row>
    <row r="51" spans="1:13" x14ac:dyDescent="0.3">
      <c r="A51" s="20">
        <f>Данные!W42</f>
        <v>596.45000000000005</v>
      </c>
      <c r="B51" s="20">
        <f>Данные!X42</f>
        <v>25.89</v>
      </c>
      <c r="C51" s="20">
        <f>Данные!Y42</f>
        <v>239.28</v>
      </c>
      <c r="D51" s="20">
        <f t="shared" si="12"/>
        <v>218.54400000000001</v>
      </c>
      <c r="E51" s="20">
        <f>Данные!AA42</f>
        <v>-504.8348067110224</v>
      </c>
      <c r="F51" s="20">
        <f>Данные!B42</f>
        <v>25.89</v>
      </c>
      <c r="G51" s="20">
        <f>Данные!C42</f>
        <v>239.37</v>
      </c>
      <c r="H51" s="20">
        <f t="shared" si="13"/>
        <v>0</v>
      </c>
      <c r="I51" s="20">
        <f t="shared" si="14"/>
        <v>-9.0000000000003411E-2</v>
      </c>
      <c r="J51" s="20">
        <f>Данные!AT42</f>
        <v>2.1297062075516009E-2</v>
      </c>
      <c r="K51" s="20">
        <f>Данные!AU42</f>
        <v>-9.4858735224079282E-5</v>
      </c>
      <c r="L51" s="20">
        <f>Данные!AV42</f>
        <v>2.1297273328481057E-2</v>
      </c>
      <c r="M51" s="84" t="str">
        <f>IF(Данные!BD42="","",Данные!BD42)</f>
        <v/>
      </c>
    </row>
    <row r="52" spans="1:13" x14ac:dyDescent="0.3">
      <c r="A52" s="20">
        <f>Данные!W43</f>
        <v>608.84</v>
      </c>
      <c r="B52" s="20">
        <f>Данные!X43</f>
        <v>27.01</v>
      </c>
      <c r="C52" s="20">
        <f>Данные!Y43</f>
        <v>239.8</v>
      </c>
      <c r="D52" s="20">
        <f t="shared" si="12"/>
        <v>219.06400000000002</v>
      </c>
      <c r="E52" s="20">
        <f>Данные!AA43</f>
        <v>-515.92770214487609</v>
      </c>
      <c r="F52" s="20">
        <f>Данные!B43</f>
        <v>27.01</v>
      </c>
      <c r="G52" s="20">
        <f>Данные!C43</f>
        <v>239.88</v>
      </c>
      <c r="H52" s="20">
        <f t="shared" si="13"/>
        <v>0</v>
      </c>
      <c r="I52" s="20">
        <f t="shared" si="14"/>
        <v>-7.9999999999984084E-2</v>
      </c>
      <c r="J52" s="20">
        <f>Данные!AT43</f>
        <v>1.3178489236694261E-2</v>
      </c>
      <c r="K52" s="20">
        <f>Данные!AU43</f>
        <v>-9.5433940032307873E-5</v>
      </c>
      <c r="L52" s="20">
        <f>Данные!AV43</f>
        <v>1.3178834781519062E-2</v>
      </c>
      <c r="M52" s="84" t="str">
        <f>IF(Данные!BD43="","",Данные!BD43)</f>
        <v/>
      </c>
    </row>
    <row r="53" spans="1:13" x14ac:dyDescent="0.3">
      <c r="A53" s="20">
        <f>Данные!W44</f>
        <v>621.23</v>
      </c>
      <c r="B53" s="20">
        <f>Данные!X44</f>
        <v>28.31</v>
      </c>
      <c r="C53" s="20">
        <f>Данные!Y44</f>
        <v>238.58</v>
      </c>
      <c r="D53" s="20">
        <f t="shared" si="12"/>
        <v>217.84400000000002</v>
      </c>
      <c r="E53" s="20">
        <f>Данные!AA44</f>
        <v>-526.90160122590726</v>
      </c>
      <c r="F53" s="20">
        <f>Данные!B44</f>
        <v>28.31</v>
      </c>
      <c r="G53" s="20">
        <f>Данные!C44</f>
        <v>238.74</v>
      </c>
      <c r="H53" s="20">
        <f t="shared" si="13"/>
        <v>0</v>
      </c>
      <c r="I53" s="20">
        <f t="shared" si="14"/>
        <v>-0.15999999999999659</v>
      </c>
      <c r="J53" s="20">
        <f>Данные!AT44</f>
        <v>2.2944546151004545E-3</v>
      </c>
      <c r="K53" s="20">
        <f>Данные!AU44</f>
        <v>-1.0676252009034215E-4</v>
      </c>
      <c r="L53" s="20">
        <f>Данные!AV44</f>
        <v>2.2969371381149758E-3</v>
      </c>
      <c r="M53" s="84" t="str">
        <f>IF(Данные!BD44="","",Данные!BD44)</f>
        <v/>
      </c>
    </row>
    <row r="54" spans="1:13" x14ac:dyDescent="0.3">
      <c r="A54" s="20">
        <f>Данные!W45</f>
        <v>633.59</v>
      </c>
      <c r="B54" s="20">
        <f>Данные!X45</f>
        <v>29.43</v>
      </c>
      <c r="C54" s="20">
        <f>Данные!Y45</f>
        <v>239.8</v>
      </c>
      <c r="D54" s="20">
        <f t="shared" si="12"/>
        <v>219.06400000000002</v>
      </c>
      <c r="E54" s="20">
        <f>Данные!AA45</f>
        <v>-537.72539191908982</v>
      </c>
      <c r="F54" s="20">
        <f>Данные!B45</f>
        <v>29.43</v>
      </c>
      <c r="G54" s="20">
        <f>Данные!C45</f>
        <v>239.98</v>
      </c>
      <c r="H54" s="20">
        <f t="shared" si="13"/>
        <v>0</v>
      </c>
      <c r="I54" s="20">
        <f t="shared" si="14"/>
        <v>-0.1799999999999784</v>
      </c>
      <c r="J54" s="20">
        <f>Данные!AT45</f>
        <v>1.6973316457429829E-2</v>
      </c>
      <c r="K54" s="20">
        <f>Данные!AU45</f>
        <v>-1.0361227396060713E-4</v>
      </c>
      <c r="L54" s="20">
        <f>Данные!AV45</f>
        <v>1.6973632700968098E-2</v>
      </c>
      <c r="M54" s="84" t="str">
        <f>IF(Данные!BD45="","",Данные!BD45)</f>
        <v/>
      </c>
    </row>
    <row r="55" spans="1:13" x14ac:dyDescent="0.3">
      <c r="A55" s="20">
        <f>Данные!W46</f>
        <v>645.95000000000005</v>
      </c>
      <c r="B55" s="20">
        <f>Данные!X46</f>
        <v>30.72</v>
      </c>
      <c r="C55" s="20">
        <f>Данные!Y46</f>
        <v>241.18</v>
      </c>
      <c r="D55" s="20">
        <f t="shared" si="12"/>
        <v>220.44400000000002</v>
      </c>
      <c r="E55" s="20">
        <f>Данные!AA46</f>
        <v>-548.421271030355</v>
      </c>
      <c r="F55" s="20">
        <f>Данные!B46</f>
        <v>30.72</v>
      </c>
      <c r="G55" s="20">
        <f>Данные!C46</f>
        <v>241.18</v>
      </c>
      <c r="H55" s="20">
        <f t="shared" si="13"/>
        <v>0</v>
      </c>
      <c r="I55" s="20">
        <f t="shared" si="14"/>
        <v>0</v>
      </c>
      <c r="J55" s="20">
        <f>Данные!AT46</f>
        <v>2.6456091112587957E-2</v>
      </c>
      <c r="K55" s="20">
        <f>Данные!AU46</f>
        <v>-1.3526491318316403E-4</v>
      </c>
      <c r="L55" s="20">
        <f>Данные!AV46</f>
        <v>2.6456436902090461E-2</v>
      </c>
      <c r="M55" s="84" t="str">
        <f>IF(Данные!BD46="","",Данные!BD46)</f>
        <v/>
      </c>
    </row>
    <row r="56" spans="1:13" x14ac:dyDescent="0.3">
      <c r="A56" s="20">
        <f>Данные!W47</f>
        <v>658.31</v>
      </c>
      <c r="B56" s="20">
        <f>Данные!X47</f>
        <v>32.11</v>
      </c>
      <c r="C56" s="20">
        <f>Данные!Y47</f>
        <v>239.81</v>
      </c>
      <c r="D56" s="20">
        <f t="shared" si="12"/>
        <v>219.07400000000001</v>
      </c>
      <c r="E56" s="20">
        <f>Данные!AA47</f>
        <v>-558.9693504297129</v>
      </c>
      <c r="F56" s="20">
        <f>Данные!B47</f>
        <v>32.11</v>
      </c>
      <c r="G56" s="20">
        <f>Данные!C47</f>
        <v>239.88</v>
      </c>
      <c r="H56" s="20">
        <f t="shared" si="13"/>
        <v>0</v>
      </c>
      <c r="I56" s="20">
        <f t="shared" si="14"/>
        <v>-6.9999999999993179E-2</v>
      </c>
      <c r="J56" s="20">
        <f>Данные!AT47</f>
        <v>3.0456366921314839E-2</v>
      </c>
      <c r="K56" s="20">
        <f>Данные!AU47</f>
        <v>-1.4885542543652264E-4</v>
      </c>
      <c r="L56" s="20">
        <f>Данные!AV47</f>
        <v>3.0456730684422492E-2</v>
      </c>
      <c r="M56" s="84" t="str">
        <f>IF(Данные!BD47="","",Данные!BD47)</f>
        <v/>
      </c>
    </row>
    <row r="57" spans="1:13" x14ac:dyDescent="0.3">
      <c r="A57" s="20">
        <f>Данные!W48</f>
        <v>670.68</v>
      </c>
      <c r="B57" s="20">
        <f>Данные!X48</f>
        <v>33.479999999999997</v>
      </c>
      <c r="C57" s="20">
        <f>Данные!Y48</f>
        <v>239.94</v>
      </c>
      <c r="D57" s="20">
        <f t="shared" si="12"/>
        <v>219.20400000000001</v>
      </c>
      <c r="E57" s="20">
        <f>Данные!AA48</f>
        <v>-569.36749763769274</v>
      </c>
      <c r="F57" s="20">
        <f>Данные!B48</f>
        <v>33.479999999999997</v>
      </c>
      <c r="G57" s="20">
        <f>Данные!C48</f>
        <v>240.12</v>
      </c>
      <c r="H57" s="20">
        <f t="shared" si="13"/>
        <v>0</v>
      </c>
      <c r="I57" s="20">
        <f t="shared" si="14"/>
        <v>-0.18000000000000682</v>
      </c>
      <c r="J57" s="20">
        <f>Данные!AT48</f>
        <v>4.5164009060009253E-2</v>
      </c>
      <c r="K57" s="20">
        <f>Данные!AU48</f>
        <v>-1.4570480971087818E-4</v>
      </c>
      <c r="L57" s="20">
        <f>Данные!AV48</f>
        <v>4.5164244090476827E-2</v>
      </c>
      <c r="M57" s="84" t="str">
        <f>IF(Данные!BD48="","",Данные!BD48)</f>
        <v/>
      </c>
    </row>
    <row r="58" spans="1:13" x14ac:dyDescent="0.3">
      <c r="A58" s="20">
        <f>Данные!W49</f>
        <v>683.01</v>
      </c>
      <c r="B58" s="20">
        <f>Данные!X49</f>
        <v>34.76</v>
      </c>
      <c r="C58" s="20">
        <f>Данные!Y49</f>
        <v>239.82</v>
      </c>
      <c r="D58" s="20">
        <f t="shared" si="12"/>
        <v>219.084</v>
      </c>
      <c r="E58" s="20">
        <f>Данные!AA49</f>
        <v>-579.57485686788857</v>
      </c>
      <c r="F58" s="20">
        <f>Данные!B49</f>
        <v>34.76</v>
      </c>
      <c r="G58" s="20">
        <f>Данные!C49</f>
        <v>240.11</v>
      </c>
      <c r="H58" s="20">
        <f t="shared" si="13"/>
        <v>0</v>
      </c>
      <c r="I58" s="20">
        <f t="shared" si="14"/>
        <v>-0.29000000000002046</v>
      </c>
      <c r="J58" s="20">
        <f>Данные!AT49</f>
        <v>7.3616894421886597E-2</v>
      </c>
      <c r="K58" s="20">
        <f>Данные!AU49</f>
        <v>-1.4687034718008363E-4</v>
      </c>
      <c r="L58" s="20">
        <f>Данные!AV49</f>
        <v>7.3617040929543479E-2</v>
      </c>
      <c r="M58" s="84" t="str">
        <f>IF(Данные!BD49="","",Данные!BD49)</f>
        <v/>
      </c>
    </row>
    <row r="59" spans="1:13" x14ac:dyDescent="0.3">
      <c r="A59" s="20">
        <f>Данные!W50</f>
        <v>695.43</v>
      </c>
      <c r="B59" s="20">
        <f>Данные!X50</f>
        <v>36.409999999999997</v>
      </c>
      <c r="C59" s="20">
        <f>Данные!Y50</f>
        <v>239.86</v>
      </c>
      <c r="D59" s="20">
        <f t="shared" si="12"/>
        <v>219.12400000000002</v>
      </c>
      <c r="E59" s="20">
        <f>Данные!AA50</f>
        <v>-589.67511189072331</v>
      </c>
      <c r="F59" s="20">
        <f>Данные!B50</f>
        <v>36.409999999999997</v>
      </c>
      <c r="G59" s="20">
        <f>Данные!C50</f>
        <v>239.96</v>
      </c>
      <c r="H59" s="20">
        <f t="shared" si="13"/>
        <v>0</v>
      </c>
      <c r="I59" s="20">
        <f t="shared" si="14"/>
        <v>-9.9999999999994316E-2</v>
      </c>
      <c r="J59" s="20">
        <f>Данные!AT50</f>
        <v>9.796361871889997E-2</v>
      </c>
      <c r="K59" s="20">
        <f>Данные!AU50</f>
        <v>-1.4505650335649989E-4</v>
      </c>
      <c r="L59" s="20">
        <f>Данные!AV50</f>
        <v>9.7963726112736113E-2</v>
      </c>
      <c r="M59" s="84" t="str">
        <f>IF(Данные!BD50="","",Данные!BD50)</f>
        <v/>
      </c>
    </row>
    <row r="60" spans="1:13" x14ac:dyDescent="0.3">
      <c r="A60" s="20">
        <f>Данные!W51</f>
        <v>707.79</v>
      </c>
      <c r="B60" s="20">
        <f>Данные!X51</f>
        <v>37.53</v>
      </c>
      <c r="C60" s="20">
        <f>Данные!Y51</f>
        <v>239</v>
      </c>
      <c r="D60" s="20">
        <f t="shared" ref="D60:D65" si="15">IF(C60-$Q$4&gt;=0,C60-$Q$4,C60-$Q$4+360)</f>
        <v>218.26400000000001</v>
      </c>
      <c r="E60" s="20">
        <f>Данные!AA51</f>
        <v>-599.5500500166695</v>
      </c>
      <c r="F60" s="20">
        <f>Данные!B51</f>
        <v>37.53</v>
      </c>
      <c r="G60" s="20">
        <f>Данные!C51</f>
        <v>238.96</v>
      </c>
      <c r="H60" s="20">
        <f t="shared" ref="H60:H65" si="16">B60-F60</f>
        <v>0</v>
      </c>
      <c r="I60" s="20">
        <f t="shared" ref="I60:I65" si="17">C60-G60</f>
        <v>3.9999999999992042E-2</v>
      </c>
      <c r="J60" s="20">
        <f>Данные!AT51</f>
        <v>0.10173646112208991</v>
      </c>
      <c r="K60" s="20">
        <f>Данные!AU51</f>
        <v>-1.2145191260515276E-4</v>
      </c>
      <c r="L60" s="20">
        <f>Данные!AV51</f>
        <v>0.10173653361606923</v>
      </c>
      <c r="M60" s="84" t="str">
        <f>IF(Данные!BD51="","",Данные!BD51)</f>
        <v/>
      </c>
    </row>
    <row r="61" spans="1:13" x14ac:dyDescent="0.3">
      <c r="A61" s="20">
        <f>Данные!W52</f>
        <v>720.15</v>
      </c>
      <c r="B61" s="20">
        <f>Данные!X52</f>
        <v>39.020000000000003</v>
      </c>
      <c r="C61" s="20">
        <f>Данные!Y52</f>
        <v>239.39</v>
      </c>
      <c r="D61" s="20">
        <f t="shared" si="15"/>
        <v>218.654</v>
      </c>
      <c r="E61" s="20">
        <f>Данные!AA52</f>
        <v>-609.25296849665165</v>
      </c>
      <c r="F61" s="20">
        <f>Данные!B52</f>
        <v>39.020000000000003</v>
      </c>
      <c r="G61" s="20">
        <f>Данные!C52</f>
        <v>239.45</v>
      </c>
      <c r="H61" s="20">
        <f t="shared" si="16"/>
        <v>0</v>
      </c>
      <c r="I61" s="20">
        <f t="shared" si="17"/>
        <v>-6.0000000000002274E-2</v>
      </c>
      <c r="J61" s="20">
        <f>Данные!AT52</f>
        <v>0.10318255971299417</v>
      </c>
      <c r="K61" s="20">
        <f>Данные!AU52</f>
        <v>-1.1313728691675351E-4</v>
      </c>
      <c r="L61" s="20">
        <f>Данные!AV52</f>
        <v>0.1031826217391829</v>
      </c>
      <c r="M61" s="84" t="str">
        <f>IF(Данные!BD52="","",Данные!BD52)</f>
        <v/>
      </c>
    </row>
    <row r="62" spans="1:13" x14ac:dyDescent="0.3">
      <c r="A62" s="20">
        <f>Данные!W53</f>
        <v>732.5</v>
      </c>
      <c r="B62" s="20">
        <f>Данные!X53</f>
        <v>40.15</v>
      </c>
      <c r="C62" s="20">
        <f>Данные!Y53</f>
        <v>238.53</v>
      </c>
      <c r="D62" s="20">
        <f t="shared" si="15"/>
        <v>217.79400000000001</v>
      </c>
      <c r="E62" s="20">
        <f>Данные!AA53</f>
        <v>-618.77078594595423</v>
      </c>
      <c r="F62" s="20">
        <f>Данные!B53</f>
        <v>40.15</v>
      </c>
      <c r="G62" s="20">
        <f>Данные!C53</f>
        <v>238.36</v>
      </c>
      <c r="H62" s="20">
        <f t="shared" si="16"/>
        <v>0</v>
      </c>
      <c r="I62" s="20">
        <f t="shared" si="17"/>
        <v>0.16999999999998749</v>
      </c>
      <c r="J62" s="20">
        <f>Данные!AT53</f>
        <v>9.5439824420418429E-2</v>
      </c>
      <c r="K62" s="20">
        <f>Данные!AU53</f>
        <v>-6.914328832863248E-5</v>
      </c>
      <c r="L62" s="20">
        <f>Данные!AV53</f>
        <v>9.5439849466533735E-2</v>
      </c>
      <c r="M62" s="84" t="str">
        <f>IF(Данные!BD53="","",Данные!BD53)</f>
        <v/>
      </c>
    </row>
    <row r="63" spans="1:13" x14ac:dyDescent="0.3">
      <c r="A63" s="20">
        <f>Данные!W54</f>
        <v>744.86</v>
      </c>
      <c r="B63" s="20">
        <f>Данные!X54</f>
        <v>41.43</v>
      </c>
      <c r="C63" s="20">
        <f>Данные!Y54</f>
        <v>238.87</v>
      </c>
      <c r="D63" s="20">
        <f t="shared" si="15"/>
        <v>218.13400000000001</v>
      </c>
      <c r="E63" s="20">
        <f>Данные!AA54</f>
        <v>-628.1284713878905</v>
      </c>
      <c r="F63" s="20">
        <f>Данные!B54</f>
        <v>41.43</v>
      </c>
      <c r="G63" s="20">
        <f>Данные!C54</f>
        <v>238.32</v>
      </c>
      <c r="H63" s="20">
        <f t="shared" si="16"/>
        <v>0</v>
      </c>
      <c r="I63" s="20">
        <f t="shared" si="17"/>
        <v>0.55000000000001137</v>
      </c>
      <c r="J63" s="20">
        <f>Данные!AT54</f>
        <v>4.4360536122942183E-2</v>
      </c>
      <c r="K63" s="20">
        <f>Данные!AU54</f>
        <v>-8.0698837450654537E-5</v>
      </c>
      <c r="L63" s="20">
        <f>Данные!AV54</f>
        <v>4.43606095248614E-2</v>
      </c>
      <c r="M63" s="84" t="str">
        <f>IF(Данные!BD54="","",Данные!BD54)</f>
        <v/>
      </c>
    </row>
    <row r="64" spans="1:13" x14ac:dyDescent="0.3">
      <c r="A64" s="20">
        <f>Данные!W55</f>
        <v>757.25</v>
      </c>
      <c r="B64" s="20">
        <f>Данные!X55</f>
        <v>43.08</v>
      </c>
      <c r="C64" s="20">
        <f>Данные!Y55</f>
        <v>238.64</v>
      </c>
      <c r="D64" s="20">
        <f t="shared" si="15"/>
        <v>217.904</v>
      </c>
      <c r="E64" s="20">
        <f>Данные!AA55</f>
        <v>-637.29873564892216</v>
      </c>
      <c r="F64" s="20">
        <f>Данные!B55</f>
        <v>43.08</v>
      </c>
      <c r="G64" s="20">
        <f>Данные!C55</f>
        <v>238.59</v>
      </c>
      <c r="H64" s="20">
        <f t="shared" si="16"/>
        <v>0</v>
      </c>
      <c r="I64" s="20">
        <f t="shared" si="17"/>
        <v>4.9999999999982947E-2</v>
      </c>
      <c r="J64" s="20">
        <f>Данные!AT55</f>
        <v>1.3444673172618225E-3</v>
      </c>
      <c r="K64" s="20">
        <f>Данные!AU55</f>
        <v>-7.8594167916890001E-5</v>
      </c>
      <c r="L64" s="20">
        <f>Данные!AV55</f>
        <v>1.3467625664591923E-3</v>
      </c>
      <c r="M64" s="84" t="str">
        <f>IF(Данные!BD55="","",Данные!BD55)</f>
        <v/>
      </c>
    </row>
    <row r="65" spans="1:13" x14ac:dyDescent="0.3">
      <c r="A65" s="20">
        <f>Данные!W56</f>
        <v>769.59</v>
      </c>
      <c r="B65" s="20">
        <f>Данные!X56</f>
        <v>44.75</v>
      </c>
      <c r="C65" s="20">
        <f>Данные!Y56</f>
        <v>239.39</v>
      </c>
      <c r="D65" s="20">
        <f t="shared" si="15"/>
        <v>218.654</v>
      </c>
      <c r="E65" s="20">
        <f>Данные!AA56</f>
        <v>-646.1878423426341</v>
      </c>
      <c r="F65" s="20">
        <f>Данные!B56</f>
        <v>44.75</v>
      </c>
      <c r="G65" s="20">
        <f>Данные!C56</f>
        <v>239.38</v>
      </c>
      <c r="H65" s="20">
        <f t="shared" si="16"/>
        <v>0</v>
      </c>
      <c r="I65" s="20">
        <f t="shared" si="17"/>
        <v>9.9999999999909051E-3</v>
      </c>
      <c r="J65" s="20">
        <f>Данные!AT56</f>
        <v>3.1330632835400579E-3</v>
      </c>
      <c r="K65" s="20">
        <f>Данные!AU56</f>
        <v>-7.1908742143023119E-5</v>
      </c>
      <c r="L65" s="20">
        <f>Данные!AV56</f>
        <v>3.1338883843977918E-3</v>
      </c>
      <c r="M65" s="84" t="str">
        <f>IF(Данные!BD56="","",Данные!BD56)</f>
        <v/>
      </c>
    </row>
    <row r="66" spans="1:13" x14ac:dyDescent="0.3">
      <c r="A66" s="20">
        <f>Данные!W57</f>
        <v>781.93</v>
      </c>
      <c r="B66" s="20">
        <f>Данные!X57</f>
        <v>46.14</v>
      </c>
      <c r="C66" s="20">
        <f>Данные!Y57</f>
        <v>239.84</v>
      </c>
      <c r="D66" s="20">
        <f t="shared" ref="D66:D68" si="18">IF(C66-$Q$4&gt;=0,C66-$Q$4,C66-$Q$4+360)</f>
        <v>219.10400000000001</v>
      </c>
      <c r="E66" s="20">
        <f>Данные!AA57</f>
        <v>-654.84531780561861</v>
      </c>
      <c r="F66" s="20">
        <f>Данные!B57</f>
        <v>46.14</v>
      </c>
      <c r="G66" s="20">
        <f>Данные!C57</f>
        <v>239.99</v>
      </c>
      <c r="H66" s="20">
        <f t="shared" ref="H66:H68" si="19">B66-F66</f>
        <v>0</v>
      </c>
      <c r="I66" s="20">
        <f t="shared" ref="I66:I68" si="20">C66-G66</f>
        <v>-0.15000000000000568</v>
      </c>
      <c r="J66" s="20">
        <f>Данные!AT57</f>
        <v>7.7812403064026151E-3</v>
      </c>
      <c r="K66" s="20">
        <f>Данные!AU57</f>
        <v>-5.2985273782724107E-5</v>
      </c>
      <c r="L66" s="20">
        <f>Данные!AV57</f>
        <v>7.7814207022382804E-3</v>
      </c>
      <c r="M66" s="84" t="str">
        <f>IF(Данные!BD57="","",Данные!BD57)</f>
        <v/>
      </c>
    </row>
    <row r="67" spans="1:13" x14ac:dyDescent="0.3">
      <c r="A67" s="20">
        <f>Данные!W58</f>
        <v>794.28</v>
      </c>
      <c r="B67" s="20">
        <f>Данные!X58</f>
        <v>47.73</v>
      </c>
      <c r="C67" s="20">
        <f>Данные!Y58</f>
        <v>240.64</v>
      </c>
      <c r="D67" s="20">
        <f t="shared" si="18"/>
        <v>219.904</v>
      </c>
      <c r="E67" s="20">
        <f>Данные!AA58</f>
        <v>-663.27804137932503</v>
      </c>
      <c r="F67" s="20">
        <f>Данные!B58</f>
        <v>47.73</v>
      </c>
      <c r="G67" s="20">
        <f>Данные!C58</f>
        <v>240.76</v>
      </c>
      <c r="H67" s="20">
        <f t="shared" si="19"/>
        <v>0</v>
      </c>
      <c r="I67" s="20">
        <f t="shared" si="20"/>
        <v>-0.12000000000000455</v>
      </c>
      <c r="J67" s="20">
        <f>Данные!AT58</f>
        <v>2.9005175094625583E-2</v>
      </c>
      <c r="K67" s="20">
        <f>Данные!AU58</f>
        <v>-5.8365914014757436E-5</v>
      </c>
      <c r="L67" s="20">
        <f>Данные!AV58</f>
        <v>2.9005233818223342E-2</v>
      </c>
      <c r="M67" s="84" t="str">
        <f>IF(Данные!BD58="","",Данные!BD58)</f>
        <v/>
      </c>
    </row>
    <row r="68" spans="1:13" x14ac:dyDescent="0.3">
      <c r="A68" s="20">
        <f>Данные!W59</f>
        <v>806.64</v>
      </c>
      <c r="B68" s="20">
        <f>Данные!X59</f>
        <v>48.96</v>
      </c>
      <c r="C68" s="20">
        <f>Данные!Y59</f>
        <v>242.24</v>
      </c>
      <c r="D68" s="20">
        <f t="shared" si="18"/>
        <v>221.50400000000002</v>
      </c>
      <c r="E68" s="20">
        <f>Данные!AA59</f>
        <v>-671.49317827376387</v>
      </c>
      <c r="F68" s="20">
        <f>Данные!B59</f>
        <v>48.96</v>
      </c>
      <c r="G68" s="20">
        <f>Данные!C59</f>
        <v>242.04</v>
      </c>
      <c r="H68" s="20">
        <f t="shared" si="19"/>
        <v>0</v>
      </c>
      <c r="I68" s="20">
        <f t="shared" si="20"/>
        <v>0.20000000000001705</v>
      </c>
      <c r="J68" s="20">
        <f>Данные!AT59</f>
        <v>2.2316340866073824E-2</v>
      </c>
      <c r="K68" s="20">
        <f>Данные!AU59</f>
        <v>-1.6564630550419679E-4</v>
      </c>
      <c r="L68" s="20">
        <f>Данные!AV59</f>
        <v>2.2316955624576661E-2</v>
      </c>
      <c r="M68" s="84" t="str">
        <f>IF(Данные!BD59="","",Данные!BD59)</f>
        <v/>
      </c>
    </row>
    <row r="69" spans="1:13" x14ac:dyDescent="0.3">
      <c r="A69" s="20">
        <f>Данные!W60</f>
        <v>818.99</v>
      </c>
      <c r="B69" s="20">
        <f>Данные!X60</f>
        <v>50.01</v>
      </c>
      <c r="C69" s="20">
        <f>Данные!Y60</f>
        <v>242.93</v>
      </c>
      <c r="D69" s="20">
        <f t="shared" ref="D69:D76" si="21">IF(C69-$Q$4&gt;=0,C69-$Q$4,C69-$Q$4+360)</f>
        <v>222.19400000000002</v>
      </c>
      <c r="E69" s="20">
        <f>Данные!AA60</f>
        <v>-679.51626372561645</v>
      </c>
      <c r="F69" s="20">
        <f>Данные!B60</f>
        <v>50.01</v>
      </c>
      <c r="G69" s="20">
        <f>Данные!C60</f>
        <v>242.6</v>
      </c>
      <c r="H69" s="20">
        <f t="shared" ref="H69:H76" si="22">B69-F69</f>
        <v>0</v>
      </c>
      <c r="I69" s="20">
        <f t="shared" ref="I69:I76" si="23">C69-G69</f>
        <v>0.33000000000001251</v>
      </c>
      <c r="J69" s="20">
        <f>Данные!AT60</f>
        <v>2.1230261120486288E-2</v>
      </c>
      <c r="K69" s="20">
        <f>Данные!AU60</f>
        <v>-1.8477311800779717E-4</v>
      </c>
      <c r="L69" s="20">
        <f>Данные!AV60</f>
        <v>2.1231065172269855E-2</v>
      </c>
      <c r="M69" s="84" t="str">
        <f>IF(Данные!BD60="","",Данные!BD60)</f>
        <v/>
      </c>
    </row>
    <row r="70" spans="1:13" x14ac:dyDescent="0.3">
      <c r="A70" s="20">
        <f>Данные!W61</f>
        <v>831.31</v>
      </c>
      <c r="B70" s="20">
        <f>Данные!X61</f>
        <v>51.52</v>
      </c>
      <c r="C70" s="20">
        <f>Данные!Y61</f>
        <v>242.05</v>
      </c>
      <c r="D70" s="20">
        <f t="shared" si="21"/>
        <v>221.31400000000002</v>
      </c>
      <c r="E70" s="20">
        <f>Данные!AA61</f>
        <v>-687.30856178473186</v>
      </c>
      <c r="F70" s="20">
        <f>Данные!B61</f>
        <v>51.52</v>
      </c>
      <c r="G70" s="20">
        <f>Данные!C61</f>
        <v>241.59</v>
      </c>
      <c r="H70" s="20">
        <f t="shared" si="22"/>
        <v>0</v>
      </c>
      <c r="I70" s="20">
        <f t="shared" si="23"/>
        <v>0.46000000000000796</v>
      </c>
      <c r="J70" s="20">
        <f>Данные!AT61</f>
        <v>8.711166140055511E-2</v>
      </c>
      <c r="K70" s="20">
        <f>Данные!AU61</f>
        <v>-1.5561809800601623E-4</v>
      </c>
      <c r="L70" s="20">
        <f>Данные!AV61</f>
        <v>8.7111800400160422E-2</v>
      </c>
      <c r="M70" s="84" t="str">
        <f>IF(Данные!BD61="","",Данные!BD61)</f>
        <v/>
      </c>
    </row>
    <row r="71" spans="1:13" x14ac:dyDescent="0.3">
      <c r="A71" s="20">
        <f>Данные!W62</f>
        <v>843.67</v>
      </c>
      <c r="B71" s="20">
        <f>Данные!X62</f>
        <v>53.05</v>
      </c>
      <c r="C71" s="20">
        <f>Данные!Y62</f>
        <v>242.14</v>
      </c>
      <c r="D71" s="20">
        <f t="shared" si="21"/>
        <v>221.404</v>
      </c>
      <c r="E71" s="20">
        <f>Данные!AA62</f>
        <v>-694.86937233966626</v>
      </c>
      <c r="F71" s="20">
        <f>Данные!B62</f>
        <v>53.05</v>
      </c>
      <c r="G71" s="20">
        <f>Данные!C62</f>
        <v>241.77</v>
      </c>
      <c r="H71" s="20">
        <f t="shared" si="22"/>
        <v>0</v>
      </c>
      <c r="I71" s="20">
        <f t="shared" si="23"/>
        <v>0.36999999999997613</v>
      </c>
      <c r="J71" s="20">
        <f>Данные!AT62</f>
        <v>0.15784367163715185</v>
      </c>
      <c r="K71" s="20">
        <f>Данные!AU62</f>
        <v>-1.5269976506715466E-4</v>
      </c>
      <c r="L71" s="20">
        <f>Данные!AV62</f>
        <v>0.15784374549888022</v>
      </c>
      <c r="M71" s="84" t="str">
        <f>IF(Данные!BD62="","",Данные!BD62)</f>
        <v/>
      </c>
    </row>
    <row r="72" spans="1:13" x14ac:dyDescent="0.3">
      <c r="A72" s="20">
        <f>Данные!W63</f>
        <v>856.03</v>
      </c>
      <c r="B72" s="20">
        <f>Данные!X63</f>
        <v>54.2</v>
      </c>
      <c r="C72" s="20">
        <f>Данные!Y63</f>
        <v>242.6</v>
      </c>
      <c r="D72" s="20">
        <f t="shared" si="21"/>
        <v>221.864</v>
      </c>
      <c r="E72" s="20">
        <f>Данные!AA63</f>
        <v>-702.19959071347193</v>
      </c>
      <c r="F72" s="20">
        <f>Данные!B63</f>
        <v>54.2</v>
      </c>
      <c r="G72" s="20">
        <f>Данные!C63</f>
        <v>242.63</v>
      </c>
      <c r="H72" s="20">
        <f t="shared" si="22"/>
        <v>0</v>
      </c>
      <c r="I72" s="20">
        <f t="shared" si="23"/>
        <v>-3.0000000000001137E-2</v>
      </c>
      <c r="J72" s="20">
        <f>Данные!AT63</f>
        <v>0.18711297001005828</v>
      </c>
      <c r="K72" s="20">
        <f>Данные!AU63</f>
        <v>-8.9010559690905211E-5</v>
      </c>
      <c r="L72" s="20">
        <f>Данные!AV63</f>
        <v>0.18711299118143751</v>
      </c>
      <c r="M72" s="84" t="str">
        <f>IF(Данные!BD63="","",Данные!BD63)</f>
        <v/>
      </c>
    </row>
    <row r="73" spans="1:13" x14ac:dyDescent="0.3">
      <c r="A73" s="20">
        <f>Данные!W64</f>
        <v>868.37</v>
      </c>
      <c r="B73" s="20">
        <f>Данные!X64</f>
        <v>55.21</v>
      </c>
      <c r="C73" s="20">
        <f>Данные!Y64</f>
        <v>241.52</v>
      </c>
      <c r="D73" s="20">
        <f t="shared" si="21"/>
        <v>220.78400000000002</v>
      </c>
      <c r="E73" s="20">
        <f>Данные!AA64</f>
        <v>-709.32952321277025</v>
      </c>
      <c r="F73" s="20">
        <f>Данные!B64</f>
        <v>55.21</v>
      </c>
      <c r="G73" s="20">
        <f>Данные!C64</f>
        <v>241.67</v>
      </c>
      <c r="H73" s="20">
        <f t="shared" si="22"/>
        <v>0</v>
      </c>
      <c r="I73" s="20">
        <f t="shared" si="23"/>
        <v>-0.14999999999997726</v>
      </c>
      <c r="J73" s="20">
        <f>Данные!AT64</f>
        <v>0.17122754730184436</v>
      </c>
      <c r="K73" s="20">
        <f>Данные!AU64</f>
        <v>-1.1852540330892225E-4</v>
      </c>
      <c r="L73" s="20">
        <f>Данные!AV64</f>
        <v>0.1712275883240682</v>
      </c>
      <c r="M73" s="84" t="str">
        <f>IF(Данные!BD64="","",Данные!BD64)</f>
        <v/>
      </c>
    </row>
    <row r="74" spans="1:13" x14ac:dyDescent="0.3">
      <c r="A74" s="20">
        <f>Данные!W65</f>
        <v>880.77</v>
      </c>
      <c r="B74" s="20">
        <f>Данные!X65</f>
        <v>56.68</v>
      </c>
      <c r="C74" s="20">
        <f>Данные!Y65</f>
        <v>242.35</v>
      </c>
      <c r="D74" s="20">
        <f t="shared" si="21"/>
        <v>221.614</v>
      </c>
      <c r="E74" s="20">
        <f>Данные!AA65</f>
        <v>-716.27327307287544</v>
      </c>
      <c r="F74" s="20">
        <f>Данные!B65</f>
        <v>56.68</v>
      </c>
      <c r="G74" s="20">
        <f>Данные!C65</f>
        <v>242.52</v>
      </c>
      <c r="H74" s="20">
        <f t="shared" si="22"/>
        <v>0</v>
      </c>
      <c r="I74" s="20">
        <f t="shared" si="23"/>
        <v>-0.17000000000001592</v>
      </c>
      <c r="J74" s="20">
        <f>Данные!AT65</f>
        <v>0.14252530594585036</v>
      </c>
      <c r="K74" s="20">
        <f>Данные!AU65</f>
        <v>-1.144602972544817E-4</v>
      </c>
      <c r="L74" s="20">
        <f>Данные!AV65</f>
        <v>0.14252535190666218</v>
      </c>
      <c r="M74" s="84" t="str">
        <f>IF(Данные!BD65="","",Данные!BD65)</f>
        <v/>
      </c>
    </row>
    <row r="75" spans="1:13" x14ac:dyDescent="0.3">
      <c r="A75" s="20">
        <f>Данные!W66</f>
        <v>893</v>
      </c>
      <c r="B75" s="20">
        <f>Данные!X66</f>
        <v>57.84</v>
      </c>
      <c r="C75" s="20">
        <f>Данные!Y66</f>
        <v>241.34</v>
      </c>
      <c r="D75" s="20">
        <f t="shared" si="21"/>
        <v>220.60400000000001</v>
      </c>
      <c r="E75" s="20">
        <f>Данные!AA66</f>
        <v>-722.88760373914101</v>
      </c>
      <c r="F75" s="20">
        <f>Данные!B66</f>
        <v>57.84</v>
      </c>
      <c r="G75" s="20">
        <f>Данные!C66</f>
        <v>241.69</v>
      </c>
      <c r="H75" s="20">
        <f t="shared" si="22"/>
        <v>0</v>
      </c>
      <c r="I75" s="20">
        <f t="shared" si="23"/>
        <v>-0.34999999999999432</v>
      </c>
      <c r="J75" s="20">
        <f>Данные!AT66</f>
        <v>9.5744701764991613E-2</v>
      </c>
      <c r="K75" s="20">
        <f>Данные!AU66</f>
        <v>-1.5380348600047E-4</v>
      </c>
      <c r="L75" s="20">
        <f>Данные!AV66</f>
        <v>9.5744825299226982E-2</v>
      </c>
      <c r="M75" s="84" t="str">
        <f>IF(Данные!BD66="","",Данные!BD66)</f>
        <v/>
      </c>
    </row>
    <row r="76" spans="1:13" x14ac:dyDescent="0.3">
      <c r="A76" s="20">
        <f>Данные!W67</f>
        <v>905.33</v>
      </c>
      <c r="B76" s="20">
        <f>Данные!X67</f>
        <v>59.02</v>
      </c>
      <c r="C76" s="20">
        <f>Данные!Y67</f>
        <v>240.92</v>
      </c>
      <c r="D76" s="20">
        <f t="shared" si="21"/>
        <v>220.184</v>
      </c>
      <c r="E76" s="20">
        <f>Данные!AA67</f>
        <v>-729.34275724816098</v>
      </c>
      <c r="F76" s="20">
        <f>Данные!B67</f>
        <v>59.02</v>
      </c>
      <c r="G76" s="20">
        <f>Данные!C67</f>
        <v>240.76</v>
      </c>
      <c r="H76" s="20">
        <f t="shared" si="22"/>
        <v>0</v>
      </c>
      <c r="I76" s="20">
        <f t="shared" si="23"/>
        <v>0.15999999999999659</v>
      </c>
      <c r="J76" s="20">
        <f>Данные!AT67</f>
        <v>7.8626585588186471E-2</v>
      </c>
      <c r="K76" s="20">
        <f>Данные!AU67</f>
        <v>-7.1908259656083828E-5</v>
      </c>
      <c r="L76" s="20">
        <f>Данные!AV67</f>
        <v>7.8626618470173437E-2</v>
      </c>
      <c r="M76" s="84" t="str">
        <f>IF(Данные!BD67="","",Данные!BD67)</f>
        <v/>
      </c>
    </row>
    <row r="77" spans="1:13" x14ac:dyDescent="0.3">
      <c r="A77" s="20">
        <f>Данные!W68</f>
        <v>917.61</v>
      </c>
      <c r="B77" s="20">
        <f>Данные!X68</f>
        <v>59.78</v>
      </c>
      <c r="C77" s="20">
        <f>Данные!Y68</f>
        <v>238.869</v>
      </c>
      <c r="D77" s="20">
        <f t="shared" ref="D77:D84" si="24">IF(C77-$Q$4&gt;=0,C77-$Q$4,C77-$Q$4+360)</f>
        <v>218.13300000000001</v>
      </c>
      <c r="E77" s="20">
        <f>Данные!AA68</f>
        <v>-735.59423457254047</v>
      </c>
      <c r="F77" s="20">
        <f>Данные!B68</f>
        <v>59.78</v>
      </c>
      <c r="G77" s="20">
        <f>Данные!C68</f>
        <v>239.74</v>
      </c>
      <c r="H77" s="20">
        <f t="shared" ref="H77:H84" si="25">B77-F77</f>
        <v>0</v>
      </c>
      <c r="I77" s="20">
        <f t="shared" ref="I77:I84" si="26">C77-G77</f>
        <v>-0.87100000000000932</v>
      </c>
      <c r="J77" s="20">
        <f>Данные!AT68</f>
        <v>1.3442590174810108E-2</v>
      </c>
      <c r="K77" s="20">
        <f>Данные!AU68</f>
        <v>-4.4416158925741911E-4</v>
      </c>
      <c r="L77" s="20">
        <f>Данные!AV68</f>
        <v>1.3449926026758397E-2</v>
      </c>
      <c r="M77" s="84" t="str">
        <f>IF(Данные!BD68="","",Данные!BD68)</f>
        <v/>
      </c>
    </row>
    <row r="78" spans="1:13" x14ac:dyDescent="0.3">
      <c r="A78" s="20">
        <f>Данные!W69</f>
        <v>929.77</v>
      </c>
      <c r="B78" s="20">
        <f>Данные!X69</f>
        <v>60.6</v>
      </c>
      <c r="C78" s="20">
        <f>Данные!Y69</f>
        <v>239.642</v>
      </c>
      <c r="D78" s="20">
        <f t="shared" si="24"/>
        <v>218.90600000000001</v>
      </c>
      <c r="E78" s="20">
        <f>Данные!AA69</f>
        <v>-741.63929696371349</v>
      </c>
      <c r="F78" s="20">
        <f>Данные!B69</f>
        <v>60.6</v>
      </c>
      <c r="G78" s="20">
        <f>Данные!C69</f>
        <v>240.51</v>
      </c>
      <c r="H78" s="20">
        <f t="shared" si="25"/>
        <v>0</v>
      </c>
      <c r="I78" s="20">
        <f t="shared" si="26"/>
        <v>-0.867999999999995</v>
      </c>
      <c r="J78" s="20">
        <f>Данные!AT69</f>
        <v>0.14765715155398762</v>
      </c>
      <c r="K78" s="20">
        <f>Данные!AU69</f>
        <v>-4.4469637350630364E-4</v>
      </c>
      <c r="L78" s="20">
        <f>Данные!AV69</f>
        <v>0.14765782119448287</v>
      </c>
      <c r="M78" s="84" t="str">
        <f>IF(Данные!BD69="","",Данные!BD69)</f>
        <v/>
      </c>
    </row>
    <row r="79" spans="1:13" x14ac:dyDescent="0.3">
      <c r="A79" s="20">
        <f>Данные!W70</f>
        <v>942.19</v>
      </c>
      <c r="B79" s="20">
        <f>Данные!X70</f>
        <v>61.29</v>
      </c>
      <c r="C79" s="20">
        <f>Данные!Y70</f>
        <v>239.827</v>
      </c>
      <c r="D79" s="20">
        <f t="shared" si="24"/>
        <v>219.09100000000001</v>
      </c>
      <c r="E79" s="20">
        <f>Данные!AA70</f>
        <v>-747.67102474386422</v>
      </c>
      <c r="F79" s="20">
        <f>Данные!B70</f>
        <v>61.29</v>
      </c>
      <c r="G79" s="20">
        <f>Данные!C70</f>
        <v>240.84</v>
      </c>
      <c r="H79" s="20">
        <f t="shared" si="25"/>
        <v>0</v>
      </c>
      <c r="I79" s="20">
        <f t="shared" si="26"/>
        <v>-1.0130000000000052</v>
      </c>
      <c r="J79" s="20">
        <f>Данные!AT70</f>
        <v>0.32584432604545172</v>
      </c>
      <c r="K79" s="20">
        <f>Данные!AU70</f>
        <v>-4.359593340268475E-4</v>
      </c>
      <c r="L79" s="20">
        <f>Данные!AV70</f>
        <v>0.32584461768848594</v>
      </c>
      <c r="M79" s="84" t="str">
        <f>IF(Данные!BD70="","",Данные!BD70)</f>
        <v/>
      </c>
    </row>
    <row r="80" spans="1:13" x14ac:dyDescent="0.3">
      <c r="A80" s="20">
        <f>Данные!W71</f>
        <v>954.54</v>
      </c>
      <c r="B80" s="20">
        <f>Данные!X71</f>
        <v>62.2</v>
      </c>
      <c r="C80" s="20">
        <f>Данные!Y71</f>
        <v>240.05799999999999</v>
      </c>
      <c r="D80" s="20">
        <f t="shared" si="24"/>
        <v>219.322</v>
      </c>
      <c r="E80" s="20">
        <f>Данные!AA71</f>
        <v>-753.51741667840781</v>
      </c>
      <c r="F80" s="20">
        <f>Данные!B71</f>
        <v>62.2</v>
      </c>
      <c r="G80" s="20">
        <f>Данные!C71</f>
        <v>241.1</v>
      </c>
      <c r="H80" s="20">
        <f t="shared" si="25"/>
        <v>0</v>
      </c>
      <c r="I80" s="20">
        <f t="shared" si="26"/>
        <v>-1.0420000000000016</v>
      </c>
      <c r="J80" s="20">
        <f>Данные!AT71</f>
        <v>0.52090477647062117</v>
      </c>
      <c r="K80" s="20">
        <f>Данные!AU71</f>
        <v>-4.3431972437701916E-4</v>
      </c>
      <c r="L80" s="20">
        <f>Данные!AV71</f>
        <v>0.5209049575340311</v>
      </c>
      <c r="M80" s="84" t="str">
        <f>IF(Данные!BD71="","",Данные!BD71)</f>
        <v/>
      </c>
    </row>
    <row r="81" spans="1:13" x14ac:dyDescent="0.3">
      <c r="A81" s="20">
        <f>Данные!W72</f>
        <v>966.89</v>
      </c>
      <c r="B81" s="20">
        <f>Данные!X72</f>
        <v>64.400000000000006</v>
      </c>
      <c r="C81" s="20">
        <f>Данные!Y72</f>
        <v>239.785</v>
      </c>
      <c r="D81" s="20">
        <f t="shared" si="24"/>
        <v>219.04900000000001</v>
      </c>
      <c r="E81" s="20">
        <f>Данные!AA72</f>
        <v>-759.06617380845546</v>
      </c>
      <c r="F81" s="20">
        <f>Данные!B72</f>
        <v>64.400000000000006</v>
      </c>
      <c r="G81" s="20">
        <f>Данные!C72</f>
        <v>240.79</v>
      </c>
      <c r="H81" s="20">
        <f t="shared" si="25"/>
        <v>0</v>
      </c>
      <c r="I81" s="20">
        <f t="shared" si="26"/>
        <v>-1.0049999999999955</v>
      </c>
      <c r="J81" s="20">
        <f>Данные!AT72</f>
        <v>0.71793084318930445</v>
      </c>
      <c r="K81" s="20">
        <f>Данные!AU72</f>
        <v>-4.3189487269046367E-4</v>
      </c>
      <c r="L81" s="20">
        <f>Данные!AV72</f>
        <v>0.71793097309956388</v>
      </c>
      <c r="M81" s="84" t="str">
        <f>IF(Данные!BD72="","",Данные!BD72)</f>
        <v/>
      </c>
    </row>
    <row r="82" spans="1:13" x14ac:dyDescent="0.3">
      <c r="A82" s="20">
        <f>Данные!W73</f>
        <v>979.24</v>
      </c>
      <c r="B82" s="20">
        <f>Данные!X73</f>
        <v>65.900000000000006</v>
      </c>
      <c r="C82" s="20">
        <f>Данные!Y73</f>
        <v>240.39500000000001</v>
      </c>
      <c r="D82" s="20">
        <f t="shared" si="24"/>
        <v>219.65900000000002</v>
      </c>
      <c r="E82" s="20">
        <f>Данные!AA73</f>
        <v>-764.25608069080783</v>
      </c>
      <c r="F82" s="20">
        <f>Данные!B73</f>
        <v>65.900000000000006</v>
      </c>
      <c r="G82" s="20">
        <f>Данные!C73</f>
        <v>241.52</v>
      </c>
      <c r="H82" s="20">
        <f t="shared" si="25"/>
        <v>0</v>
      </c>
      <c r="I82" s="20">
        <f t="shared" si="26"/>
        <v>-1.125</v>
      </c>
      <c r="J82" s="20">
        <f>Данные!AT73</f>
        <v>0.92628031979894032</v>
      </c>
      <c r="K82" s="20">
        <f>Данные!AU73</f>
        <v>-4.1445168142217881E-4</v>
      </c>
      <c r="L82" s="20">
        <f>Данные!AV73</f>
        <v>0.92628041251935334</v>
      </c>
      <c r="M82" s="84" t="str">
        <f>IF(Данные!BD73="","",Данные!BD73)</f>
        <v/>
      </c>
    </row>
    <row r="83" spans="1:13" x14ac:dyDescent="0.3">
      <c r="A83" s="20">
        <f>Данные!W74</f>
        <v>991.57</v>
      </c>
      <c r="B83" s="20">
        <f>Данные!X74</f>
        <v>67.47</v>
      </c>
      <c r="C83" s="20">
        <f>Данные!Y74</f>
        <v>240.892</v>
      </c>
      <c r="D83" s="20">
        <f t="shared" si="24"/>
        <v>220.15600000000001</v>
      </c>
      <c r="E83" s="20">
        <f>Данные!AA74</f>
        <v>-769.13599443474186</v>
      </c>
      <c r="F83" s="20">
        <f>Данные!B74</f>
        <v>67.47</v>
      </c>
      <c r="G83" s="20">
        <f>Данные!C74</f>
        <v>241.47</v>
      </c>
      <c r="H83" s="20">
        <f t="shared" si="25"/>
        <v>0</v>
      </c>
      <c r="I83" s="20">
        <f t="shared" si="26"/>
        <v>-0.57800000000000296</v>
      </c>
      <c r="J83" s="20">
        <f>Данные!AT74</f>
        <v>1.094209922502368</v>
      </c>
      <c r="K83" s="20">
        <f>Данные!AU74</f>
        <v>-4.3999550541684584E-4</v>
      </c>
      <c r="L83" s="20">
        <f>Данные!AV74</f>
        <v>1.0942100109662145</v>
      </c>
      <c r="M83" s="84" t="str">
        <f>IF(Данные!BD74="","",Данные!BD74)</f>
        <v/>
      </c>
    </row>
    <row r="84" spans="1:13" x14ac:dyDescent="0.3">
      <c r="A84" s="20">
        <f>Данные!W75</f>
        <v>1005.15</v>
      </c>
      <c r="B84" s="20">
        <f>Данные!X75</f>
        <v>69.040000000000006</v>
      </c>
      <c r="C84" s="20">
        <f>Данные!Y75</f>
        <v>240.48699999999999</v>
      </c>
      <c r="D84" s="20">
        <f t="shared" si="24"/>
        <v>219.751</v>
      </c>
      <c r="E84" s="20">
        <f>Данные!AA75</f>
        <v>-774.16692437904226</v>
      </c>
      <c r="F84" s="20">
        <f>Данные!B75</f>
        <v>69.040000000000006</v>
      </c>
      <c r="G84" s="20">
        <f>Данные!C75</f>
        <v>241.27</v>
      </c>
      <c r="H84" s="20">
        <f t="shared" si="25"/>
        <v>0</v>
      </c>
      <c r="I84" s="20">
        <f t="shared" si="26"/>
        <v>-0.78300000000001546</v>
      </c>
      <c r="J84" s="20">
        <f>Данные!AT75</f>
        <v>1.2441254449960664</v>
      </c>
      <c r="K84" s="20">
        <f>Данные!AU75</f>
        <v>-4.5366060930973617E-4</v>
      </c>
      <c r="L84" s="20">
        <f>Данные!AV75</f>
        <v>1.2441255277079595</v>
      </c>
      <c r="M84" s="84" t="str">
        <f>IF(Данные!BD75="","",Данные!BD75)</f>
        <v/>
      </c>
    </row>
    <row r="85" spans="1:13" x14ac:dyDescent="0.3">
      <c r="A85" s="20">
        <f>Данные!W76</f>
        <v>1033.98</v>
      </c>
      <c r="B85" s="20">
        <f>Данные!X76</f>
        <v>69.980999999999995</v>
      </c>
      <c r="C85" s="20">
        <f>Данные!Y76</f>
        <v>242.18</v>
      </c>
      <c r="D85" s="20">
        <f t="shared" ref="D85:D91" si="27">IF(C85-$Q$4&gt;=0,C85-$Q$4,C85-$Q$4+360)</f>
        <v>221.44400000000002</v>
      </c>
      <c r="E85" s="20">
        <f>Данные!AA76</f>
        <v>-784.25898512803326</v>
      </c>
      <c r="F85" s="20">
        <f>Данные!B76</f>
        <v>70.02</v>
      </c>
      <c r="G85" s="20">
        <f>Данные!C76</f>
        <v>242.18</v>
      </c>
      <c r="H85" s="20">
        <f t="shared" ref="H85:H91" si="28">B85-F85</f>
        <v>-3.9000000000001478E-2</v>
      </c>
      <c r="I85" s="20">
        <f t="shared" ref="I85:I91" si="29">C85-G85</f>
        <v>0</v>
      </c>
      <c r="J85" s="20">
        <f>Данные!AT76</f>
        <v>1.42817080593252</v>
      </c>
      <c r="K85" s="20">
        <f>Данные!AU76</f>
        <v>-1.0113266684356859E-2</v>
      </c>
      <c r="L85" s="20">
        <f>Данные!AV76</f>
        <v>1.4282066128823843</v>
      </c>
      <c r="M85" s="84" t="str">
        <f>IF(Данные!BD76="","",Данные!BD76)</f>
        <v/>
      </c>
    </row>
    <row r="86" spans="1:13" x14ac:dyDescent="0.3">
      <c r="A86" s="20">
        <f>Данные!W77</f>
        <v>1046.3499999999999</v>
      </c>
      <c r="B86" s="20">
        <f>Данные!X77</f>
        <v>69.650999999999996</v>
      </c>
      <c r="C86" s="20">
        <f>Данные!Y77</f>
        <v>242.1</v>
      </c>
      <c r="D86" s="20">
        <f t="shared" si="27"/>
        <v>221.364</v>
      </c>
      <c r="E86" s="20">
        <f>Данные!AA77</f>
        <v>-788.52707650595062</v>
      </c>
      <c r="F86" s="20">
        <f>Данные!B77</f>
        <v>69.680000000000007</v>
      </c>
      <c r="G86" s="20">
        <f>Данные!C77</f>
        <v>242.03</v>
      </c>
      <c r="H86" s="20">
        <f t="shared" si="28"/>
        <v>-2.9000000000010573E-2</v>
      </c>
      <c r="I86" s="20">
        <f t="shared" si="29"/>
        <v>6.9999999999993179E-2</v>
      </c>
      <c r="J86" s="20">
        <f>Данные!AT77</f>
        <v>1.4211736694894179</v>
      </c>
      <c r="K86" s="20">
        <f>Данные!AU77</f>
        <v>-1.7002557441514909E-2</v>
      </c>
      <c r="L86" s="20">
        <f>Данные!AV77</f>
        <v>1.4212753729694922</v>
      </c>
      <c r="M86" s="84" t="str">
        <f>IF(Данные!BD77="","",Данные!BD77)</f>
        <v/>
      </c>
    </row>
    <row r="87" spans="1:13" x14ac:dyDescent="0.3">
      <c r="A87" s="20">
        <f>Данные!W78</f>
        <v>1058.73</v>
      </c>
      <c r="B87" s="20">
        <f>Данные!X78</f>
        <v>71.168000000000006</v>
      </c>
      <c r="C87" s="20">
        <f>Данные!Y78</f>
        <v>242.37</v>
      </c>
      <c r="D87" s="20">
        <f t="shared" si="27"/>
        <v>221.63400000000001</v>
      </c>
      <c r="E87" s="20">
        <f>Данные!AA78</f>
        <v>-792.6779187123891</v>
      </c>
      <c r="F87" s="20">
        <f>Данные!B78</f>
        <v>71.180000000000007</v>
      </c>
      <c r="G87" s="20">
        <f>Данные!C78</f>
        <v>242.38</v>
      </c>
      <c r="H87" s="20">
        <f t="shared" si="28"/>
        <v>-1.2000000000000455E-2</v>
      </c>
      <c r="I87" s="20">
        <f t="shared" si="29"/>
        <v>-9.9999999999909051E-3</v>
      </c>
      <c r="J87" s="20">
        <f>Данные!AT78</f>
        <v>1.4151611250551497</v>
      </c>
      <c r="K87" s="20">
        <f>Данные!AU78</f>
        <v>-2.1168434166611405E-2</v>
      </c>
      <c r="L87" s="20">
        <f>Данные!AV78</f>
        <v>1.415319438315048</v>
      </c>
      <c r="M87" s="84" t="str">
        <f>IF(Данные!BD78="","",Данные!BD78)</f>
        <v/>
      </c>
    </row>
    <row r="88" spans="1:13" x14ac:dyDescent="0.3">
      <c r="A88" s="20">
        <f>Данные!W79</f>
        <v>1071.0899999999999</v>
      </c>
      <c r="B88" s="20">
        <f>Данные!X79</f>
        <v>72.838999999999999</v>
      </c>
      <c r="C88" s="20">
        <f>Данные!Y79</f>
        <v>242.34</v>
      </c>
      <c r="D88" s="20">
        <f t="shared" si="27"/>
        <v>221.60400000000001</v>
      </c>
      <c r="E88" s="20">
        <f>Данные!AA79</f>
        <v>-796.49651542373044</v>
      </c>
      <c r="F88" s="20">
        <f>Данные!B79</f>
        <v>72.91</v>
      </c>
      <c r="G88" s="20">
        <f>Данные!C79</f>
        <v>242.31</v>
      </c>
      <c r="H88" s="20">
        <f t="shared" si="28"/>
        <v>-7.0999999999997954E-2</v>
      </c>
      <c r="I88" s="20">
        <f t="shared" si="29"/>
        <v>3.0000000000001137E-2</v>
      </c>
      <c r="J88" s="20">
        <f>Данные!AT79</f>
        <v>1.4132008152778459</v>
      </c>
      <c r="K88" s="20">
        <f>Данные!AU79</f>
        <v>-2.9692981882021741E-2</v>
      </c>
      <c r="L88" s="20">
        <f>Данные!AV79</f>
        <v>1.4135127227849824</v>
      </c>
      <c r="M88" s="84" t="str">
        <f>IF(Данные!BD79="","",Данные!BD79)</f>
        <v/>
      </c>
    </row>
    <row r="89" spans="1:13" x14ac:dyDescent="0.3">
      <c r="A89" s="20">
        <f>Данные!W80</f>
        <v>1083.43</v>
      </c>
      <c r="B89" s="20">
        <f>Данные!X80</f>
        <v>74.448999999999998</v>
      </c>
      <c r="C89" s="20">
        <f>Данные!Y80</f>
        <v>242.61</v>
      </c>
      <c r="D89" s="20">
        <f t="shared" si="27"/>
        <v>221.87400000000002</v>
      </c>
      <c r="E89" s="20">
        <f>Данные!AA80</f>
        <v>-799.9714086879967</v>
      </c>
      <c r="F89" s="20">
        <f>Данные!B80</f>
        <v>74.47</v>
      </c>
      <c r="G89" s="20">
        <f>Данные!C80</f>
        <v>242.62</v>
      </c>
      <c r="H89" s="20">
        <f t="shared" si="28"/>
        <v>-2.1000000000000796E-2</v>
      </c>
      <c r="I89" s="20">
        <f t="shared" si="29"/>
        <v>-9.9999999999909051E-3</v>
      </c>
      <c r="J89" s="20">
        <f>Данные!AT80</f>
        <v>1.4112736129861219</v>
      </c>
      <c r="K89" s="20">
        <f>Данные!AU80</f>
        <v>-3.9191198147477735E-2</v>
      </c>
      <c r="L89" s="20">
        <f>Данные!AV80</f>
        <v>1.4118176797034159</v>
      </c>
      <c r="M89" s="84" t="str">
        <f>IF(Данные!BD80="","",Данные!BD80)</f>
        <v/>
      </c>
    </row>
    <row r="90" spans="1:13" x14ac:dyDescent="0.3">
      <c r="A90" s="20">
        <f>Данные!W81</f>
        <v>1095.78</v>
      </c>
      <c r="B90" s="20">
        <f>Данные!X81</f>
        <v>74.650000000000006</v>
      </c>
      <c r="C90" s="20">
        <f>Данные!Y81</f>
        <v>242.66</v>
      </c>
      <c r="D90" s="20">
        <f t="shared" si="27"/>
        <v>221.92400000000001</v>
      </c>
      <c r="E90" s="20">
        <f>Данные!AA81</f>
        <v>-803.26151832471635</v>
      </c>
      <c r="F90" s="20">
        <f>Данные!B81</f>
        <v>74.66</v>
      </c>
      <c r="G90" s="20">
        <f>Данные!C81</f>
        <v>242.63</v>
      </c>
      <c r="H90" s="20">
        <f t="shared" si="28"/>
        <v>-9.9999999999909051E-3</v>
      </c>
      <c r="I90" s="20">
        <f t="shared" si="29"/>
        <v>3.0000000000001137E-2</v>
      </c>
      <c r="J90" s="20">
        <f>Данные!AT81</f>
        <v>1.4092397397665575</v>
      </c>
      <c r="K90" s="20">
        <f>Данные!AU81</f>
        <v>-4.2411579793679266E-2</v>
      </c>
      <c r="L90" s="20">
        <f>Данные!AV81</f>
        <v>1.4098777912421738</v>
      </c>
      <c r="M90" s="84" t="str">
        <f>IF(Данные!BD81="","",Данные!BD81)</f>
        <v/>
      </c>
    </row>
    <row r="91" spans="1:13" x14ac:dyDescent="0.3">
      <c r="A91" s="20">
        <f>Данные!W82</f>
        <v>1120.49</v>
      </c>
      <c r="B91" s="20">
        <f>Данные!X82</f>
        <v>74.650999999999996</v>
      </c>
      <c r="C91" s="20">
        <f>Данные!Y82</f>
        <v>243.13</v>
      </c>
      <c r="D91" s="20">
        <f t="shared" si="27"/>
        <v>222.39400000000001</v>
      </c>
      <c r="E91" s="20">
        <f>Данные!AA82</f>
        <v>-809.8024443441393</v>
      </c>
      <c r="F91" s="20">
        <f>Данные!B82</f>
        <v>74.66</v>
      </c>
      <c r="G91" s="20">
        <f>Данные!C82</f>
        <v>243.05</v>
      </c>
      <c r="H91" s="20">
        <f t="shared" si="28"/>
        <v>-9.0000000000003411E-3</v>
      </c>
      <c r="I91" s="20">
        <f t="shared" si="29"/>
        <v>7.9999999999984084E-2</v>
      </c>
      <c r="J91" s="20">
        <f>Данные!AT82</f>
        <v>1.3864580329060825</v>
      </c>
      <c r="K91" s="20">
        <f>Данные!AU82</f>
        <v>-4.6369481486408404E-2</v>
      </c>
      <c r="L91" s="20">
        <f>Данные!AV82</f>
        <v>1.3872332196941948</v>
      </c>
      <c r="M91" s="84" t="str">
        <f>IF(Данные!BD82="","",Данные!BD82)</f>
        <v/>
      </c>
    </row>
    <row r="92" spans="1:13" x14ac:dyDescent="0.3">
      <c r="A92" s="20">
        <f>Данные!W83</f>
        <v>1145.25</v>
      </c>
      <c r="B92" s="20">
        <f>Данные!X83</f>
        <v>74.771000000000001</v>
      </c>
      <c r="C92" s="20">
        <f>Данные!Y83</f>
        <v>242.77</v>
      </c>
      <c r="D92" s="20">
        <f t="shared" ref="D92:D101" si="30">IF(C92-$Q$4&gt;=0,C92-$Q$4,C92-$Q$4+360)</f>
        <v>222.03400000000002</v>
      </c>
      <c r="E92" s="20">
        <f>Данные!AA83</f>
        <v>-816.33137463380558</v>
      </c>
      <c r="F92" s="20">
        <f>Данные!B83</f>
        <v>74.81</v>
      </c>
      <c r="G92" s="20">
        <f>Данные!C83</f>
        <v>242.88</v>
      </c>
      <c r="H92" s="20">
        <f t="shared" ref="H92:H101" si="31">B92-F92</f>
        <v>-3.9000000000001478E-2</v>
      </c>
      <c r="I92" s="20">
        <f t="shared" ref="I92:I101" si="32">C92-G92</f>
        <v>-0.10999999999998522</v>
      </c>
      <c r="J92" s="20">
        <f>Данные!AT83</f>
        <v>1.3928680305117134</v>
      </c>
      <c r="K92" s="20">
        <f>Данные!AU83</f>
        <v>-5.6390636301898667E-2</v>
      </c>
      <c r="L92" s="20">
        <f>Данные!AV83</f>
        <v>1.3940090581786448</v>
      </c>
      <c r="M92" s="84" t="str">
        <f>IF(Данные!BD83="","",Данные!BD83)</f>
        <v/>
      </c>
    </row>
    <row r="93" spans="1:13" x14ac:dyDescent="0.3">
      <c r="A93" s="20">
        <f>Данные!W84</f>
        <v>1170.02</v>
      </c>
      <c r="B93" s="20">
        <f>Данные!X84</f>
        <v>74.590999999999994</v>
      </c>
      <c r="C93" s="20">
        <f>Данные!Y84</f>
        <v>242.57</v>
      </c>
      <c r="D93" s="20">
        <f t="shared" si="30"/>
        <v>221.834</v>
      </c>
      <c r="E93" s="20">
        <f>Данные!AA84</f>
        <v>-822.875436127949</v>
      </c>
      <c r="F93" s="20">
        <f>Данные!B84</f>
        <v>74.599999999999994</v>
      </c>
      <c r="G93" s="20">
        <f>Данные!C84</f>
        <v>242.73</v>
      </c>
      <c r="H93" s="20">
        <f t="shared" si="31"/>
        <v>-9.0000000000003411E-3</v>
      </c>
      <c r="I93" s="20">
        <f t="shared" si="32"/>
        <v>-0.15999999999999659</v>
      </c>
      <c r="J93" s="20">
        <f>Данные!AT84</f>
        <v>1.4492240712770532</v>
      </c>
      <c r="K93" s="20">
        <f>Данные!AU84</f>
        <v>-6.6401870673871599E-2</v>
      </c>
      <c r="L93" s="20">
        <f>Данные!AV84</f>
        <v>1.4507445044520511</v>
      </c>
      <c r="M93" s="84" t="str">
        <f>IF(Данные!BD84="","",Данные!BD84)</f>
        <v/>
      </c>
    </row>
    <row r="94" spans="1:13" x14ac:dyDescent="0.3">
      <c r="A94" s="20">
        <f>Данные!W85</f>
        <v>1194.72</v>
      </c>
      <c r="B94" s="20">
        <f>Данные!X85</f>
        <v>74.44</v>
      </c>
      <c r="C94" s="20">
        <f>Данные!Y85</f>
        <v>242.25</v>
      </c>
      <c r="D94" s="20">
        <f t="shared" si="30"/>
        <v>221.51400000000001</v>
      </c>
      <c r="E94" s="20">
        <f>Данные!AA85</f>
        <v>-829.46979881485811</v>
      </c>
      <c r="F94" s="20">
        <f>Данные!B85</f>
        <v>74.52</v>
      </c>
      <c r="G94" s="20">
        <f>Данные!C85</f>
        <v>242.4</v>
      </c>
      <c r="H94" s="20">
        <f t="shared" si="31"/>
        <v>-7.9999999999998295E-2</v>
      </c>
      <c r="I94" s="20">
        <f t="shared" si="32"/>
        <v>-0.15000000000000568</v>
      </c>
      <c r="J94" s="20">
        <f>Данные!AT85</f>
        <v>1.5137903648672228</v>
      </c>
      <c r="K94" s="20">
        <f>Данные!AU85</f>
        <v>-8.4888980251889734E-2</v>
      </c>
      <c r="L94" s="20">
        <f>Данные!AV85</f>
        <v>1.5161686607145808</v>
      </c>
      <c r="M94" s="84" t="str">
        <f>IF(Данные!BD85="","",Данные!BD85)</f>
        <v/>
      </c>
    </row>
    <row r="95" spans="1:13" x14ac:dyDescent="0.3">
      <c r="A95" s="20">
        <f>Данные!W86</f>
        <v>1219.42</v>
      </c>
      <c r="B95" s="20">
        <f>Данные!X86</f>
        <v>74.83</v>
      </c>
      <c r="C95" s="20">
        <f>Данные!Y86</f>
        <v>242.1</v>
      </c>
      <c r="D95" s="20">
        <f t="shared" si="30"/>
        <v>221.364</v>
      </c>
      <c r="E95" s="20">
        <f>Данные!AA86</f>
        <v>-836.01447790537793</v>
      </c>
      <c r="F95" s="20">
        <f>Данные!B86</f>
        <v>74.89</v>
      </c>
      <c r="G95" s="20">
        <f>Данные!C86</f>
        <v>242.27</v>
      </c>
      <c r="H95" s="20">
        <f t="shared" si="31"/>
        <v>-6.0000000000002274E-2</v>
      </c>
      <c r="I95" s="20">
        <f t="shared" si="32"/>
        <v>-0.17000000000001592</v>
      </c>
      <c r="J95" s="20">
        <f>Данные!AT86</f>
        <v>1.5806255730233967</v>
      </c>
      <c r="K95" s="20">
        <f>Данные!AU86</f>
        <v>-0.11399156793504517</v>
      </c>
      <c r="L95" s="20">
        <f>Данные!AV86</f>
        <v>1.584730664704836</v>
      </c>
      <c r="M95" s="84" t="str">
        <f>IF(Данные!BD86="","",Данные!BD86)</f>
        <v/>
      </c>
    </row>
    <row r="96" spans="1:13" x14ac:dyDescent="0.3">
      <c r="A96" s="20">
        <f>Данные!W87</f>
        <v>1244.1500000000001</v>
      </c>
      <c r="B96" s="20">
        <f>Данные!X87</f>
        <v>74.950999999999993</v>
      </c>
      <c r="C96" s="20">
        <f>Данные!Y87</f>
        <v>241.71</v>
      </c>
      <c r="D96" s="20">
        <f t="shared" si="30"/>
        <v>220.97400000000002</v>
      </c>
      <c r="E96" s="20">
        <f>Данные!AA87</f>
        <v>-842.46073512932014</v>
      </c>
      <c r="F96" s="20">
        <f>Данные!B87</f>
        <v>74.989999999999995</v>
      </c>
      <c r="G96" s="20">
        <f>Данные!C87</f>
        <v>241.96</v>
      </c>
      <c r="H96" s="20">
        <f t="shared" si="31"/>
        <v>-3.9000000000001478E-2</v>
      </c>
      <c r="I96" s="20">
        <f t="shared" si="32"/>
        <v>-0.25</v>
      </c>
      <c r="J96" s="20">
        <f>Данные!AT87</f>
        <v>1.668314634263681</v>
      </c>
      <c r="K96" s="20">
        <f>Данные!AU87</f>
        <v>-0.13462874933679814</v>
      </c>
      <c r="L96" s="20">
        <f>Данные!AV87</f>
        <v>1.6737379182674779</v>
      </c>
      <c r="M96" s="84" t="str">
        <f>IF(Данные!BD87="","",Данные!BD87)</f>
        <v/>
      </c>
    </row>
    <row r="97" spans="1:13" x14ac:dyDescent="0.3">
      <c r="A97" s="20">
        <f>Данные!W88</f>
        <v>1268.8800000000001</v>
      </c>
      <c r="B97" s="20">
        <f>Данные!X88</f>
        <v>73.796999999999997</v>
      </c>
      <c r="C97" s="20">
        <f>Данные!Y88</f>
        <v>241.79</v>
      </c>
      <c r="D97" s="20">
        <f t="shared" si="30"/>
        <v>221.054</v>
      </c>
      <c r="E97" s="20">
        <f>Данные!AA88</f>
        <v>-849.12181874434395</v>
      </c>
      <c r="F97" s="20">
        <f>Данные!B88</f>
        <v>73.86</v>
      </c>
      <c r="G97" s="20">
        <f>Данные!C88</f>
        <v>241.75</v>
      </c>
      <c r="H97" s="20">
        <f t="shared" si="31"/>
        <v>-6.3000000000002387E-2</v>
      </c>
      <c r="I97" s="20">
        <f t="shared" si="32"/>
        <v>3.9999999999992042E-2</v>
      </c>
      <c r="J97" s="20">
        <f>Данные!AT88</f>
        <v>1.7123503519688406</v>
      </c>
      <c r="K97" s="20">
        <f>Данные!AU88</f>
        <v>-0.15581955310506146</v>
      </c>
      <c r="L97" s="20">
        <f>Данные!AV88</f>
        <v>1.7194253287123793</v>
      </c>
      <c r="M97" s="84" t="str">
        <f>IF(Данные!BD88="","",Данные!BD88)</f>
        <v/>
      </c>
    </row>
    <row r="98" spans="1:13" x14ac:dyDescent="0.3">
      <c r="A98" s="20">
        <f>Данные!W89</f>
        <v>1293.6500000000001</v>
      </c>
      <c r="B98" s="20">
        <f>Данные!X89</f>
        <v>73.789000000000001</v>
      </c>
      <c r="C98" s="20">
        <f>Данные!Y89</f>
        <v>242.32</v>
      </c>
      <c r="D98" s="20">
        <f t="shared" si="30"/>
        <v>221.584</v>
      </c>
      <c r="E98" s="20">
        <f>Данные!AA89</f>
        <v>-856.03537990724044</v>
      </c>
      <c r="F98" s="20">
        <f>Данные!B89</f>
        <v>73.89</v>
      </c>
      <c r="G98" s="20">
        <f>Данные!C89</f>
        <v>242.15</v>
      </c>
      <c r="H98" s="20">
        <f t="shared" si="31"/>
        <v>-0.10099999999999909</v>
      </c>
      <c r="I98" s="20">
        <f t="shared" si="32"/>
        <v>0.16999999999998749</v>
      </c>
      <c r="J98" s="20">
        <f>Данные!AT89</f>
        <v>1.6693406321115905</v>
      </c>
      <c r="K98" s="20">
        <f>Данные!AU89</f>
        <v>-0.18988764588243612</v>
      </c>
      <c r="L98" s="20">
        <f>Данные!AV89</f>
        <v>1.6801057895494254</v>
      </c>
      <c r="M98" s="84" t="str">
        <f>IF(Данные!BD89="","",Данные!BD89)</f>
        <v/>
      </c>
    </row>
    <row r="99" spans="1:13" x14ac:dyDescent="0.3">
      <c r="A99" s="20">
        <f>Данные!W90</f>
        <v>1317.68</v>
      </c>
      <c r="B99" s="20">
        <f>Данные!X90</f>
        <v>73.8</v>
      </c>
      <c r="C99" s="20">
        <f>Данные!Y90</f>
        <v>241.56</v>
      </c>
      <c r="D99" s="20">
        <f t="shared" si="30"/>
        <v>220.82400000000001</v>
      </c>
      <c r="E99" s="20">
        <f>Данные!AA90</f>
        <v>-862.74184194060831</v>
      </c>
      <c r="F99" s="20">
        <f>Данные!B90</f>
        <v>73.83</v>
      </c>
      <c r="G99" s="20">
        <f>Данные!C90</f>
        <v>241.68</v>
      </c>
      <c r="H99" s="20">
        <f t="shared" si="31"/>
        <v>-3.0000000000001137E-2</v>
      </c>
      <c r="I99" s="20">
        <f t="shared" si="32"/>
        <v>-0.12000000000000455</v>
      </c>
      <c r="J99" s="20">
        <f>Данные!AT90</f>
        <v>1.6597508055749342</v>
      </c>
      <c r="K99" s="20">
        <f>Данные!AU90</f>
        <v>-0.21632779550134273</v>
      </c>
      <c r="L99" s="20">
        <f>Данные!AV90</f>
        <v>1.6737892494914386</v>
      </c>
      <c r="M99" s="84" t="str">
        <f>IF(Данные!BD90="","",Данные!BD90)</f>
        <v/>
      </c>
    </row>
    <row r="100" spans="1:13" x14ac:dyDescent="0.3">
      <c r="A100" s="20">
        <f>Данные!W91</f>
        <v>1341.76</v>
      </c>
      <c r="B100" s="20">
        <f>Данные!X91</f>
        <v>73.94</v>
      </c>
      <c r="C100" s="20">
        <f>Данные!Y91</f>
        <v>241.62</v>
      </c>
      <c r="D100" s="20">
        <f t="shared" si="30"/>
        <v>220.88400000000001</v>
      </c>
      <c r="E100" s="20">
        <f>Данные!AA91</f>
        <v>-869.43169052808685</v>
      </c>
      <c r="F100" s="20">
        <f>Данные!B91</f>
        <v>73.97</v>
      </c>
      <c r="G100" s="20">
        <f>Данные!C91</f>
        <v>241.54</v>
      </c>
      <c r="H100" s="20">
        <f t="shared" si="31"/>
        <v>-3.0000000000001137E-2</v>
      </c>
      <c r="I100" s="20">
        <f t="shared" si="32"/>
        <v>8.0000000000012506E-2</v>
      </c>
      <c r="J100" s="20">
        <f>Данные!AT91</f>
        <v>1.6679917255480834</v>
      </c>
      <c r="K100" s="20">
        <f>Данные!AU91</f>
        <v>-0.2284381257388759</v>
      </c>
      <c r="L100" s="20">
        <f>Данные!AV91</f>
        <v>1.6835618116920934</v>
      </c>
      <c r="M100" s="84" t="str">
        <f>IF(Данные!BD91="","",Данные!BD91)</f>
        <v/>
      </c>
    </row>
    <row r="101" spans="1:13" x14ac:dyDescent="0.3">
      <c r="A101" s="20">
        <f>Данные!W92</f>
        <v>1365.83</v>
      </c>
      <c r="B101" s="20">
        <f>Данные!X92</f>
        <v>74.051000000000002</v>
      </c>
      <c r="C101" s="20">
        <f>Данные!Y92</f>
        <v>241.74</v>
      </c>
      <c r="D101" s="20">
        <f t="shared" si="30"/>
        <v>221.00400000000002</v>
      </c>
      <c r="E101" s="20">
        <f>Данные!AA92</f>
        <v>-876.06810008620755</v>
      </c>
      <c r="F101" s="20">
        <f>Данные!B92</f>
        <v>74.14</v>
      </c>
      <c r="G101" s="20">
        <f>Данные!C92</f>
        <v>241.56</v>
      </c>
      <c r="H101" s="20">
        <f t="shared" si="31"/>
        <v>-8.8999999999998636E-2</v>
      </c>
      <c r="I101" s="20">
        <f t="shared" si="32"/>
        <v>0.18000000000000682</v>
      </c>
      <c r="J101" s="20">
        <f>Данные!AT92</f>
        <v>1.615981689337763</v>
      </c>
      <c r="K101" s="20">
        <f>Данные!AU92</f>
        <v>-0.25247241794431829</v>
      </c>
      <c r="L101" s="20">
        <f>Данные!AV92</f>
        <v>1.6355852598068927</v>
      </c>
      <c r="M101" s="84" t="str">
        <f>IF(Данные!BD92="","",Данные!BD92)</f>
        <v/>
      </c>
    </row>
    <row r="102" spans="1:13" x14ac:dyDescent="0.3">
      <c r="A102" s="20">
        <f>Данные!W93</f>
        <v>1389.98</v>
      </c>
      <c r="B102" s="20">
        <f>Данные!X93</f>
        <v>74.38</v>
      </c>
      <c r="C102" s="20">
        <f>Данные!Y93</f>
        <v>241.84</v>
      </c>
      <c r="D102" s="20">
        <f t="shared" ref="D102:D107" si="33">IF(C102-$Q$4&gt;=0,C102-$Q$4,C102-$Q$4+360)</f>
        <v>221.10400000000001</v>
      </c>
      <c r="E102" s="20">
        <f>Данные!AA93</f>
        <v>-882.63737396460613</v>
      </c>
      <c r="F102" s="20">
        <f>Данные!B93</f>
        <v>74.45</v>
      </c>
      <c r="G102" s="20">
        <f>Данные!C93</f>
        <v>241.62</v>
      </c>
      <c r="H102" s="20">
        <f t="shared" ref="H102:H107" si="34">B102-F102</f>
        <v>-7.000000000000739E-2</v>
      </c>
      <c r="I102" s="20">
        <f t="shared" ref="I102:I107" si="35">C102-G102</f>
        <v>0.21999999999999886</v>
      </c>
      <c r="J102" s="20">
        <f>Данные!AT93</f>
        <v>1.535646151222998</v>
      </c>
      <c r="K102" s="20">
        <f>Данные!AU93</f>
        <v>-0.28472411227710381</v>
      </c>
      <c r="L102" s="20">
        <f>Данные!AV93</f>
        <v>1.5618184663647667</v>
      </c>
      <c r="M102" s="84" t="str">
        <f>IF(Данные!BD93="","",Данные!BD93)</f>
        <v/>
      </c>
    </row>
    <row r="103" spans="1:13" x14ac:dyDescent="0.3">
      <c r="A103" s="20">
        <f>Данные!W94</f>
        <v>1414.17</v>
      </c>
      <c r="B103" s="20">
        <f>Данные!X94</f>
        <v>73.88</v>
      </c>
      <c r="C103" s="20">
        <f>Данные!Y94</f>
        <v>241.64</v>
      </c>
      <c r="D103" s="20">
        <f t="shared" si="33"/>
        <v>220.904</v>
      </c>
      <c r="E103" s="20">
        <f>Данные!AA94</f>
        <v>-889.25225050628421</v>
      </c>
      <c r="F103" s="20">
        <f>Данные!B94</f>
        <v>73.900000000000006</v>
      </c>
      <c r="G103" s="20">
        <f>Данные!C94</f>
        <v>241.78</v>
      </c>
      <c r="H103" s="20">
        <f t="shared" si="34"/>
        <v>-2.0000000000010232E-2</v>
      </c>
      <c r="I103" s="20">
        <f t="shared" si="35"/>
        <v>-0.14000000000001478</v>
      </c>
      <c r="J103" s="20">
        <f>Данные!AT94</f>
        <v>1.5197425150306729</v>
      </c>
      <c r="K103" s="20">
        <f>Данные!AU94</f>
        <v>-0.30300737051163651</v>
      </c>
      <c r="L103" s="20">
        <f>Данные!AV94</f>
        <v>1.5496550514795644</v>
      </c>
      <c r="M103" s="84" t="str">
        <f>IF(Данные!BD94="","",Данные!BD94)</f>
        <v/>
      </c>
    </row>
    <row r="104" spans="1:13" x14ac:dyDescent="0.3">
      <c r="A104" s="20">
        <f>Данные!W95</f>
        <v>1438.24</v>
      </c>
      <c r="B104" s="20">
        <f>Данные!X95</f>
        <v>72.968000000000004</v>
      </c>
      <c r="C104" s="20">
        <f>Данные!Y95</f>
        <v>241.03200000000001</v>
      </c>
      <c r="D104" s="20">
        <f t="shared" si="33"/>
        <v>220.29600000000002</v>
      </c>
      <c r="E104" s="20">
        <f>Данные!AA95</f>
        <v>-896.11909339910699</v>
      </c>
      <c r="F104" s="20">
        <f>Данные!B95</f>
        <v>72.98</v>
      </c>
      <c r="G104" s="20">
        <f>Данные!C95</f>
        <v>241.2</v>
      </c>
      <c r="H104" s="20">
        <f t="shared" si="34"/>
        <v>-1.2000000000000455E-2</v>
      </c>
      <c r="I104" s="20">
        <f t="shared" si="35"/>
        <v>-0.16799999999997794</v>
      </c>
      <c r="J104" s="20">
        <f>Данные!AT95</f>
        <v>1.5817190714969831</v>
      </c>
      <c r="K104" s="20">
        <f>Данные!AU95</f>
        <v>-0.30945649076545578</v>
      </c>
      <c r="L104" s="20">
        <f>Данные!AV95</f>
        <v>1.6117067167490955</v>
      </c>
      <c r="M104" s="84" t="str">
        <f>IF(Данные!BD95="","",Данные!BD95)</f>
        <v/>
      </c>
    </row>
    <row r="105" spans="1:13" x14ac:dyDescent="0.3">
      <c r="A105" s="20">
        <f>Данные!W96</f>
        <v>1462.41</v>
      </c>
      <c r="B105" s="20">
        <f>Данные!X96</f>
        <v>72.971000000000004</v>
      </c>
      <c r="C105" s="20">
        <f>Данные!Y96</f>
        <v>240.38200000000001</v>
      </c>
      <c r="D105" s="20">
        <f t="shared" si="33"/>
        <v>219.64600000000002</v>
      </c>
      <c r="E105" s="20">
        <f>Данные!AA96</f>
        <v>-903.1980900189518</v>
      </c>
      <c r="F105" s="20">
        <f>Данные!B96</f>
        <v>73.010000000000005</v>
      </c>
      <c r="G105" s="20">
        <f>Данные!C96</f>
        <v>240.49</v>
      </c>
      <c r="H105" s="20">
        <f t="shared" si="34"/>
        <v>-3.9000000000001478E-2</v>
      </c>
      <c r="I105" s="20">
        <f t="shared" si="35"/>
        <v>-0.10800000000000409</v>
      </c>
      <c r="J105" s="20">
        <f>Данные!AT96</f>
        <v>1.6374610957877043</v>
      </c>
      <c r="K105" s="20">
        <f>Данные!AU96</f>
        <v>-0.31972932983160263</v>
      </c>
      <c r="L105" s="20">
        <f>Данные!AV96</f>
        <v>1.668384153776592</v>
      </c>
      <c r="M105" s="84" t="str">
        <f>IF(Данные!BD96="","",Данные!BD96)</f>
        <v/>
      </c>
    </row>
    <row r="106" spans="1:13" x14ac:dyDescent="0.3">
      <c r="A106" s="20">
        <f>Данные!W97</f>
        <v>1486.8</v>
      </c>
      <c r="B106" s="20">
        <f>Данные!X97</f>
        <v>72.760999999999996</v>
      </c>
      <c r="C106" s="20">
        <f>Данные!Y97</f>
        <v>240.524</v>
      </c>
      <c r="D106" s="20">
        <f t="shared" si="33"/>
        <v>219.78800000000001</v>
      </c>
      <c r="E106" s="20">
        <f>Данные!AA97</f>
        <v>-910.38356512025064</v>
      </c>
      <c r="F106" s="20">
        <f>Данные!B97</f>
        <v>72.78</v>
      </c>
      <c r="G106" s="20">
        <f>Данные!C97</f>
        <v>240.64</v>
      </c>
      <c r="H106" s="20">
        <f t="shared" si="34"/>
        <v>-1.9000000000005457E-2</v>
      </c>
      <c r="I106" s="20">
        <f t="shared" si="35"/>
        <v>-0.11599999999998545</v>
      </c>
      <c r="J106" s="20">
        <f>Данные!AT97</f>
        <v>1.6831536169521246</v>
      </c>
      <c r="K106" s="20">
        <f>Данные!AU97</f>
        <v>-0.33152766218745455</v>
      </c>
      <c r="L106" s="20">
        <f>Данные!AV97</f>
        <v>1.7154931329079981</v>
      </c>
      <c r="M106" s="84" t="str">
        <f>IF(Данные!BD97="","",Данные!BD97)</f>
        <v/>
      </c>
    </row>
    <row r="107" spans="1:13" x14ac:dyDescent="0.3">
      <c r="A107" s="20">
        <f>Данные!W98</f>
        <v>1511.48</v>
      </c>
      <c r="B107" s="20">
        <f>Данные!X98</f>
        <v>72.31</v>
      </c>
      <c r="C107" s="20">
        <f>Данные!Y98</f>
        <v>241.13200000000001</v>
      </c>
      <c r="D107" s="20">
        <f t="shared" si="33"/>
        <v>220.39600000000002</v>
      </c>
      <c r="E107" s="20">
        <f>Данные!AA98</f>
        <v>-917.79044316226668</v>
      </c>
      <c r="F107" s="20">
        <f>Данные!B98</f>
        <v>72.400000000000006</v>
      </c>
      <c r="G107" s="20">
        <f>Данные!C98</f>
        <v>241.03</v>
      </c>
      <c r="H107" s="20">
        <f t="shared" si="34"/>
        <v>-9.0000000000003411E-2</v>
      </c>
      <c r="I107" s="20">
        <f t="shared" si="35"/>
        <v>0.10200000000000387</v>
      </c>
      <c r="J107" s="20">
        <f>Данные!AT98</f>
        <v>1.6865449205848315</v>
      </c>
      <c r="K107" s="20">
        <f>Данные!AU98</f>
        <v>-0.35395627467005397</v>
      </c>
      <c r="L107" s="20">
        <f>Данные!AV98</f>
        <v>1.7232872115607423</v>
      </c>
      <c r="M107" s="84" t="str">
        <f>IF(Данные!BD98="","",Данные!BD98)</f>
        <v/>
      </c>
    </row>
    <row r="108" spans="1:13" x14ac:dyDescent="0.3">
      <c r="A108" s="20">
        <f>Данные!W99</f>
        <v>1535.54</v>
      </c>
      <c r="B108" s="20">
        <f>Данные!X99</f>
        <v>72.7</v>
      </c>
      <c r="C108" s="20">
        <f>Данные!Y99</f>
        <v>240.721</v>
      </c>
      <c r="D108" s="20">
        <f t="shared" ref="D108:D112" si="36">IF(C108-$Q$4&gt;=0,C108-$Q$4,C108-$Q$4+360)</f>
        <v>219.98500000000001</v>
      </c>
      <c r="E108" s="20">
        <f>Данные!AA99</f>
        <v>-925.02343646597728</v>
      </c>
      <c r="F108" s="20">
        <f>Данные!B99</f>
        <v>72.77</v>
      </c>
      <c r="G108" s="20">
        <f>Данные!C99</f>
        <v>240.66</v>
      </c>
      <c r="H108" s="20">
        <f t="shared" ref="H108:H112" si="37">B108-F108</f>
        <v>-6.9999999999993179E-2</v>
      </c>
      <c r="I108" s="20">
        <f t="shared" ref="I108:I112" si="38">C108-G108</f>
        <v>6.1000000000007049E-2</v>
      </c>
      <c r="J108" s="20">
        <f>Данные!AT99</f>
        <v>1.6546926298259284</v>
      </c>
      <c r="K108" s="20">
        <f>Данные!AU99</f>
        <v>-0.38600743460642661</v>
      </c>
      <c r="L108" s="20">
        <f>Данные!AV99</f>
        <v>1.6991201955046269</v>
      </c>
      <c r="M108" s="84" t="str">
        <f>IF(Данные!BD99="","",Данные!BD99)</f>
        <v/>
      </c>
    </row>
    <row r="109" spans="1:13" x14ac:dyDescent="0.3">
      <c r="A109" s="20">
        <f>Данные!W100</f>
        <v>1559.44</v>
      </c>
      <c r="B109" s="20">
        <f>Данные!X100</f>
        <v>72.759</v>
      </c>
      <c r="C109" s="20">
        <f>Данные!Y100</f>
        <v>241.22900000000001</v>
      </c>
      <c r="D109" s="20">
        <f t="shared" si="36"/>
        <v>220.49300000000002</v>
      </c>
      <c r="E109" s="20">
        <f>Данные!AA100</f>
        <v>-932.11898833131056</v>
      </c>
      <c r="F109" s="20">
        <f>Данные!B100</f>
        <v>72.849999999999994</v>
      </c>
      <c r="G109" s="20">
        <f>Данные!C100</f>
        <v>241.12</v>
      </c>
      <c r="H109" s="20">
        <f t="shared" si="37"/>
        <v>-9.0999999999993975E-2</v>
      </c>
      <c r="I109" s="20">
        <f t="shared" si="38"/>
        <v>0.10900000000000887</v>
      </c>
      <c r="J109" s="20">
        <f>Данные!AT100</f>
        <v>1.6217112834700211</v>
      </c>
      <c r="K109" s="20">
        <f>Данные!AU100</f>
        <v>-0.41808774621449629</v>
      </c>
      <c r="L109" s="20">
        <f>Данные!AV100</f>
        <v>1.6747372481881151</v>
      </c>
      <c r="M109" s="84" t="str">
        <f>IF(Данные!BD100="","",Данные!BD100)</f>
        <v/>
      </c>
    </row>
    <row r="110" spans="1:13" x14ac:dyDescent="0.3">
      <c r="A110" s="20">
        <f>Данные!W101</f>
        <v>1583.58</v>
      </c>
      <c r="B110" s="20">
        <f>Данные!X101</f>
        <v>73.656999999999996</v>
      </c>
      <c r="C110" s="20">
        <f>Данные!Y101</f>
        <v>240.54599999999999</v>
      </c>
      <c r="D110" s="20">
        <f t="shared" si="36"/>
        <v>219.81</v>
      </c>
      <c r="E110" s="20">
        <f>Данные!AA101</f>
        <v>-939.09299343155828</v>
      </c>
      <c r="F110" s="20">
        <f>Данные!B101</f>
        <v>73.75</v>
      </c>
      <c r="G110" s="20">
        <f>Данные!C101</f>
        <v>240.38</v>
      </c>
      <c r="H110" s="20">
        <f t="shared" si="37"/>
        <v>-9.3000000000003524E-2</v>
      </c>
      <c r="I110" s="20">
        <f t="shared" si="38"/>
        <v>0.16599999999999682</v>
      </c>
      <c r="J110" s="20">
        <f>Данные!AT101</f>
        <v>1.5673549455828308</v>
      </c>
      <c r="K110" s="20">
        <f>Данные!AU101</f>
        <v>-0.45519274848516034</v>
      </c>
      <c r="L110" s="20">
        <f>Данные!AV101</f>
        <v>1.6321157935993489</v>
      </c>
      <c r="M110" s="84" t="str">
        <f>IF(Данные!BD101="","",Данные!BD101)</f>
        <v/>
      </c>
    </row>
    <row r="111" spans="1:13" x14ac:dyDescent="0.3">
      <c r="A111" s="20">
        <f>Данные!W102</f>
        <v>1607.48</v>
      </c>
      <c r="B111" s="20">
        <f>Данные!X102</f>
        <v>73.411000000000001</v>
      </c>
      <c r="C111" s="20">
        <f>Данные!Y102</f>
        <v>239.767</v>
      </c>
      <c r="D111" s="20">
        <f t="shared" si="36"/>
        <v>219.03100000000001</v>
      </c>
      <c r="E111" s="20">
        <f>Данные!AA102</f>
        <v>-945.86745124101469</v>
      </c>
      <c r="F111" s="20">
        <f>Данные!B102</f>
        <v>73.47</v>
      </c>
      <c r="G111" s="20">
        <f>Данные!C102</f>
        <v>239.63</v>
      </c>
      <c r="H111" s="20">
        <f t="shared" si="37"/>
        <v>-5.8999999999997499E-2</v>
      </c>
      <c r="I111" s="20">
        <f t="shared" si="38"/>
        <v>0.13700000000000045</v>
      </c>
      <c r="J111" s="20">
        <f>Данные!AT102</f>
        <v>1.5076798197648127</v>
      </c>
      <c r="K111" s="20">
        <f>Данные!AU102</f>
        <v>-0.48560954426079661</v>
      </c>
      <c r="L111" s="20">
        <f>Данные!AV102</f>
        <v>1.5839555133914704</v>
      </c>
      <c r="M111" s="84" t="str">
        <f>IF(Данные!BD102="","",Данные!BD102)</f>
        <v/>
      </c>
    </row>
    <row r="112" spans="1:13" x14ac:dyDescent="0.3">
      <c r="A112" s="20">
        <f>Данные!W103</f>
        <v>1631.55</v>
      </c>
      <c r="B112" s="20">
        <f>Данные!X103</f>
        <v>74.948999999999998</v>
      </c>
      <c r="C112" s="20">
        <f>Данные!Y103</f>
        <v>240.06899999999999</v>
      </c>
      <c r="D112" s="20">
        <f t="shared" si="36"/>
        <v>219.333</v>
      </c>
      <c r="E112" s="20">
        <f>Данные!AA103</f>
        <v>-952.42913801437237</v>
      </c>
      <c r="F112" s="20">
        <f>Данные!B103</f>
        <v>75.02</v>
      </c>
      <c r="G112" s="20">
        <f>Данные!C103</f>
        <v>239.94</v>
      </c>
      <c r="H112" s="20">
        <f t="shared" si="37"/>
        <v>-7.0999999999997954E-2</v>
      </c>
      <c r="I112" s="20">
        <f t="shared" si="38"/>
        <v>0.12899999999999068</v>
      </c>
      <c r="J112" s="20">
        <f>Данные!AT103</f>
        <v>1.4547588554252697</v>
      </c>
      <c r="K112" s="20">
        <f>Данные!AU103</f>
        <v>-0.51188759679234863</v>
      </c>
      <c r="L112" s="20">
        <f>Данные!AV103</f>
        <v>1.5421907272409878</v>
      </c>
      <c r="M112" s="84" t="str">
        <f>IF(Данные!BD103="","",Данные!BD103)</f>
        <v/>
      </c>
    </row>
    <row r="113" spans="1:13" x14ac:dyDescent="0.3">
      <c r="A113" s="20">
        <f>Данные!W104</f>
        <v>1655.47</v>
      </c>
      <c r="B113" s="20">
        <f>Данные!X104</f>
        <v>75.27</v>
      </c>
      <c r="C113" s="20">
        <f>Данные!Y104</f>
        <v>240.42699999999999</v>
      </c>
      <c r="D113" s="20">
        <f t="shared" ref="D113:D116" si="39">IF(C113-$Q$4&gt;=0,C113-$Q$4,C113-$Q$4+360)</f>
        <v>219.691</v>
      </c>
      <c r="E113" s="20">
        <f>Данные!AA104</f>
        <v>-958.57593224981508</v>
      </c>
      <c r="F113" s="20">
        <f>Данные!B104</f>
        <v>75.36</v>
      </c>
      <c r="G113" s="20">
        <f>Данные!C104</f>
        <v>240.19</v>
      </c>
      <c r="H113" s="20">
        <f t="shared" ref="H113:H116" si="40">B113-F113</f>
        <v>-9.0000000000003411E-2</v>
      </c>
      <c r="I113" s="20">
        <f t="shared" ref="I113:I116" si="41">C113-G113</f>
        <v>0.23699999999999477</v>
      </c>
      <c r="J113" s="20">
        <f>Данные!AT104</f>
        <v>1.3821443153220754</v>
      </c>
      <c r="K113" s="20">
        <f>Данные!AU104</f>
        <v>-0.5443829788862331</v>
      </c>
      <c r="L113" s="20">
        <f>Данные!AV104</f>
        <v>1.4854883830169043</v>
      </c>
      <c r="M113" s="84" t="str">
        <f>IF(Данные!BD104="","",Данные!BD104)</f>
        <v/>
      </c>
    </row>
    <row r="114" spans="1:13" x14ac:dyDescent="0.3">
      <c r="A114" s="20">
        <f>Данные!W105</f>
        <v>1680.24</v>
      </c>
      <c r="B114" s="20">
        <f>Данные!X105</f>
        <v>75.209999999999994</v>
      </c>
      <c r="C114" s="20">
        <f>Данные!Y105</f>
        <v>240.084</v>
      </c>
      <c r="D114" s="20">
        <f t="shared" si="39"/>
        <v>219.34800000000001</v>
      </c>
      <c r="E114" s="20">
        <f>Данные!AA105</f>
        <v>-964.88662046017146</v>
      </c>
      <c r="F114" s="20">
        <f>Данные!B105</f>
        <v>75.3</v>
      </c>
      <c r="G114" s="20">
        <f>Данные!C105</f>
        <v>239.83</v>
      </c>
      <c r="H114" s="20">
        <f t="shared" si="40"/>
        <v>-9.0000000000003411E-2</v>
      </c>
      <c r="I114" s="20">
        <f t="shared" si="41"/>
        <v>0.25399999999999068</v>
      </c>
      <c r="J114" s="20">
        <f>Данные!AT105</f>
        <v>1.2812876788032603</v>
      </c>
      <c r="K114" s="20">
        <f>Данные!AU105</f>
        <v>-0.58201375505177566</v>
      </c>
      <c r="L114" s="20">
        <f>Данные!AV105</f>
        <v>1.4072804009587128</v>
      </c>
      <c r="M114" s="84" t="str">
        <f>IF(Данные!BD105="","",Данные!BD105)</f>
        <v/>
      </c>
    </row>
    <row r="115" spans="1:13" x14ac:dyDescent="0.3">
      <c r="A115" s="20">
        <f>Данные!W106</f>
        <v>1705.03</v>
      </c>
      <c r="B115" s="20">
        <f>Данные!X106</f>
        <v>75.209999999999994</v>
      </c>
      <c r="C115" s="20">
        <f>Данные!Y106</f>
        <v>239.71899999999999</v>
      </c>
      <c r="D115" s="20">
        <f t="shared" si="39"/>
        <v>218.983</v>
      </c>
      <c r="E115" s="20">
        <f>Данные!AA106</f>
        <v>-971.21495758310823</v>
      </c>
      <c r="F115" s="20">
        <f>Данные!B106</f>
        <v>75.3</v>
      </c>
      <c r="G115" s="20">
        <f>Данные!C106</f>
        <v>239.58</v>
      </c>
      <c r="H115" s="20">
        <f t="shared" si="40"/>
        <v>-9.0000000000003411E-2</v>
      </c>
      <c r="I115" s="20">
        <f t="shared" si="41"/>
        <v>0.13899999999998158</v>
      </c>
      <c r="J115" s="20">
        <f>Данные!AT106</f>
        <v>1.2009429641078655</v>
      </c>
      <c r="K115" s="20">
        <f>Данные!AU106</f>
        <v>-0.61968209394717633</v>
      </c>
      <c r="L115" s="20">
        <f>Данные!AV106</f>
        <v>1.3513955381748688</v>
      </c>
      <c r="M115" s="84" t="str">
        <f>IF(Данные!BD106="","",Данные!BD106)</f>
        <v/>
      </c>
    </row>
    <row r="116" spans="1:13" x14ac:dyDescent="0.3">
      <c r="A116" s="20">
        <f>Данные!W107</f>
        <v>1729.85</v>
      </c>
      <c r="B116" s="20">
        <f>Данные!X107</f>
        <v>75.141000000000005</v>
      </c>
      <c r="C116" s="20">
        <f>Данные!Y107</f>
        <v>239.648</v>
      </c>
      <c r="D116" s="20">
        <f t="shared" si="39"/>
        <v>218.91200000000001</v>
      </c>
      <c r="E116" s="20">
        <f>Данные!AA107</f>
        <v>-977.56538215435273</v>
      </c>
      <c r="F116" s="20">
        <f>Данные!B107</f>
        <v>75.23</v>
      </c>
      <c r="G116" s="20">
        <f>Данные!C107</f>
        <v>239.61</v>
      </c>
      <c r="H116" s="20">
        <f t="shared" si="40"/>
        <v>-8.8999999999998636E-2</v>
      </c>
      <c r="I116" s="20">
        <f t="shared" si="41"/>
        <v>3.7999999999982492E-2</v>
      </c>
      <c r="J116" s="20">
        <f>Данные!AT107</f>
        <v>1.1655585759975817</v>
      </c>
      <c r="K116" s="20">
        <f>Данные!AU107</f>
        <v>-0.6571705148401179</v>
      </c>
      <c r="L116" s="20">
        <f>Данные!AV107</f>
        <v>1.3380582497248528</v>
      </c>
      <c r="M116" s="84" t="str">
        <f>IF(Данные!BD107="","",Данные!BD107)</f>
        <v/>
      </c>
    </row>
    <row r="117" spans="1:13" x14ac:dyDescent="0.3">
      <c r="A117" s="20">
        <f>Данные!W108</f>
        <v>1754.58</v>
      </c>
      <c r="B117" s="20">
        <f>Данные!X108</f>
        <v>75.141000000000005</v>
      </c>
      <c r="C117" s="20">
        <f>Данные!Y108</f>
        <v>239.655</v>
      </c>
      <c r="D117" s="20">
        <f t="shared" ref="D117:D121" si="42">IF(C117-$Q$4&gt;=0,C117-$Q$4,C117-$Q$4+360)</f>
        <v>218.91900000000001</v>
      </c>
      <c r="E117" s="20">
        <f>Данные!AA108</f>
        <v>-983.90717311585684</v>
      </c>
      <c r="F117" s="20">
        <f>Данные!B108</f>
        <v>75.23</v>
      </c>
      <c r="G117" s="20">
        <f>Данные!C108</f>
        <v>239.66</v>
      </c>
      <c r="H117" s="20">
        <f t="shared" ref="H117:H121" si="43">B117-F117</f>
        <v>-8.8999999999998636E-2</v>
      </c>
      <c r="I117" s="20">
        <f t="shared" ref="I117:I121" si="44">C117-G117</f>
        <v>-4.9999999999954525E-3</v>
      </c>
      <c r="J117" s="20">
        <f>Данные!AT108</f>
        <v>1.1601895115998135</v>
      </c>
      <c r="K117" s="20">
        <f>Данные!AU108</f>
        <v>-0.69430738098913025</v>
      </c>
      <c r="L117" s="20">
        <f>Данные!AV108</f>
        <v>1.3520733863671008</v>
      </c>
      <c r="M117" s="84" t="str">
        <f>IF(Данные!BD108="","",Данные!BD108)</f>
        <v/>
      </c>
    </row>
    <row r="118" spans="1:13" x14ac:dyDescent="0.3">
      <c r="A118" s="20">
        <f>Данные!W109</f>
        <v>1779.31</v>
      </c>
      <c r="B118" s="20">
        <f>Данные!X109</f>
        <v>74.941000000000003</v>
      </c>
      <c r="C118" s="20">
        <f>Данные!Y109</f>
        <v>239.68199999999999</v>
      </c>
      <c r="D118" s="20">
        <f t="shared" si="42"/>
        <v>218.946</v>
      </c>
      <c r="E118" s="20">
        <f>Данные!AA109</f>
        <v>-990.29066990723288</v>
      </c>
      <c r="F118" s="20">
        <f>Данные!B109</f>
        <v>75.040000000000006</v>
      </c>
      <c r="G118" s="20">
        <f>Данные!C109</f>
        <v>239.66</v>
      </c>
      <c r="H118" s="20">
        <f t="shared" si="43"/>
        <v>-9.9000000000003752E-2</v>
      </c>
      <c r="I118" s="20">
        <f t="shared" si="44"/>
        <v>2.199999999999136E-2</v>
      </c>
      <c r="J118" s="20">
        <f>Данные!AT109</f>
        <v>1.1583227587482385</v>
      </c>
      <c r="K118" s="20">
        <f>Данные!AU109</f>
        <v>-0.73351304104562587</v>
      </c>
      <c r="L118" s="20">
        <f>Данные!AV109</f>
        <v>1.3710408435995378</v>
      </c>
      <c r="M118" s="84" t="str">
        <f>IF(Данные!BD109="","",Данные!BD109)</f>
        <v/>
      </c>
    </row>
    <row r="119" spans="1:13" x14ac:dyDescent="0.3">
      <c r="A119" s="20">
        <f>Данные!W110</f>
        <v>1803.39</v>
      </c>
      <c r="B119" s="20">
        <f>Данные!X110</f>
        <v>75.790999999999997</v>
      </c>
      <c r="C119" s="20">
        <f>Данные!Y110</f>
        <v>239.45099999999999</v>
      </c>
      <c r="D119" s="20">
        <f t="shared" si="42"/>
        <v>218.715</v>
      </c>
      <c r="E119" s="20">
        <f>Данные!AA110</f>
        <v>-996.37427885469867</v>
      </c>
      <c r="F119" s="20">
        <f>Данные!B110</f>
        <v>75.83</v>
      </c>
      <c r="G119" s="20">
        <f>Данные!C110</f>
        <v>239.31</v>
      </c>
      <c r="H119" s="20">
        <f t="shared" si="43"/>
        <v>-3.9000000000001478E-2</v>
      </c>
      <c r="I119" s="20">
        <f t="shared" si="44"/>
        <v>0.14099999999999113</v>
      </c>
      <c r="J119" s="20">
        <f>Данные!AT110</f>
        <v>1.1267889617448521</v>
      </c>
      <c r="K119" s="20">
        <f>Данные!AU110</f>
        <v>-0.76155795065960774</v>
      </c>
      <c r="L119" s="20">
        <f>Данные!AV110</f>
        <v>1.3600087781050911</v>
      </c>
      <c r="M119" s="84" t="str">
        <f>IF(Данные!BD110="","",Данные!BD110)</f>
        <v/>
      </c>
    </row>
    <row r="120" spans="1:13" x14ac:dyDescent="0.3">
      <c r="A120" s="20">
        <f>Данные!W111</f>
        <v>1815.77</v>
      </c>
      <c r="B120" s="20">
        <f>Данные!X111</f>
        <v>75.881</v>
      </c>
      <c r="C120" s="20">
        <f>Данные!Y111</f>
        <v>239.13800000000001</v>
      </c>
      <c r="D120" s="20">
        <f t="shared" si="42"/>
        <v>218.40200000000002</v>
      </c>
      <c r="E120" s="20">
        <f>Данные!AA111</f>
        <v>-999.40364955266125</v>
      </c>
      <c r="F120" s="20">
        <f>Данные!B111</f>
        <v>75.97</v>
      </c>
      <c r="G120" s="20">
        <f>Данные!C111</f>
        <v>239.27</v>
      </c>
      <c r="H120" s="20">
        <f t="shared" si="43"/>
        <v>-8.8999999999998636E-2</v>
      </c>
      <c r="I120" s="20">
        <f t="shared" si="44"/>
        <v>-0.132000000000005</v>
      </c>
      <c r="J120" s="20">
        <f>Данные!AT111</f>
        <v>1.1264307648697507</v>
      </c>
      <c r="K120" s="20">
        <f>Данные!AU111</f>
        <v>-0.77497543776757993</v>
      </c>
      <c r="L120" s="20">
        <f>Данные!AV111</f>
        <v>1.3672721737781777</v>
      </c>
      <c r="M120" s="84" t="str">
        <f>IF(Данные!BD111="","",Данные!BD111)</f>
        <v/>
      </c>
    </row>
    <row r="121" spans="1:13" x14ac:dyDescent="0.3">
      <c r="A121" s="20">
        <f>Данные!W112</f>
        <v>1828.14</v>
      </c>
      <c r="B121" s="20">
        <f>Данные!X112</f>
        <v>76.010000000000005</v>
      </c>
      <c r="C121" s="20">
        <f>Данные!Y112</f>
        <v>239.13300000000001</v>
      </c>
      <c r="D121" s="20">
        <f t="shared" si="42"/>
        <v>218.39700000000002</v>
      </c>
      <c r="E121" s="20">
        <f>Данные!AA112</f>
        <v>-1002.4076382996078</v>
      </c>
      <c r="F121" s="20">
        <f>Данные!B112</f>
        <v>76.069999999999993</v>
      </c>
      <c r="G121" s="20">
        <f>Данные!C112</f>
        <v>238.99</v>
      </c>
      <c r="H121" s="20">
        <f t="shared" si="43"/>
        <v>-5.9999999999988063E-2</v>
      </c>
      <c r="I121" s="20">
        <f t="shared" si="44"/>
        <v>0.14300000000000068</v>
      </c>
      <c r="J121" s="20">
        <f>Данные!AT112</f>
        <v>1.1259395332607531</v>
      </c>
      <c r="K121" s="20">
        <f>Данные!AU112</f>
        <v>-0.79057498054726238</v>
      </c>
      <c r="L121" s="20">
        <f>Данные!AV112</f>
        <v>1.3757720132444717</v>
      </c>
      <c r="M121" s="84" t="str">
        <f>IF(Данные!BD112="","",Данные!BD112)</f>
        <v/>
      </c>
    </row>
    <row r="122" spans="1:13" x14ac:dyDescent="0.3">
      <c r="A122" s="20">
        <f>Данные!W113</f>
        <v>1840.55</v>
      </c>
      <c r="B122" s="20">
        <f>Данные!X113</f>
        <v>76.902000000000001</v>
      </c>
      <c r="C122" s="20">
        <f>Данные!Y113</f>
        <v>237.26300000000001</v>
      </c>
      <c r="D122" s="20">
        <f t="shared" ref="D122:D128" si="45">IF(C122-$Q$4&gt;=0,C122-$Q$4,C122-$Q$4+360)</f>
        <v>216.52700000000002</v>
      </c>
      <c r="E122" s="20">
        <f>Данные!AA113</f>
        <v>-1005.314175796187</v>
      </c>
      <c r="F122" s="20">
        <f>Данные!B113</f>
        <v>76.95</v>
      </c>
      <c r="G122" s="20">
        <f>Данные!C113</f>
        <v>237.33</v>
      </c>
      <c r="H122" s="20">
        <f t="shared" ref="H122:H128" si="46">B122-F122</f>
        <v>-4.8000000000001819E-2</v>
      </c>
      <c r="I122" s="20">
        <f t="shared" ref="I122:I128" si="47">C122-G122</f>
        <v>-6.7000000000007276E-2</v>
      </c>
      <c r="J122" s="20">
        <f>Данные!AT113</f>
        <v>1.1185230088615736</v>
      </c>
      <c r="K122" s="20">
        <f>Данные!AU113</f>
        <v>-0.80199862181143544</v>
      </c>
      <c r="L122" s="20">
        <f>Данные!AV113</f>
        <v>1.3763340839854943</v>
      </c>
      <c r="M122" s="84" t="str">
        <f>IF(Данные!BD113="","",Данные!BD113)</f>
        <v/>
      </c>
    </row>
    <row r="123" spans="1:13" x14ac:dyDescent="0.3">
      <c r="A123" s="20">
        <f>Данные!W114</f>
        <v>1852.88</v>
      </c>
      <c r="B123" s="20">
        <f>Данные!X114</f>
        <v>77.561000000000007</v>
      </c>
      <c r="C123" s="20">
        <f>Данные!Y114</f>
        <v>235.767</v>
      </c>
      <c r="D123" s="20">
        <f t="shared" si="45"/>
        <v>215.03100000000001</v>
      </c>
      <c r="E123" s="20">
        <f>Данные!AA114</f>
        <v>-1008.0393902864949</v>
      </c>
      <c r="F123" s="20">
        <f>Данные!B114</f>
        <v>77.63</v>
      </c>
      <c r="G123" s="20">
        <f>Данные!C114</f>
        <v>235.57</v>
      </c>
      <c r="H123" s="20">
        <f t="shared" si="46"/>
        <v>-6.8999999999988404E-2</v>
      </c>
      <c r="I123" s="20">
        <f t="shared" si="47"/>
        <v>0.19700000000000273</v>
      </c>
      <c r="J123" s="20">
        <f>Данные!AT114</f>
        <v>1.1052910717961077</v>
      </c>
      <c r="K123" s="20">
        <f>Данные!AU114</f>
        <v>-0.81422302968348959</v>
      </c>
      <c r="L123" s="20">
        <f>Данные!AV114</f>
        <v>1.3728173569193935</v>
      </c>
      <c r="M123" s="84" t="str">
        <f>IF(Данные!BD114="","",Данные!BD114)</f>
        <v/>
      </c>
    </row>
    <row r="124" spans="1:13" x14ac:dyDescent="0.3">
      <c r="A124" s="20">
        <f>Данные!W115</f>
        <v>1865.17</v>
      </c>
      <c r="B124" s="20">
        <f>Данные!X115</f>
        <v>77.97</v>
      </c>
      <c r="C124" s="20">
        <f>Данные!Y115</f>
        <v>234.75800000000001</v>
      </c>
      <c r="D124" s="20">
        <f t="shared" si="45"/>
        <v>214.02200000000002</v>
      </c>
      <c r="E124" s="20">
        <f>Данные!AA115</f>
        <v>-1010.6438634755317</v>
      </c>
      <c r="F124" s="20">
        <f>Данные!B115</f>
        <v>78.02</v>
      </c>
      <c r="G124" s="20">
        <f>Данные!C115</f>
        <v>234.58</v>
      </c>
      <c r="H124" s="20">
        <f t="shared" si="46"/>
        <v>-4.9999999999997158E-2</v>
      </c>
      <c r="I124" s="20">
        <f t="shared" si="47"/>
        <v>0.17799999999999727</v>
      </c>
      <c r="J124" s="20">
        <f>Данные!AT115</f>
        <v>1.0665342478893978</v>
      </c>
      <c r="K124" s="20">
        <f>Данные!AU115</f>
        <v>-0.82669951753587156</v>
      </c>
      <c r="L124" s="20">
        <f>Данные!AV115</f>
        <v>1.3494174277128062</v>
      </c>
      <c r="M124" s="84" t="str">
        <f>IF(Данные!BD115="","",Данные!BD115)</f>
        <v/>
      </c>
    </row>
    <row r="125" spans="1:13" x14ac:dyDescent="0.3">
      <c r="A125" s="20">
        <f>Данные!W116</f>
        <v>1877.55</v>
      </c>
      <c r="B125" s="20">
        <f>Данные!X116</f>
        <v>77.63</v>
      </c>
      <c r="C125" s="20">
        <f>Данные!Y116</f>
        <v>232.85599999999999</v>
      </c>
      <c r="D125" s="20">
        <f t="shared" si="45"/>
        <v>212.12</v>
      </c>
      <c r="E125" s="20">
        <f>Данные!AA116</f>
        <v>-1013.2602901621666</v>
      </c>
      <c r="F125" s="20">
        <f>Данные!B116</f>
        <v>77.650000000000006</v>
      </c>
      <c r="G125" s="20">
        <f>Данные!C116</f>
        <v>232.91</v>
      </c>
      <c r="H125" s="20">
        <f t="shared" si="46"/>
        <v>-2.0000000000010232E-2</v>
      </c>
      <c r="I125" s="20">
        <f t="shared" si="47"/>
        <v>-5.4000000000002046E-2</v>
      </c>
      <c r="J125" s="20">
        <f>Данные!AT116</f>
        <v>1.0536487117348428</v>
      </c>
      <c r="K125" s="20">
        <f>Данные!AU116</f>
        <v>-0.83414545943332996</v>
      </c>
      <c r="L125" s="20">
        <f>Данные!AV116</f>
        <v>1.3438654155955256</v>
      </c>
      <c r="M125" s="84" t="str">
        <f>IF(Данные!BD116="","",Данные!BD116)</f>
        <v/>
      </c>
    </row>
    <row r="126" spans="1:13" x14ac:dyDescent="0.3">
      <c r="A126" s="20">
        <f>Данные!W117</f>
        <v>1889.9</v>
      </c>
      <c r="B126" s="20">
        <f>Данные!X117</f>
        <v>77.341999999999999</v>
      </c>
      <c r="C126" s="20">
        <f>Данные!Y117</f>
        <v>230.822</v>
      </c>
      <c r="D126" s="20">
        <f t="shared" si="45"/>
        <v>210.08600000000001</v>
      </c>
      <c r="E126" s="20">
        <f>Данные!AA117</f>
        <v>-1015.9365305101479</v>
      </c>
      <c r="F126" s="20">
        <f>Данные!B117</f>
        <v>77.349999999999994</v>
      </c>
      <c r="G126" s="20">
        <f>Данные!C117</f>
        <v>230.83</v>
      </c>
      <c r="H126" s="20">
        <f t="shared" si="46"/>
        <v>-7.9999999999955662E-3</v>
      </c>
      <c r="I126" s="20">
        <f t="shared" si="47"/>
        <v>-8.0000000000097771E-3</v>
      </c>
      <c r="J126" s="20">
        <f>Данные!AT117</f>
        <v>1.0602048750224371</v>
      </c>
      <c r="K126" s="20">
        <f>Данные!AU117</f>
        <v>-0.83707978280585849</v>
      </c>
      <c r="L126" s="20">
        <f>Данные!AV117</f>
        <v>1.3508282421550286</v>
      </c>
      <c r="M126" s="84" t="str">
        <f>IF(Данные!BD117="","",Данные!BD117)</f>
        <v/>
      </c>
    </row>
    <row r="127" spans="1:13" x14ac:dyDescent="0.3">
      <c r="A127" s="20">
        <f>Данные!W118</f>
        <v>1902.27</v>
      </c>
      <c r="B127" s="20">
        <f>Данные!X118</f>
        <v>78.191000000000003</v>
      </c>
      <c r="C127" s="20">
        <f>Данные!Y118</f>
        <v>228.82</v>
      </c>
      <c r="D127" s="20">
        <f t="shared" si="45"/>
        <v>208.084</v>
      </c>
      <c r="E127" s="20">
        <f>Данные!AA118</f>
        <v>-1018.5579177672238</v>
      </c>
      <c r="F127" s="20">
        <f>Данные!B118</f>
        <v>78.23</v>
      </c>
      <c r="G127" s="20">
        <f>Данные!C118</f>
        <v>228.75</v>
      </c>
      <c r="H127" s="20">
        <f t="shared" si="46"/>
        <v>-3.9000000000001478E-2</v>
      </c>
      <c r="I127" s="20">
        <f t="shared" si="47"/>
        <v>6.9999999999993179E-2</v>
      </c>
      <c r="J127" s="20">
        <f>Данные!AT118</f>
        <v>1.0536660767384831</v>
      </c>
      <c r="K127" s="20">
        <f>Данные!AU118</f>
        <v>-0.84202034513486979</v>
      </c>
      <c r="L127" s="20">
        <f>Данные!AV118</f>
        <v>1.3487811026591796</v>
      </c>
      <c r="M127" s="84" t="str">
        <f>IF(Данные!BD118="","",Данные!BD118)</f>
        <v/>
      </c>
    </row>
    <row r="128" spans="1:13" x14ac:dyDescent="0.3">
      <c r="A128" s="20">
        <f>Данные!W119</f>
        <v>1914.66</v>
      </c>
      <c r="B128" s="20">
        <f>Данные!X119</f>
        <v>78.951999999999998</v>
      </c>
      <c r="C128" s="20">
        <f>Данные!Y119</f>
        <v>227.05799999999999</v>
      </c>
      <c r="D128" s="20">
        <f t="shared" si="45"/>
        <v>206.322</v>
      </c>
      <c r="E128" s="20">
        <f>Данные!AA119</f>
        <v>-1021.0131011970697</v>
      </c>
      <c r="F128" s="20">
        <f>Данные!B119</f>
        <v>78.989999999999995</v>
      </c>
      <c r="G128" s="20">
        <f>Данные!C119</f>
        <v>227.14</v>
      </c>
      <c r="H128" s="20">
        <f t="shared" si="46"/>
        <v>-3.7999999999996703E-2</v>
      </c>
      <c r="I128" s="20">
        <f t="shared" si="47"/>
        <v>-8.1999999999993634E-2</v>
      </c>
      <c r="J128" s="20">
        <f>Данные!AT119</f>
        <v>1.0549497739457201</v>
      </c>
      <c r="K128" s="20">
        <f>Данные!AU119</f>
        <v>-0.85021236882971607</v>
      </c>
      <c r="L128" s="20">
        <f>Данные!AV119</f>
        <v>1.3549096271187844</v>
      </c>
      <c r="M128" s="84" t="str">
        <f>IF(Данные!BD119="","",Данные!BD119)</f>
        <v/>
      </c>
    </row>
    <row r="129" spans="1:13" x14ac:dyDescent="0.3">
      <c r="A129" s="20">
        <f>Данные!W120</f>
        <v>1927.03</v>
      </c>
      <c r="B129" s="20">
        <f>Данные!X120</f>
        <v>79.918999999999997</v>
      </c>
      <c r="C129" s="20">
        <f>Данные!Y120</f>
        <v>225.53700000000001</v>
      </c>
      <c r="D129" s="20">
        <f t="shared" ref="D129:D135" si="48">IF(C129-$Q$4&gt;=0,C129-$Q$4,C129-$Q$4+360)</f>
        <v>204.80100000000002</v>
      </c>
      <c r="E129" s="20">
        <f>Данные!AA120</f>
        <v>-1023.2811472073075</v>
      </c>
      <c r="F129" s="20">
        <f>Данные!B120</f>
        <v>80.010000000000005</v>
      </c>
      <c r="G129" s="20">
        <f>Данные!C120</f>
        <v>225.62</v>
      </c>
      <c r="H129" s="20">
        <f t="shared" ref="H129:H135" si="49">B129-F129</f>
        <v>-9.1000000000008185E-2</v>
      </c>
      <c r="I129" s="20">
        <f t="shared" ref="I129:I135" si="50">C129-G129</f>
        <v>-8.2999999999998408E-2</v>
      </c>
      <c r="J129" s="20">
        <f>Данные!AT120</f>
        <v>1.0723586943408421</v>
      </c>
      <c r="K129" s="20">
        <f>Данные!AU120</f>
        <v>-0.86390686956769969</v>
      </c>
      <c r="L129" s="20">
        <f>Данные!AV120</f>
        <v>1.3770578232647526</v>
      </c>
      <c r="M129" s="84" t="str">
        <f>IF(Данные!BD120="","",Данные!BD120)</f>
        <v/>
      </c>
    </row>
    <row r="130" spans="1:13" x14ac:dyDescent="0.3">
      <c r="A130" s="20">
        <f>Данные!W121</f>
        <v>1939.44</v>
      </c>
      <c r="B130" s="20">
        <f>Данные!X121</f>
        <v>80.918999999999997</v>
      </c>
      <c r="C130" s="20">
        <f>Данные!Y121</f>
        <v>224.27</v>
      </c>
      <c r="D130" s="20">
        <f t="shared" si="48"/>
        <v>203.53400000000002</v>
      </c>
      <c r="E130" s="20">
        <f>Данные!AA121</f>
        <v>-1025.3467451849142</v>
      </c>
      <c r="F130" s="20">
        <f>Данные!B121</f>
        <v>80.989999999999995</v>
      </c>
      <c r="G130" s="20">
        <f>Данные!C121</f>
        <v>224.57</v>
      </c>
      <c r="H130" s="20">
        <f t="shared" si="49"/>
        <v>-7.0999999999997954E-2</v>
      </c>
      <c r="I130" s="20">
        <f t="shared" si="50"/>
        <v>-0.29999999999998295</v>
      </c>
      <c r="J130" s="20">
        <f>Данные!AT121</f>
        <v>1.1130920583067425</v>
      </c>
      <c r="K130" s="20">
        <f>Данные!AU121</f>
        <v>-0.88123326239656308</v>
      </c>
      <c r="L130" s="20">
        <f>Данные!AV121</f>
        <v>1.4196992614704109</v>
      </c>
      <c r="M130" s="84" t="str">
        <f>IF(Данные!BD121="","",Данные!BD121)</f>
        <v/>
      </c>
    </row>
    <row r="131" spans="1:13" x14ac:dyDescent="0.3">
      <c r="A131" s="20">
        <f>Данные!W122</f>
        <v>1951.84</v>
      </c>
      <c r="B131" s="20">
        <f>Данные!X122</f>
        <v>82.051000000000002</v>
      </c>
      <c r="C131" s="20">
        <f>Данные!Y122</f>
        <v>223.976</v>
      </c>
      <c r="D131" s="20">
        <f t="shared" si="48"/>
        <v>203.24</v>
      </c>
      <c r="E131" s="20">
        <f>Данные!AA122</f>
        <v>-1027.1827665528442</v>
      </c>
      <c r="F131" s="20">
        <f>Данные!B122</f>
        <v>82.09</v>
      </c>
      <c r="G131" s="20">
        <f>Данные!C122</f>
        <v>224</v>
      </c>
      <c r="H131" s="20">
        <f t="shared" si="49"/>
        <v>-3.9000000000001478E-2</v>
      </c>
      <c r="I131" s="20">
        <f t="shared" si="50"/>
        <v>-2.4000000000000909E-2</v>
      </c>
      <c r="J131" s="20">
        <f>Данные!AT122</f>
        <v>1.1475559009142089</v>
      </c>
      <c r="K131" s="20">
        <f>Данные!AU122</f>
        <v>-0.89299342008257554</v>
      </c>
      <c r="L131" s="20">
        <f>Данные!AV122</f>
        <v>1.4540707665150954</v>
      </c>
      <c r="M131" s="84" t="str">
        <f>IF(Данные!BD122="","",Данные!BD122)</f>
        <v/>
      </c>
    </row>
    <row r="132" spans="1:13" x14ac:dyDescent="0.3">
      <c r="A132" s="20">
        <f>Данные!W123</f>
        <v>1964.23</v>
      </c>
      <c r="B132" s="20">
        <f>Данные!X123</f>
        <v>83.63</v>
      </c>
      <c r="C132" s="20">
        <f>Данные!Y123</f>
        <v>223.535</v>
      </c>
      <c r="D132" s="20">
        <f t="shared" si="48"/>
        <v>202.79900000000001</v>
      </c>
      <c r="E132" s="20">
        <f>Данные!AA123</f>
        <v>-1028.7269146531025</v>
      </c>
      <c r="F132" s="20">
        <f>Данные!B123</f>
        <v>83.66</v>
      </c>
      <c r="G132" s="20">
        <f>Данные!C123</f>
        <v>223.51</v>
      </c>
      <c r="H132" s="20">
        <f t="shared" si="49"/>
        <v>-3.0000000000001137E-2</v>
      </c>
      <c r="I132" s="20">
        <f t="shared" si="50"/>
        <v>2.5000000000005684E-2</v>
      </c>
      <c r="J132" s="20">
        <f>Данные!AT123</f>
        <v>1.1473787573255123</v>
      </c>
      <c r="K132" s="20">
        <f>Данные!AU123</f>
        <v>-0.90039352310691356</v>
      </c>
      <c r="L132" s="20">
        <f>Данные!AV123</f>
        <v>1.4584877473653035</v>
      </c>
      <c r="M132" s="84" t="str">
        <f>IF(Данные!BD123="","",Данные!BD123)</f>
        <v/>
      </c>
    </row>
    <row r="133" spans="1:13" x14ac:dyDescent="0.3">
      <c r="A133" s="20">
        <f>Данные!W124</f>
        <v>1976.6</v>
      </c>
      <c r="B133" s="20">
        <f>Данные!X124</f>
        <v>84.811000000000007</v>
      </c>
      <c r="C133" s="20">
        <f>Данные!Y124</f>
        <v>223.601</v>
      </c>
      <c r="D133" s="20">
        <f t="shared" si="48"/>
        <v>202.86500000000001</v>
      </c>
      <c r="E133" s="20">
        <f>Данные!AA124</f>
        <v>-1029.9725558182565</v>
      </c>
      <c r="F133" s="20">
        <f>Данные!B124</f>
        <v>84.84</v>
      </c>
      <c r="G133" s="20">
        <f>Данные!C124</f>
        <v>223.54</v>
      </c>
      <c r="H133" s="20">
        <f t="shared" si="49"/>
        <v>-2.8999999999996362E-2</v>
      </c>
      <c r="I133" s="20">
        <f t="shared" si="50"/>
        <v>6.1000000000007049E-2</v>
      </c>
      <c r="J133" s="20">
        <f>Данные!AT124</f>
        <v>1.1381160623945143</v>
      </c>
      <c r="K133" s="20">
        <f>Данные!AU124</f>
        <v>-0.90673024044804151</v>
      </c>
      <c r="L133" s="20">
        <f>Данные!AV124</f>
        <v>1.4551521914986616</v>
      </c>
      <c r="M133" s="84" t="str">
        <f>IF(Данные!BD124="","",Данные!BD124)</f>
        <v/>
      </c>
    </row>
    <row r="134" spans="1:13" x14ac:dyDescent="0.3">
      <c r="A134" s="20">
        <f>Данные!W125</f>
        <v>1989</v>
      </c>
      <c r="B134" s="20">
        <f>Данные!X125</f>
        <v>85.462000000000003</v>
      </c>
      <c r="C134" s="20">
        <f>Данные!Y125</f>
        <v>224.04599999999999</v>
      </c>
      <c r="D134" s="20">
        <f t="shared" si="48"/>
        <v>203.31</v>
      </c>
      <c r="E134" s="20">
        <f>Данные!AA125</f>
        <v>-1031.0238545521513</v>
      </c>
      <c r="F134" s="20">
        <f>Данные!B125</f>
        <v>85.49</v>
      </c>
      <c r="G134" s="20">
        <f>Данные!C125</f>
        <v>224.11</v>
      </c>
      <c r="H134" s="20">
        <f t="shared" si="49"/>
        <v>-2.7999999999991587E-2</v>
      </c>
      <c r="I134" s="20">
        <f t="shared" si="50"/>
        <v>-6.4000000000021373E-2</v>
      </c>
      <c r="J134" s="20">
        <f>Данные!AT125</f>
        <v>1.1384124260137345</v>
      </c>
      <c r="K134" s="20">
        <f>Данные!AU125</f>
        <v>-0.91287279368225427</v>
      </c>
      <c r="L134" s="20">
        <f>Данные!AV125</f>
        <v>1.4592188283967968</v>
      </c>
      <c r="M134" s="84" t="str">
        <f>IF(Данные!BD125="","",Данные!BD125)</f>
        <v/>
      </c>
    </row>
    <row r="135" spans="1:13" x14ac:dyDescent="0.3">
      <c r="A135" s="20">
        <f>Данные!W126</f>
        <v>2001.34</v>
      </c>
      <c r="B135" s="20">
        <f>Данные!X126</f>
        <v>87.010999999999996</v>
      </c>
      <c r="C135" s="20">
        <f>Данные!Y126</f>
        <v>223.125</v>
      </c>
      <c r="D135" s="20">
        <f t="shared" si="48"/>
        <v>202.38900000000001</v>
      </c>
      <c r="E135" s="20">
        <f>Данные!AA126</f>
        <v>-1031.8338231621758</v>
      </c>
      <c r="F135" s="20">
        <f>Данные!B126</f>
        <v>87.09</v>
      </c>
      <c r="G135" s="20">
        <f>Данные!C126</f>
        <v>223.11</v>
      </c>
      <c r="H135" s="20">
        <f t="shared" si="49"/>
        <v>-7.9000000000007731E-2</v>
      </c>
      <c r="I135" s="20">
        <f t="shared" si="50"/>
        <v>1.4999999999986358E-2</v>
      </c>
      <c r="J135" s="20">
        <f>Данные!AT126</f>
        <v>1.1436079527578518</v>
      </c>
      <c r="K135" s="20">
        <f>Данные!AU126</f>
        <v>-0.92436924444018587</v>
      </c>
      <c r="L135" s="20">
        <f>Данные!AV126</f>
        <v>1.4704753142021547</v>
      </c>
      <c r="M135" s="84" t="str">
        <f>IF(Данные!BD126="","",Данные!BD126)</f>
        <v/>
      </c>
    </row>
    <row r="136" spans="1:13" x14ac:dyDescent="0.3">
      <c r="A136" s="20">
        <f>Данные!W127</f>
        <v>2013.7</v>
      </c>
      <c r="B136" s="20">
        <f>Данные!X127</f>
        <v>87.289000000000001</v>
      </c>
      <c r="C136" s="20">
        <f>Данные!Y127</f>
        <v>222.41399999999999</v>
      </c>
      <c r="D136" s="20">
        <f t="shared" ref="D136:D143" si="51">IF(C136-$Q$4&gt;=0,C136-$Q$4,C136-$Q$4+360)</f>
        <v>201.678</v>
      </c>
      <c r="E136" s="20">
        <f>Данные!AA127</f>
        <v>-1032.4483866073031</v>
      </c>
      <c r="F136" s="20">
        <f>Данные!B127</f>
        <v>87.35</v>
      </c>
      <c r="G136" s="20">
        <f>Данные!C127</f>
        <v>222.56</v>
      </c>
      <c r="H136" s="20">
        <f t="shared" ref="H136:H143" si="52">B136-F136</f>
        <v>-6.0999999999992838E-2</v>
      </c>
      <c r="I136" s="20">
        <f t="shared" ref="I136:I143" si="53">C136-G136</f>
        <v>-0.14600000000001501</v>
      </c>
      <c r="J136" s="20">
        <f>Данные!AT127</f>
        <v>1.1576141911291078</v>
      </c>
      <c r="K136" s="20">
        <f>Данные!AU127</f>
        <v>-0.939454796477321</v>
      </c>
      <c r="L136" s="20">
        <f>Данные!AV127</f>
        <v>1.490854094178147</v>
      </c>
      <c r="M136" s="84" t="str">
        <f>IF(Данные!BD127="","",Данные!BD127)</f>
        <v/>
      </c>
    </row>
    <row r="137" spans="1:13" x14ac:dyDescent="0.3">
      <c r="A137" s="20">
        <f>Данные!W128</f>
        <v>2026.05</v>
      </c>
      <c r="B137" s="20">
        <f>Данные!X128</f>
        <v>87.260999999999996</v>
      </c>
      <c r="C137" s="20">
        <f>Данные!Y128</f>
        <v>221.58199999999999</v>
      </c>
      <c r="D137" s="20">
        <f t="shared" si="51"/>
        <v>200.846</v>
      </c>
      <c r="E137" s="20">
        <f>Данные!AA128</f>
        <v>-1033.0355442283283</v>
      </c>
      <c r="F137" s="20">
        <f>Данные!B128</f>
        <v>87.34</v>
      </c>
      <c r="G137" s="20">
        <f>Данные!C128</f>
        <v>221.65</v>
      </c>
      <c r="H137" s="20">
        <f t="shared" si="52"/>
        <v>-7.9000000000007731E-2</v>
      </c>
      <c r="I137" s="20">
        <f t="shared" si="53"/>
        <v>-6.8000000000012051E-2</v>
      </c>
      <c r="J137" s="20">
        <f>Данные!AT128</f>
        <v>1.180490562693669</v>
      </c>
      <c r="K137" s="20">
        <f>Данные!AU128</f>
        <v>-0.9545248296947193</v>
      </c>
      <c r="L137" s="20">
        <f>Данные!AV128</f>
        <v>1.5181158121541809</v>
      </c>
      <c r="M137" s="84" t="str">
        <f>IF(Данные!BD128="","",Данные!BD128)</f>
        <v/>
      </c>
    </row>
    <row r="138" spans="1:13" x14ac:dyDescent="0.3">
      <c r="A138" s="20">
        <f>Данные!W129</f>
        <v>2038.42</v>
      </c>
      <c r="B138" s="20">
        <f>Данные!X129</f>
        <v>86.762</v>
      </c>
      <c r="C138" s="20">
        <f>Данные!Y129</f>
        <v>219.82599999999999</v>
      </c>
      <c r="D138" s="20">
        <f t="shared" si="51"/>
        <v>199.09</v>
      </c>
      <c r="E138" s="20">
        <f>Данные!AA129</f>
        <v>-1033.6805088885353</v>
      </c>
      <c r="F138" s="20">
        <f>Данные!B129</f>
        <v>86.79</v>
      </c>
      <c r="G138" s="20">
        <f>Данные!C129</f>
        <v>219.7</v>
      </c>
      <c r="H138" s="20">
        <f t="shared" si="52"/>
        <v>-2.8000000000005798E-2</v>
      </c>
      <c r="I138" s="20">
        <f t="shared" si="53"/>
        <v>0.12600000000000477</v>
      </c>
      <c r="J138" s="20">
        <f>Данные!AT129</f>
        <v>1.1742335774701309</v>
      </c>
      <c r="K138" s="20">
        <f>Данные!AU129</f>
        <v>-0.96604966004974813</v>
      </c>
      <c r="L138" s="20">
        <f>Данные!AV129</f>
        <v>1.5205513605730441</v>
      </c>
      <c r="M138" s="84" t="str">
        <f>IF(Данные!BD129="","",Данные!BD129)</f>
        <v/>
      </c>
    </row>
    <row r="139" spans="1:13" x14ac:dyDescent="0.3">
      <c r="A139" s="20">
        <f>Данные!W130</f>
        <v>2050.77</v>
      </c>
      <c r="B139" s="20">
        <f>Данные!X130</f>
        <v>87.099000000000004</v>
      </c>
      <c r="C139" s="20">
        <f>Данные!Y130</f>
        <v>218.27500000000001</v>
      </c>
      <c r="D139" s="20">
        <f t="shared" si="51"/>
        <v>197.53900000000002</v>
      </c>
      <c r="E139" s="20">
        <f>Данные!AA130</f>
        <v>-1034.3418568530014</v>
      </c>
      <c r="F139" s="20">
        <f>Данные!B130</f>
        <v>87.12</v>
      </c>
      <c r="G139" s="20">
        <f>Данные!C130</f>
        <v>218.3</v>
      </c>
      <c r="H139" s="20">
        <f t="shared" si="52"/>
        <v>-2.1000000000000796E-2</v>
      </c>
      <c r="I139" s="20">
        <f t="shared" si="53"/>
        <v>-2.5000000000005684E-2</v>
      </c>
      <c r="J139" s="20">
        <f>Данные!AT130</f>
        <v>1.1634299496983962</v>
      </c>
      <c r="K139" s="20">
        <f>Данные!AU130</f>
        <v>-0.97133074745920567</v>
      </c>
      <c r="L139" s="20">
        <f>Данные!AV130</f>
        <v>1.5156030709967805</v>
      </c>
      <c r="M139" s="84" t="str">
        <f>IF(Данные!BD130="","",Данные!BD130)</f>
        <v/>
      </c>
    </row>
    <row r="140" spans="1:13" x14ac:dyDescent="0.3">
      <c r="A140" s="20">
        <f>Данные!W131</f>
        <v>2063.16</v>
      </c>
      <c r="B140" s="20">
        <f>Данные!X131</f>
        <v>87.561000000000007</v>
      </c>
      <c r="C140" s="20">
        <f>Данные!Y131</f>
        <v>216.983</v>
      </c>
      <c r="D140" s="20">
        <f t="shared" si="51"/>
        <v>196.24700000000001</v>
      </c>
      <c r="E140" s="20">
        <f>Данные!AA131</f>
        <v>-1034.9190483519942</v>
      </c>
      <c r="F140" s="20">
        <f>Данные!B131</f>
        <v>87.6</v>
      </c>
      <c r="G140" s="20">
        <f>Данные!C131</f>
        <v>217.01</v>
      </c>
      <c r="H140" s="20">
        <f t="shared" si="52"/>
        <v>-3.8999999999987267E-2</v>
      </c>
      <c r="I140" s="20">
        <f t="shared" si="53"/>
        <v>-2.6999999999986812E-2</v>
      </c>
      <c r="J140" s="20">
        <f>Данные!AT131</f>
        <v>1.168915704118908</v>
      </c>
      <c r="K140" s="20">
        <f>Данные!AU131</f>
        <v>-0.97781162518845122</v>
      </c>
      <c r="L140" s="20">
        <f>Данные!AV131</f>
        <v>1.5239683388080878</v>
      </c>
      <c r="M140" s="84" t="str">
        <f>IF(Данные!BD131="","",Данные!BD131)</f>
        <v/>
      </c>
    </row>
    <row r="141" spans="1:13" x14ac:dyDescent="0.3">
      <c r="A141" s="20">
        <f>Данные!W132</f>
        <v>2075.52</v>
      </c>
      <c r="B141" s="20">
        <f>Данные!X132</f>
        <v>87.84</v>
      </c>
      <c r="C141" s="20">
        <f>Данные!Y132</f>
        <v>214.64699999999999</v>
      </c>
      <c r="D141" s="20">
        <f t="shared" si="51"/>
        <v>193.911</v>
      </c>
      <c r="E141" s="20">
        <f>Данные!AA132</f>
        <v>-1035.4150376400821</v>
      </c>
      <c r="F141" s="20">
        <f>Данные!B132</f>
        <v>87.87</v>
      </c>
      <c r="G141" s="20">
        <f>Данные!C132</f>
        <v>214.48</v>
      </c>
      <c r="H141" s="20">
        <f t="shared" si="52"/>
        <v>-3.0000000000001137E-2</v>
      </c>
      <c r="I141" s="20">
        <f t="shared" si="53"/>
        <v>0.16700000000000159</v>
      </c>
      <c r="J141" s="20">
        <f>Данные!AT132</f>
        <v>1.1541039653432299</v>
      </c>
      <c r="K141" s="20">
        <f>Данные!AU132</f>
        <v>-0.98523745034594867</v>
      </c>
      <c r="L141" s="20">
        <f>Данные!AV132</f>
        <v>1.5174481198331471</v>
      </c>
      <c r="M141" s="84" t="str">
        <f>IF(Данные!BD132="","",Данные!BD132)</f>
        <v/>
      </c>
    </row>
    <row r="142" spans="1:13" x14ac:dyDescent="0.3">
      <c r="A142" s="20">
        <f>Данные!W133</f>
        <v>2121.09</v>
      </c>
      <c r="B142" s="20">
        <f>Данные!X133</f>
        <v>90.274000000000001</v>
      </c>
      <c r="C142" s="20">
        <f>Данные!Y133</f>
        <v>212.238</v>
      </c>
      <c r="D142" s="20">
        <f t="shared" si="51"/>
        <v>191.50200000000001</v>
      </c>
      <c r="E142" s="20">
        <f>Данные!AA133</f>
        <v>-1036.1650696454544</v>
      </c>
      <c r="F142" s="20">
        <f>Данные!B133</f>
        <v>90.28</v>
      </c>
      <c r="G142" s="20">
        <f>Данные!C133</f>
        <v>212.4</v>
      </c>
      <c r="H142" s="20">
        <f t="shared" si="52"/>
        <v>-6.0000000000002274E-3</v>
      </c>
      <c r="I142" s="20">
        <f t="shared" si="53"/>
        <v>-0.16200000000000614</v>
      </c>
      <c r="J142" s="20">
        <f>Данные!AT133</f>
        <v>1.1519487047512462</v>
      </c>
      <c r="K142" s="20">
        <f>Данные!AU133</f>
        <v>-0.99957931259177712</v>
      </c>
      <c r="L142" s="20">
        <f>Данные!AV133</f>
        <v>1.5251703578746616</v>
      </c>
      <c r="M142" s="84" t="str">
        <f>IF(Данные!BD133="","",Данные!BD133)</f>
        <v/>
      </c>
    </row>
    <row r="143" spans="1:13" x14ac:dyDescent="0.3">
      <c r="A143" s="20">
        <f>Данные!W134</f>
        <v>2145.84</v>
      </c>
      <c r="B143" s="20">
        <f>Данные!X134</f>
        <v>90.153999999999996</v>
      </c>
      <c r="C143" s="20">
        <f>Данные!Y134</f>
        <v>211.79599999999999</v>
      </c>
      <c r="D143" s="20">
        <f t="shared" si="51"/>
        <v>191.06</v>
      </c>
      <c r="E143" s="20">
        <f>Данные!AA134</f>
        <v>-1036.0726280550109</v>
      </c>
      <c r="F143" s="20">
        <f>Данные!B134</f>
        <v>90.15</v>
      </c>
      <c r="G143" s="20">
        <f>Данные!C134</f>
        <v>212.06</v>
      </c>
      <c r="H143" s="20">
        <f t="shared" si="52"/>
        <v>3.9999999999906777E-3</v>
      </c>
      <c r="I143" s="20">
        <f t="shared" si="53"/>
        <v>-0.26400000000001</v>
      </c>
      <c r="J143" s="20">
        <f>Данные!AT134</f>
        <v>1.240943769039742</v>
      </c>
      <c r="K143" s="20">
        <f>Данные!AU134</f>
        <v>-1.0000110896230581</v>
      </c>
      <c r="L143" s="20">
        <f>Данные!AV134</f>
        <v>1.593726330738015</v>
      </c>
      <c r="M143" s="84" t="str">
        <f>IF(Данные!BD134="","",Данные!BD134)</f>
        <v/>
      </c>
    </row>
    <row r="144" spans="1:13" x14ac:dyDescent="0.3">
      <c r="A144" s="20">
        <f>Данные!W135</f>
        <v>2170.59</v>
      </c>
      <c r="B144" s="20">
        <f>Данные!X135</f>
        <v>90.213999999999999</v>
      </c>
      <c r="C144" s="20">
        <f>Данные!Y135</f>
        <v>211.27600000000001</v>
      </c>
      <c r="D144" s="20">
        <f t="shared" ref="D144:D148" si="54">IF(C144-$Q$4&gt;=0,C144-$Q$4,C144-$Q$4+360)</f>
        <v>190.54000000000002</v>
      </c>
      <c r="E144" s="20">
        <f>Данные!AA135</f>
        <v>-1035.9931453555573</v>
      </c>
      <c r="F144" s="20">
        <f>Данные!B135</f>
        <v>90.21</v>
      </c>
      <c r="G144" s="20">
        <f>Данные!C135</f>
        <v>211.52</v>
      </c>
      <c r="H144" s="20">
        <f t="shared" ref="H144:H148" si="55">B144-F144</f>
        <v>4.0000000000048885E-3</v>
      </c>
      <c r="I144" s="20">
        <f t="shared" ref="I144:I148" si="56">C144-G144</f>
        <v>-0.24399999999999977</v>
      </c>
      <c r="J144" s="20">
        <f>Данные!AT135</f>
        <v>1.3474033095884757</v>
      </c>
      <c r="K144" s="20">
        <f>Данные!AU135</f>
        <v>-0.99828325244470761</v>
      </c>
      <c r="L144" s="20">
        <f>Данные!AV135</f>
        <v>1.676921325167511</v>
      </c>
      <c r="M144" s="84" t="str">
        <f>IF(Данные!BD135="","",Данные!BD135)</f>
        <v/>
      </c>
    </row>
    <row r="145" spans="1:13" x14ac:dyDescent="0.3">
      <c r="A145" s="20">
        <f>Данные!W136</f>
        <v>2195.35</v>
      </c>
      <c r="B145" s="20">
        <f>Данные!X136</f>
        <v>90.463999999999999</v>
      </c>
      <c r="C145" s="20">
        <f>Данные!Y136</f>
        <v>212.04400000000001</v>
      </c>
      <c r="D145" s="20">
        <f t="shared" si="54"/>
        <v>191.30800000000002</v>
      </c>
      <c r="E145" s="20">
        <f>Данные!AA136</f>
        <v>-1035.8466474788945</v>
      </c>
      <c r="F145" s="20">
        <f>Данные!B136</f>
        <v>90.46</v>
      </c>
      <c r="G145" s="20">
        <f>Данные!C136</f>
        <v>211.8</v>
      </c>
      <c r="H145" s="20">
        <f t="shared" si="55"/>
        <v>4.0000000000048885E-3</v>
      </c>
      <c r="I145" s="20">
        <f t="shared" si="56"/>
        <v>0.24399999999999977</v>
      </c>
      <c r="J145" s="20">
        <f>Данные!AT136</f>
        <v>1.347364965198264</v>
      </c>
      <c r="K145" s="20">
        <f>Данные!AU136</f>
        <v>-0.99655280434808446</v>
      </c>
      <c r="L145" s="20">
        <f>Данные!AV136</f>
        <v>1.6758609254045369</v>
      </c>
      <c r="M145" s="84" t="str">
        <f>IF(Данные!BD136="","",Данные!BD136)</f>
        <v/>
      </c>
    </row>
    <row r="146" spans="1:13" x14ac:dyDescent="0.3">
      <c r="A146" s="20">
        <f>Данные!W137</f>
        <v>2220.13</v>
      </c>
      <c r="B146" s="20">
        <f>Данные!X137</f>
        <v>89.412000000000006</v>
      </c>
      <c r="C146" s="20">
        <f>Данные!Y137</f>
        <v>212.25899999999999</v>
      </c>
      <c r="D146" s="20">
        <f t="shared" si="54"/>
        <v>191.523</v>
      </c>
      <c r="E146" s="20">
        <f>Данные!AA137</f>
        <v>-1035.8734616689671</v>
      </c>
      <c r="F146" s="20">
        <f>Данные!B137</f>
        <v>89.41</v>
      </c>
      <c r="G146" s="20">
        <f>Данные!C137</f>
        <v>212.44</v>
      </c>
      <c r="H146" s="20">
        <f t="shared" si="55"/>
        <v>2.0000000000095497E-3</v>
      </c>
      <c r="I146" s="20">
        <f t="shared" si="56"/>
        <v>-0.1810000000000116</v>
      </c>
      <c r="J146" s="20">
        <f>Данные!AT137</f>
        <v>1.3341163791740707</v>
      </c>
      <c r="K146" s="20">
        <f>Данные!AU137</f>
        <v>-0.9952550832686029</v>
      </c>
      <c r="L146" s="20">
        <f>Данные!AV137</f>
        <v>1.6644516195890244</v>
      </c>
      <c r="M146" s="84" t="str">
        <f>IF(Данные!BD137="","",Данные!BD137)</f>
        <v/>
      </c>
    </row>
    <row r="147" spans="1:13" x14ac:dyDescent="0.3">
      <c r="A147" s="20">
        <f>Данные!W138</f>
        <v>2244.86</v>
      </c>
      <c r="B147" s="20">
        <f>Данные!X138</f>
        <v>89.653999999999996</v>
      </c>
      <c r="C147" s="20">
        <f>Данные!Y138</f>
        <v>211.97</v>
      </c>
      <c r="D147" s="20">
        <f t="shared" si="54"/>
        <v>191.23400000000001</v>
      </c>
      <c r="E147" s="20">
        <f>Данные!AA138</f>
        <v>-1036.0750262191848</v>
      </c>
      <c r="F147" s="20">
        <f>Данные!B138</f>
        <v>89.66</v>
      </c>
      <c r="G147" s="20">
        <f>Данные!C138</f>
        <v>212.31</v>
      </c>
      <c r="H147" s="20">
        <f t="shared" si="55"/>
        <v>-6.0000000000002274E-3</v>
      </c>
      <c r="I147" s="20">
        <f t="shared" si="56"/>
        <v>-0.34000000000000341</v>
      </c>
      <c r="J147" s="20">
        <f>Данные!AT138</f>
        <v>1.4438954879080135</v>
      </c>
      <c r="K147" s="20">
        <f>Данные!AU138</f>
        <v>-0.99611864517601134</v>
      </c>
      <c r="L147" s="20">
        <f>Данные!AV138</f>
        <v>1.7541626307923712</v>
      </c>
      <c r="M147" s="84" t="str">
        <f>IF(Данные!BD138="","",Данные!BD138)</f>
        <v/>
      </c>
    </row>
    <row r="148" spans="1:13" x14ac:dyDescent="0.3">
      <c r="A148" s="20">
        <f>Данные!W139</f>
        <v>2269.65</v>
      </c>
      <c r="B148" s="20">
        <f>Данные!X139</f>
        <v>89.724000000000004</v>
      </c>
      <c r="C148" s="20">
        <f>Данные!Y139</f>
        <v>211.96199999999999</v>
      </c>
      <c r="D148" s="20">
        <f t="shared" si="54"/>
        <v>191.226</v>
      </c>
      <c r="E148" s="20">
        <f>Данные!AA139</f>
        <v>-1036.2095850250919</v>
      </c>
      <c r="F148" s="20">
        <f>Данные!B139</f>
        <v>89.72</v>
      </c>
      <c r="G148" s="20">
        <f>Данные!C139</f>
        <v>212.15</v>
      </c>
      <c r="H148" s="20">
        <f t="shared" si="55"/>
        <v>4.0000000000048885E-3</v>
      </c>
      <c r="I148" s="20">
        <f t="shared" si="56"/>
        <v>-0.1880000000000166</v>
      </c>
      <c r="J148" s="20">
        <f>Данные!AT139</f>
        <v>1.5557588759538439</v>
      </c>
      <c r="K148" s="20">
        <f>Данные!AU139</f>
        <v>-0.99655121676346425</v>
      </c>
      <c r="L148" s="20">
        <f>Данные!AV139</f>
        <v>1.8475659684411565</v>
      </c>
      <c r="M148" s="84" t="str">
        <f>IF(Данные!BD139="","",Данные!BD139)</f>
        <v/>
      </c>
    </row>
    <row r="149" spans="1:13" x14ac:dyDescent="0.3">
      <c r="A149" s="20">
        <f>Данные!W140</f>
        <v>2294.4299999999998</v>
      </c>
      <c r="B149" s="20">
        <f>Данные!X140</f>
        <v>89.841999999999999</v>
      </c>
      <c r="C149" s="20">
        <f>Данные!Y140</f>
        <v>211.458</v>
      </c>
      <c r="D149" s="20">
        <f t="shared" ref="D149:D152" si="57">IF(C149-$Q$4&gt;=0,C149-$Q$4,C149-$Q$4+360)</f>
        <v>190.72200000000001</v>
      </c>
      <c r="E149" s="20">
        <f>Данные!AA140</f>
        <v>-1036.303436281032</v>
      </c>
      <c r="F149" s="20">
        <f>Данные!B140</f>
        <v>89.84</v>
      </c>
      <c r="G149" s="20">
        <f>Данные!C140</f>
        <v>211.36</v>
      </c>
      <c r="H149" s="20">
        <f t="shared" ref="H149:H152" si="58">B149-F149</f>
        <v>1.9999999999953388E-3</v>
      </c>
      <c r="I149" s="20">
        <f t="shared" ref="I149:I152" si="59">C149-G149</f>
        <v>9.7999999999984766E-2</v>
      </c>
      <c r="J149" s="20">
        <f>Данные!AT140</f>
        <v>1.5748520712432512</v>
      </c>
      <c r="K149" s="20">
        <f>Данные!AU140</f>
        <v>-0.99525284699052463</v>
      </c>
      <c r="L149" s="20">
        <f>Данные!AV140</f>
        <v>1.8629780663609281</v>
      </c>
      <c r="M149" s="84" t="str">
        <f>IF(Данные!BD140="","",Данные!BD140)</f>
        <v/>
      </c>
    </row>
    <row r="150" spans="1:13" x14ac:dyDescent="0.3">
      <c r="A150" s="20">
        <f>Данные!W141</f>
        <v>2319.2199999999998</v>
      </c>
      <c r="B150" s="20">
        <f>Данные!X141</f>
        <v>90.703999999999994</v>
      </c>
      <c r="C150" s="20">
        <f>Данные!Y141</f>
        <v>210.73099999999999</v>
      </c>
      <c r="D150" s="20">
        <f t="shared" si="57"/>
        <v>189.995</v>
      </c>
      <c r="E150" s="20">
        <f>Данные!AA141</f>
        <v>-1036.1853181330207</v>
      </c>
      <c r="F150" s="20">
        <f>Данные!B141</f>
        <v>90.71</v>
      </c>
      <c r="G150" s="20">
        <f>Данные!C141</f>
        <v>211.11</v>
      </c>
      <c r="H150" s="20">
        <f t="shared" si="58"/>
        <v>-6.0000000000002274E-3</v>
      </c>
      <c r="I150" s="20">
        <f t="shared" si="59"/>
        <v>-0.3790000000000191</v>
      </c>
      <c r="J150" s="20">
        <f>Данные!AT141</f>
        <v>1.63432327569124</v>
      </c>
      <c r="K150" s="20">
        <f>Данные!AU141</f>
        <v>-0.99611674629727531</v>
      </c>
      <c r="L150" s="20">
        <f>Данные!AV141</f>
        <v>1.9139647702400415</v>
      </c>
      <c r="M150" s="84" t="str">
        <f>IF(Данные!BD141="","",Данные!BD141)</f>
        <v/>
      </c>
    </row>
    <row r="151" spans="1:13" x14ac:dyDescent="0.3">
      <c r="A151" s="20">
        <f>Данные!W142</f>
        <v>2343.9499999999998</v>
      </c>
      <c r="B151" s="20">
        <f>Данные!X142</f>
        <v>90.213999999999999</v>
      </c>
      <c r="C151" s="20">
        <f>Данные!Y142</f>
        <v>210.71</v>
      </c>
      <c r="D151" s="20">
        <f t="shared" si="57"/>
        <v>189.97400000000002</v>
      </c>
      <c r="E151" s="20">
        <f>Данные!AA142</f>
        <v>-1035.9872073084637</v>
      </c>
      <c r="F151" s="20">
        <f>Данные!B142</f>
        <v>90.21</v>
      </c>
      <c r="G151" s="20">
        <f>Данные!C142</f>
        <v>210.96</v>
      </c>
      <c r="H151" s="20">
        <f t="shared" si="58"/>
        <v>4.0000000000048885E-3</v>
      </c>
      <c r="I151" s="20">
        <f t="shared" si="59"/>
        <v>-0.25</v>
      </c>
      <c r="J151" s="20">
        <f>Данные!AT142</f>
        <v>1.7673836370383125</v>
      </c>
      <c r="K151" s="20">
        <f>Данные!AU142</f>
        <v>-0.99654843725238607</v>
      </c>
      <c r="L151" s="20">
        <f>Данные!AV142</f>
        <v>2.0289784888610689</v>
      </c>
      <c r="M151" s="84" t="str">
        <f>IF(Данные!BD142="","",Данные!BD142)</f>
        <v/>
      </c>
    </row>
    <row r="152" spans="1:13" x14ac:dyDescent="0.3">
      <c r="A152" s="20">
        <f>Данные!W143</f>
        <v>2368.77</v>
      </c>
      <c r="B152" s="20">
        <f>Данные!X143</f>
        <v>90.031999999999996</v>
      </c>
      <c r="C152" s="20">
        <f>Данные!Y143</f>
        <v>206.874</v>
      </c>
      <c r="D152" s="20">
        <f t="shared" si="57"/>
        <v>186.13800000000001</v>
      </c>
      <c r="E152" s="20">
        <f>Данные!AA143</f>
        <v>-1035.9339050015367</v>
      </c>
      <c r="F152" s="20">
        <f>Данные!B143</f>
        <v>90.03</v>
      </c>
      <c r="G152" s="20">
        <f>Данные!C143</f>
        <v>207.31</v>
      </c>
      <c r="H152" s="20">
        <f t="shared" si="58"/>
        <v>1.9999999999953388E-3</v>
      </c>
      <c r="I152" s="20">
        <f t="shared" si="59"/>
        <v>-0.43600000000000705</v>
      </c>
      <c r="J152" s="20">
        <f>Данные!AT143</f>
        <v>1.9124008432536426</v>
      </c>
      <c r="K152" s="20">
        <f>Данные!AU143</f>
        <v>-0.99524654446167915</v>
      </c>
      <c r="L152" s="20">
        <f>Данные!AV143</f>
        <v>2.1558739920366765</v>
      </c>
      <c r="M152" s="84" t="str">
        <f>IF(Данные!BD143="","",Данные!BD143)</f>
        <v/>
      </c>
    </row>
    <row r="153" spans="1:13" x14ac:dyDescent="0.3">
      <c r="A153" s="20">
        <f>Данные!W144</f>
        <v>2393.5500000000002</v>
      </c>
      <c r="B153" s="20">
        <f>Данные!X144</f>
        <v>90.093000000000004</v>
      </c>
      <c r="C153" s="20">
        <f>Данные!Y144</f>
        <v>205.68799999999999</v>
      </c>
      <c r="D153" s="20">
        <f t="shared" ref="D153:D156" si="60">IF(C153-$Q$4&gt;=0,C153-$Q$4,C153-$Q$4+360)</f>
        <v>184.952</v>
      </c>
      <c r="E153" s="20">
        <f>Данные!AA144</f>
        <v>-1035.9068732561789</v>
      </c>
      <c r="F153" s="20">
        <f>Данные!B144</f>
        <v>90.09</v>
      </c>
      <c r="G153" s="20">
        <f>Данные!C144</f>
        <v>206.33</v>
      </c>
      <c r="H153" s="20">
        <f t="shared" ref="H153:H156" si="61">B153-F153</f>
        <v>3.0000000000001137E-3</v>
      </c>
      <c r="I153" s="20">
        <f t="shared" ref="I153:I156" si="62">C153-G153</f>
        <v>-0.64200000000002433</v>
      </c>
      <c r="J153" s="20">
        <f>Данные!AT144</f>
        <v>2.1390443353516928</v>
      </c>
      <c r="K153" s="20">
        <f>Данные!AU144</f>
        <v>-0.99416498115010654</v>
      </c>
      <c r="L153" s="20">
        <f>Данные!AV144</f>
        <v>2.3587866962371478</v>
      </c>
      <c r="M153" s="84" t="str">
        <f>IF(Данные!BD144="","",Данные!BD144)</f>
        <v/>
      </c>
    </row>
    <row r="154" spans="1:13" x14ac:dyDescent="0.3">
      <c r="A154" s="20">
        <f>Данные!W145</f>
        <v>2418.2600000000002</v>
      </c>
      <c r="B154" s="20">
        <f>Данные!X145</f>
        <v>89.843999999999994</v>
      </c>
      <c r="C154" s="20">
        <f>Данные!Y145</f>
        <v>205.648</v>
      </c>
      <c r="D154" s="20">
        <f t="shared" si="60"/>
        <v>184.91200000000001</v>
      </c>
      <c r="E154" s="20">
        <f>Данные!AA145</f>
        <v>-1035.920458277388</v>
      </c>
      <c r="F154" s="20">
        <f>Данные!B145</f>
        <v>89.84</v>
      </c>
      <c r="G154" s="20">
        <f>Данные!C145</f>
        <v>205.8</v>
      </c>
      <c r="H154" s="20">
        <f t="shared" si="61"/>
        <v>3.9999999999906777E-3</v>
      </c>
      <c r="I154" s="20">
        <f t="shared" si="62"/>
        <v>-0.15200000000001523</v>
      </c>
      <c r="J154" s="20">
        <f>Данные!AT145</f>
        <v>2.3059417578425423</v>
      </c>
      <c r="K154" s="20">
        <f>Данные!AU145</f>
        <v>-0.99265542760281278</v>
      </c>
      <c r="L154" s="20">
        <f>Данные!AV145</f>
        <v>2.5105242855848409</v>
      </c>
      <c r="M154" s="84" t="str">
        <f>IF(Данные!BD145="","",Данные!BD145)</f>
        <v/>
      </c>
    </row>
    <row r="155" spans="1:13" x14ac:dyDescent="0.3">
      <c r="A155" s="20">
        <f>Данные!W146</f>
        <v>2443.0300000000002</v>
      </c>
      <c r="B155" s="20">
        <f>Данные!X146</f>
        <v>90.274000000000001</v>
      </c>
      <c r="C155" s="20">
        <f>Данные!Y146</f>
        <v>206.37</v>
      </c>
      <c r="D155" s="20">
        <f t="shared" si="60"/>
        <v>185.63400000000001</v>
      </c>
      <c r="E155" s="20">
        <f>Данные!AA146</f>
        <v>-1035.8949512389404</v>
      </c>
      <c r="F155" s="20">
        <f>Данные!B146</f>
        <v>90.28</v>
      </c>
      <c r="G155" s="20">
        <f>Данные!C146</f>
        <v>206.02</v>
      </c>
      <c r="H155" s="20">
        <f t="shared" si="61"/>
        <v>-6.0000000000002274E-3</v>
      </c>
      <c r="I155" s="20">
        <f t="shared" si="62"/>
        <v>0.34999999999999432</v>
      </c>
      <c r="J155" s="20">
        <f>Данные!AT146</f>
        <v>2.264119535338744</v>
      </c>
      <c r="K155" s="20">
        <f>Данные!AU146</f>
        <v>-0.99308743588812831</v>
      </c>
      <c r="L155" s="20">
        <f>Данные!AV146</f>
        <v>2.472338958480691</v>
      </c>
      <c r="M155" s="84" t="str">
        <f>IF(Данные!BD146="","",Данные!BD146)</f>
        <v/>
      </c>
    </row>
    <row r="156" spans="1:13" x14ac:dyDescent="0.3">
      <c r="A156" s="20">
        <f>Данные!W147</f>
        <v>2467.81</v>
      </c>
      <c r="B156" s="20">
        <f>Данные!X147</f>
        <v>90.153000000000006</v>
      </c>
      <c r="C156" s="20">
        <f>Данные!Y147</f>
        <v>206.73500000000001</v>
      </c>
      <c r="D156" s="20">
        <f t="shared" si="60"/>
        <v>185.99900000000002</v>
      </c>
      <c r="E156" s="20">
        <f>Данные!AA147</f>
        <v>-1035.8026139898393</v>
      </c>
      <c r="F156" s="20">
        <f>Данные!B147</f>
        <v>90.15</v>
      </c>
      <c r="G156" s="20">
        <f>Данные!C147</f>
        <v>207.18</v>
      </c>
      <c r="H156" s="20">
        <f t="shared" si="61"/>
        <v>3.0000000000001137E-3</v>
      </c>
      <c r="I156" s="20">
        <f t="shared" si="62"/>
        <v>-0.44499999999999318</v>
      </c>
      <c r="J156" s="20">
        <f>Данные!AT147</f>
        <v>2.2843005505510665</v>
      </c>
      <c r="K156" s="20">
        <f>Данные!AU147</f>
        <v>-0.99373903144737596</v>
      </c>
      <c r="L156" s="20">
        <f>Данные!AV147</f>
        <v>2.4910933880266062</v>
      </c>
      <c r="M156" s="84" t="str">
        <f>IF(Данные!BD147="","",Данные!BD147)</f>
        <v/>
      </c>
    </row>
    <row r="157" spans="1:13" x14ac:dyDescent="0.3">
      <c r="A157" s="20">
        <f>Данные!W148</f>
        <v>2492.62</v>
      </c>
      <c r="B157" s="20">
        <f>Данные!X148</f>
        <v>90.093999999999994</v>
      </c>
      <c r="C157" s="20">
        <f>Данные!Y148</f>
        <v>207.185308822336</v>
      </c>
      <c r="D157" s="20">
        <f t="shared" ref="D157:D160" si="63">IF(C157-$Q$4&gt;=0,C157-$Q$4,C157-$Q$4+360)</f>
        <v>186.44930882233601</v>
      </c>
      <c r="E157" s="20">
        <f>Данные!AA148</f>
        <v>-1035.7491362591916</v>
      </c>
      <c r="F157" s="20">
        <f>Данные!B148</f>
        <v>90.09</v>
      </c>
      <c r="G157" s="20">
        <f>Данные!C148</f>
        <v>207.53</v>
      </c>
      <c r="H157" s="20">
        <f t="shared" ref="H157:H160" si="64">B157-F157</f>
        <v>3.9999999999906777E-3</v>
      </c>
      <c r="I157" s="20">
        <f t="shared" ref="I157:I160" si="65">C157-G157</f>
        <v>-0.34469117766400359</v>
      </c>
      <c r="J157" s="20">
        <f>Данные!AT148</f>
        <v>2.4521949409364763</v>
      </c>
      <c r="K157" s="20">
        <f>Данные!AU148</f>
        <v>-0.9922233645097549</v>
      </c>
      <c r="L157" s="20">
        <f>Данные!AV148</f>
        <v>2.6453293241926432</v>
      </c>
      <c r="M157" s="84" t="str">
        <f>IF(Данные!BD148="","",Данные!BD148)</f>
        <v/>
      </c>
    </row>
    <row r="158" spans="1:13" x14ac:dyDescent="0.3">
      <c r="A158" s="20">
        <f>Данные!W149</f>
        <v>2517.33</v>
      </c>
      <c r="B158" s="20">
        <f>Данные!X149</f>
        <v>90.153000000000006</v>
      </c>
      <c r="C158" s="20">
        <f>Данные!Y149</f>
        <v>207.66354403619999</v>
      </c>
      <c r="D158" s="20">
        <f t="shared" si="63"/>
        <v>186.9275440362</v>
      </c>
      <c r="E158" s="20">
        <f>Данные!AA149</f>
        <v>-1035.6958740425796</v>
      </c>
      <c r="F158" s="20">
        <f>Данные!B149</f>
        <v>90.15</v>
      </c>
      <c r="G158" s="20">
        <f>Данные!C149</f>
        <v>207.98</v>
      </c>
      <c r="H158" s="20">
        <f t="shared" si="64"/>
        <v>3.0000000000001137E-3</v>
      </c>
      <c r="I158" s="20">
        <f t="shared" si="65"/>
        <v>-0.31645596379999574</v>
      </c>
      <c r="J158" s="20">
        <f>Данные!AT149</f>
        <v>2.5926847813888192</v>
      </c>
      <c r="K158" s="20">
        <f>Данные!AU149</f>
        <v>-0.99071387670778677</v>
      </c>
      <c r="L158" s="20">
        <f>Данные!AV149</f>
        <v>2.7755230788351519</v>
      </c>
      <c r="M158" s="84" t="str">
        <f>IF(Данные!BD149="","",Данные!BD149)</f>
        <v/>
      </c>
    </row>
    <row r="159" spans="1:13" x14ac:dyDescent="0.3">
      <c r="A159" s="20">
        <f>Данные!W150</f>
        <v>2542.11</v>
      </c>
      <c r="B159" s="20">
        <f>Данные!X150</f>
        <v>89.843000000000004</v>
      </c>
      <c r="C159" s="20">
        <f>Данные!Y150</f>
        <v>208.24244610202999</v>
      </c>
      <c r="D159" s="20">
        <f t="shared" si="63"/>
        <v>187.50644610203</v>
      </c>
      <c r="E159" s="20">
        <f>Данные!AA150</f>
        <v>-1035.6967390340603</v>
      </c>
      <c r="F159" s="20">
        <f>Данные!B150</f>
        <v>89.84</v>
      </c>
      <c r="G159" s="20">
        <f>Данные!C150</f>
        <v>208.58</v>
      </c>
      <c r="H159" s="20">
        <f t="shared" si="64"/>
        <v>3.0000000000001137E-3</v>
      </c>
      <c r="I159" s="20">
        <f t="shared" si="65"/>
        <v>-0.33755389797002522</v>
      </c>
      <c r="J159" s="20">
        <f>Данные!AT150</f>
        <v>2.7324653572611757</v>
      </c>
      <c r="K159" s="20">
        <f>Данные!AU150</f>
        <v>-0.98941638812380006</v>
      </c>
      <c r="L159" s="20">
        <f>Данные!AV150</f>
        <v>2.9060818497971441</v>
      </c>
      <c r="M159" s="84" t="str">
        <f>IF(Данные!BD150="","",Данные!BD150)</f>
        <v/>
      </c>
    </row>
    <row r="160" spans="1:13" x14ac:dyDescent="0.3">
      <c r="A160" s="20">
        <f>Данные!W151</f>
        <v>2566.87</v>
      </c>
      <c r="B160" s="20">
        <f>Данные!X151</f>
        <v>89.963999999999999</v>
      </c>
      <c r="C160" s="20">
        <f>Данные!Y151</f>
        <v>209.86047720635301</v>
      </c>
      <c r="D160" s="20">
        <f t="shared" si="63"/>
        <v>189.12447720635302</v>
      </c>
      <c r="E160" s="20">
        <f>Данные!AA151</f>
        <v>-1035.7384436281777</v>
      </c>
      <c r="F160" s="20">
        <f>Данные!B151</f>
        <v>89.97</v>
      </c>
      <c r="G160" s="20">
        <f>Данные!C151</f>
        <v>210.02</v>
      </c>
      <c r="H160" s="20">
        <f t="shared" si="64"/>
        <v>-6.0000000000002274E-3</v>
      </c>
      <c r="I160" s="20">
        <f t="shared" si="65"/>
        <v>-0.15952279364699962</v>
      </c>
      <c r="J160" s="20">
        <f>Данные!AT151</f>
        <v>2.8389687916989081</v>
      </c>
      <c r="K160" s="20">
        <f>Данные!AU151</f>
        <v>-0.9900652140861439</v>
      </c>
      <c r="L160" s="20">
        <f>Данные!AV151</f>
        <v>3.0066547737284042</v>
      </c>
      <c r="M160" s="84" t="str">
        <f>IF(Данные!BD151="","",Данные!BD151)</f>
        <v/>
      </c>
    </row>
    <row r="161" spans="1:13" x14ac:dyDescent="0.3">
      <c r="A161" s="20">
        <f>Данные!W152</f>
        <v>2591.61</v>
      </c>
      <c r="B161" s="20">
        <f>Данные!X152</f>
        <v>89.724000000000004</v>
      </c>
      <c r="C161" s="20">
        <f>Данные!Y152</f>
        <v>210.38622614577599</v>
      </c>
      <c r="D161" s="20">
        <f t="shared" ref="D161:D164" si="66">IF(C161-$Q$4&gt;=0,C161-$Q$4,C161-$Q$4+360)</f>
        <v>189.650226145776</v>
      </c>
      <c r="E161" s="20">
        <f>Данные!AA152</f>
        <v>-1035.8058039036316</v>
      </c>
      <c r="F161" s="20">
        <f>Данные!B152</f>
        <v>89.72</v>
      </c>
      <c r="G161" s="20">
        <f>Данные!C152</f>
        <v>210.21</v>
      </c>
      <c r="H161" s="20">
        <f t="shared" ref="H161:H164" si="67">B161-F161</f>
        <v>4.0000000000048885E-3</v>
      </c>
      <c r="I161" s="20">
        <f t="shared" ref="I161:I164" si="68">C161-G161</f>
        <v>0.17622614577598483</v>
      </c>
      <c r="J161" s="20">
        <f>Данные!AT152</f>
        <v>2.8353762091030617</v>
      </c>
      <c r="K161" s="20">
        <f>Данные!AU152</f>
        <v>-0.99049742210900149</v>
      </c>
      <c r="L161" s="20">
        <f>Данные!AV152</f>
        <v>3.0034052990484361</v>
      </c>
      <c r="M161" s="84" t="str">
        <f>IF(Данные!BD152="","",Данные!BD152)</f>
        <v/>
      </c>
    </row>
    <row r="162" spans="1:13" x14ac:dyDescent="0.3">
      <c r="A162" s="20">
        <f>Данные!W153</f>
        <v>2616.36</v>
      </c>
      <c r="B162" s="20">
        <f>Данные!X153</f>
        <v>90.093999999999994</v>
      </c>
      <c r="C162" s="20">
        <f>Данные!Y153</f>
        <v>209.99693587233199</v>
      </c>
      <c r="D162" s="20">
        <f t="shared" si="66"/>
        <v>189.260935872332</v>
      </c>
      <c r="E162" s="20">
        <f>Данные!AA153</f>
        <v>-1035.8451131481022</v>
      </c>
      <c r="F162" s="20">
        <f>Данные!B153</f>
        <v>90.09</v>
      </c>
      <c r="G162" s="20">
        <f>Данные!C153</f>
        <v>210.25</v>
      </c>
      <c r="H162" s="20">
        <f t="shared" si="67"/>
        <v>3.9999999999906777E-3</v>
      </c>
      <c r="I162" s="20">
        <f t="shared" si="68"/>
        <v>-0.25306412766801145</v>
      </c>
      <c r="J162" s="20">
        <f>Данные!AT153</f>
        <v>2.851872728149881</v>
      </c>
      <c r="K162" s="20">
        <f>Данные!AU153</f>
        <v>-0.9887697009837666</v>
      </c>
      <c r="L162" s="20">
        <f>Данные!AV153</f>
        <v>3.0184173964428069</v>
      </c>
      <c r="M162" s="84" t="str">
        <f>IF(Данные!BD153="","",Данные!BD153)</f>
        <v/>
      </c>
    </row>
    <row r="163" spans="1:13" x14ac:dyDescent="0.3">
      <c r="A163" s="20">
        <f>Данные!W154</f>
        <v>2641.14</v>
      </c>
      <c r="B163" s="20">
        <f>Данные!X154</f>
        <v>89.653000000000006</v>
      </c>
      <c r="C163" s="20">
        <f>Данные!Y154</f>
        <v>211.04950635997201</v>
      </c>
      <c r="D163" s="20">
        <f t="shared" si="66"/>
        <v>190.31350635997202</v>
      </c>
      <c r="E163" s="20">
        <f>Данные!AA154</f>
        <v>-1035.8998248197802</v>
      </c>
      <c r="F163" s="20">
        <f>Данные!B154</f>
        <v>89.66</v>
      </c>
      <c r="G163" s="20">
        <f>Данные!C154</f>
        <v>211.34</v>
      </c>
      <c r="H163" s="20">
        <f t="shared" si="67"/>
        <v>-6.9999999999907914E-3</v>
      </c>
      <c r="I163" s="20">
        <f t="shared" si="68"/>
        <v>-0.29049364002798939</v>
      </c>
      <c r="J163" s="20">
        <f>Данные!AT154</f>
        <v>2.9688631050808492</v>
      </c>
      <c r="K163" s="20">
        <f>Данные!AU154</f>
        <v>-0.98941833831167969</v>
      </c>
      <c r="L163" s="20">
        <f>Данные!AV154</f>
        <v>3.1293923986770573</v>
      </c>
      <c r="M163" s="84" t="str">
        <f>IF(Данные!BD154="","",Данные!BD154)</f>
        <v/>
      </c>
    </row>
    <row r="164" spans="1:13" x14ac:dyDescent="0.3">
      <c r="A164" s="20">
        <f>Данные!W155</f>
        <v>2665.92</v>
      </c>
      <c r="B164" s="20">
        <f>Данные!X155</f>
        <v>89.963999999999999</v>
      </c>
      <c r="C164" s="20">
        <f>Данные!Y155</f>
        <v>211.23386551306501</v>
      </c>
      <c r="D164" s="20">
        <f t="shared" si="66"/>
        <v>190.49786551306502</v>
      </c>
      <c r="E164" s="20">
        <f>Данные!AA155</f>
        <v>-1035.982646966087</v>
      </c>
      <c r="F164" s="20">
        <f>Данные!B155</f>
        <v>89.97</v>
      </c>
      <c r="G164" s="20">
        <f>Данные!C155</f>
        <v>211.41</v>
      </c>
      <c r="H164" s="20">
        <f t="shared" si="67"/>
        <v>-6.0000000000002274E-3</v>
      </c>
      <c r="I164" s="20">
        <f t="shared" si="68"/>
        <v>-0.17613448693498412</v>
      </c>
      <c r="J164" s="20">
        <f>Данные!AT155</f>
        <v>3.0694187490079639</v>
      </c>
      <c r="K164" s="20">
        <f>Данные!AU155</f>
        <v>-0.99222958238601677</v>
      </c>
      <c r="L164" s="20">
        <f>Данные!AV155</f>
        <v>3.2258101309475022</v>
      </c>
      <c r="M164" s="84" t="str">
        <f>IF(Данные!BD155="","",Данные!BD155)</f>
        <v/>
      </c>
    </row>
    <row r="165" spans="1:13" x14ac:dyDescent="0.3">
      <c r="A165" s="20">
        <f>Данные!W156</f>
        <v>2690.67</v>
      </c>
      <c r="B165" s="20">
        <f>Данные!X156</f>
        <v>89.903999999999996</v>
      </c>
      <c r="C165" s="20">
        <f>Данные!Y156</f>
        <v>211.082598678604</v>
      </c>
      <c r="D165" s="20">
        <f t="shared" ref="D165:D168" si="69">IF(C165-$Q$4&gt;=0,C165-$Q$4,C165-$Q$4+360)</f>
        <v>190.34659867860401</v>
      </c>
      <c r="E165" s="20">
        <f>Данные!AA156</f>
        <v>-1036.0111569283706</v>
      </c>
      <c r="F165" s="20">
        <f>Данные!B156</f>
        <v>89.91</v>
      </c>
      <c r="G165" s="20">
        <f>Данные!C156</f>
        <v>211.25</v>
      </c>
      <c r="H165" s="20">
        <f t="shared" ref="H165:H168" si="70">B165-F165</f>
        <v>-6.0000000000002274E-3</v>
      </c>
      <c r="I165" s="20">
        <f t="shared" ref="I165:I168" si="71">C165-G165</f>
        <v>-0.1674013213959995</v>
      </c>
      <c r="J165" s="20">
        <f>Данные!AT156</f>
        <v>3.1433734878171062</v>
      </c>
      <c r="K165" s="20">
        <f>Данные!AU156</f>
        <v>-0.99482139435599493</v>
      </c>
      <c r="L165" s="20">
        <f>Данные!AV156</f>
        <v>3.297039048992275</v>
      </c>
      <c r="M165" s="84" t="str">
        <f>IF(Данные!BD156="","",Данные!BD156)</f>
        <v/>
      </c>
    </row>
    <row r="166" spans="1:13" x14ac:dyDescent="0.3">
      <c r="A166" s="20">
        <f>Данные!W157</f>
        <v>2715.43</v>
      </c>
      <c r="B166" s="20">
        <f>Данные!X157</f>
        <v>90.153999999999996</v>
      </c>
      <c r="C166" s="20">
        <f>Данные!Y157</f>
        <v>211.69644970202299</v>
      </c>
      <c r="D166" s="20">
        <f t="shared" si="69"/>
        <v>190.960449702023</v>
      </c>
      <c r="E166" s="20">
        <f>Данные!AA157</f>
        <v>-1035.9986246568108</v>
      </c>
      <c r="F166" s="20">
        <f>Данные!B157</f>
        <v>90.15</v>
      </c>
      <c r="G166" s="20">
        <f>Данные!C157</f>
        <v>211.86</v>
      </c>
      <c r="H166" s="20">
        <f t="shared" si="70"/>
        <v>3.9999999999906777E-3</v>
      </c>
      <c r="I166" s="20">
        <f t="shared" si="71"/>
        <v>-0.16355029797702514</v>
      </c>
      <c r="J166" s="20">
        <f>Данные!AT157</f>
        <v>3.2146798984910476</v>
      </c>
      <c r="K166" s="20">
        <f>Данные!AU157</f>
        <v>-0.99525354086767948</v>
      </c>
      <c r="L166" s="20">
        <f>Данные!AV157</f>
        <v>3.3652186348545121</v>
      </c>
      <c r="M166" s="84" t="str">
        <f>IF(Данные!BD157="","",Данные!BD157)</f>
        <v/>
      </c>
    </row>
    <row r="167" spans="1:13" x14ac:dyDescent="0.3">
      <c r="A167" s="20">
        <f>Данные!W158</f>
        <v>2740.09</v>
      </c>
      <c r="B167" s="20">
        <f>Данные!X158</f>
        <v>90.034000000000006</v>
      </c>
      <c r="C167" s="20">
        <f>Данные!Y158</f>
        <v>210.94403734389999</v>
      </c>
      <c r="D167" s="20">
        <f t="shared" si="69"/>
        <v>190.2080373439</v>
      </c>
      <c r="E167" s="20">
        <f>Данные!AA158</f>
        <v>-1035.9581666707418</v>
      </c>
      <c r="F167" s="20">
        <f>Данные!B158</f>
        <v>90.03</v>
      </c>
      <c r="G167" s="20">
        <f>Данные!C158</f>
        <v>211.21</v>
      </c>
      <c r="H167" s="20">
        <f t="shared" si="70"/>
        <v>4.0000000000048885E-3</v>
      </c>
      <c r="I167" s="20">
        <f t="shared" si="71"/>
        <v>-0.26596265610001524</v>
      </c>
      <c r="J167" s="20">
        <f>Данные!AT158</f>
        <v>3.306852783534874</v>
      </c>
      <c r="K167" s="20">
        <f>Данные!AU158</f>
        <v>-0.9935317846570797</v>
      </c>
      <c r="L167" s="20">
        <f>Данные!AV158</f>
        <v>3.452880064394972</v>
      </c>
      <c r="M167" s="84" t="str">
        <f>IF(Данные!BD158="","",Данные!BD158)</f>
        <v/>
      </c>
    </row>
    <row r="168" spans="1:13" x14ac:dyDescent="0.3">
      <c r="A168" s="20">
        <f>Данные!W159</f>
        <v>2764.82</v>
      </c>
      <c r="B168" s="20">
        <f>Данные!X159</f>
        <v>89.903000000000006</v>
      </c>
      <c r="C168" s="20">
        <f>Данные!Y159</f>
        <v>210.53424925488801</v>
      </c>
      <c r="D168" s="20">
        <f t="shared" si="69"/>
        <v>189.79824925488802</v>
      </c>
      <c r="E168" s="20">
        <f>Данные!AA159</f>
        <v>-1035.9717627526591</v>
      </c>
      <c r="F168" s="20">
        <f>Данные!B159</f>
        <v>89.91</v>
      </c>
      <c r="G168" s="20">
        <f>Данные!C159</f>
        <v>210.75</v>
      </c>
      <c r="H168" s="20">
        <f t="shared" si="70"/>
        <v>-6.9999999999907914E-3</v>
      </c>
      <c r="I168" s="20">
        <f t="shared" si="71"/>
        <v>-0.21575074511198977</v>
      </c>
      <c r="J168" s="20">
        <f>Данные!AT159</f>
        <v>3.410465256123016</v>
      </c>
      <c r="K168" s="20">
        <f>Данные!AU159</f>
        <v>-0.99417920225937451</v>
      </c>
      <c r="L168" s="20">
        <f>Данные!AV159</f>
        <v>3.5524168603117676</v>
      </c>
      <c r="M168" s="84" t="str">
        <f>IF(Данные!BD159="","",Данные!BD159)</f>
        <v/>
      </c>
    </row>
    <row r="169" spans="1:13" x14ac:dyDescent="0.3">
      <c r="A169" s="20">
        <f>Данные!W160</f>
        <v>2789.53</v>
      </c>
      <c r="B169" s="20">
        <f>Данные!X160</f>
        <v>90.034000000000006</v>
      </c>
      <c r="C169" s="20">
        <f>Данные!Y160</f>
        <v>210.90530392298101</v>
      </c>
      <c r="D169" s="20">
        <f t="shared" ref="D169:D172" si="72">IF(C169-$Q$4&gt;=0,C169-$Q$4,C169-$Q$4+360)</f>
        <v>190.16930392298102</v>
      </c>
      <c r="E169" s="20">
        <f>Данные!AA160</f>
        <v>-1035.9853478285281</v>
      </c>
      <c r="F169" s="20">
        <f>Данные!B160</f>
        <v>90.03</v>
      </c>
      <c r="G169" s="20">
        <f>Данные!C160</f>
        <v>210.87</v>
      </c>
      <c r="H169" s="20">
        <f t="shared" ref="H169:H172" si="73">B169-F169</f>
        <v>4.0000000000048885E-3</v>
      </c>
      <c r="I169" s="20">
        <f t="shared" ref="I169:I172" si="74">C169-G169</f>
        <v>3.5303922981000824E-2</v>
      </c>
      <c r="J169" s="20">
        <f>Данные!AT160</f>
        <v>3.4492430802455529</v>
      </c>
      <c r="K169" s="20">
        <f>Данные!AU160</f>
        <v>-0.9948261506099243</v>
      </c>
      <c r="L169" s="20">
        <f>Данные!AV160</f>
        <v>3.589840789862301</v>
      </c>
      <c r="M169" s="84" t="str">
        <f>IF(Данные!BD160="","",Данные!BD160)</f>
        <v/>
      </c>
    </row>
    <row r="170" spans="1:13" x14ac:dyDescent="0.3">
      <c r="A170" s="20">
        <f>Данные!W161</f>
        <v>2814.27</v>
      </c>
      <c r="B170" s="20">
        <f>Данные!X161</f>
        <v>89.962999999999994</v>
      </c>
      <c r="C170" s="20">
        <f>Данные!Y161</f>
        <v>211.18630302782401</v>
      </c>
      <c r="D170" s="20">
        <f t="shared" si="72"/>
        <v>190.45030302782402</v>
      </c>
      <c r="E170" s="20">
        <f>Данные!AA161</f>
        <v>-1035.9859955214702</v>
      </c>
      <c r="F170" s="20">
        <f>Данные!B161</f>
        <v>89.97</v>
      </c>
      <c r="G170" s="20">
        <f>Данные!C161</f>
        <v>211.28</v>
      </c>
      <c r="H170" s="20">
        <f t="shared" si="73"/>
        <v>-7.0000000000050022E-3</v>
      </c>
      <c r="I170" s="20">
        <f t="shared" si="74"/>
        <v>-9.3696972175990823E-2</v>
      </c>
      <c r="J170" s="20">
        <f>Данные!AT161</f>
        <v>3.4618157786786918</v>
      </c>
      <c r="K170" s="20">
        <f>Данные!AU161</f>
        <v>-0.995473843551963</v>
      </c>
      <c r="L170" s="20">
        <f>Данные!AV161</f>
        <v>3.6021017002168159</v>
      </c>
      <c r="M170" s="84" t="str">
        <f>IF(Данные!BD161="","",Данные!BD161)</f>
        <v/>
      </c>
    </row>
    <row r="171" spans="1:13" x14ac:dyDescent="0.3">
      <c r="A171" s="20">
        <f>Данные!W162</f>
        <v>2839.03</v>
      </c>
      <c r="B171" s="20">
        <f>Данные!X162</f>
        <v>90.034000000000006</v>
      </c>
      <c r="C171" s="20">
        <f>Данные!Y162</f>
        <v>210.45868774769599</v>
      </c>
      <c r="D171" s="20">
        <f t="shared" si="72"/>
        <v>189.722687747696</v>
      </c>
      <c r="E171" s="20">
        <f>Данные!AA162</f>
        <v>-1035.9866437454245</v>
      </c>
      <c r="F171" s="20">
        <f>Данные!B162</f>
        <v>90.03</v>
      </c>
      <c r="G171" s="20">
        <f>Данные!C162</f>
        <v>210.66</v>
      </c>
      <c r="H171" s="20">
        <f t="shared" si="73"/>
        <v>4.0000000000048885E-3</v>
      </c>
      <c r="I171" s="20">
        <f t="shared" si="74"/>
        <v>-0.20131225230400673</v>
      </c>
      <c r="J171" s="20">
        <f>Данные!AT162</f>
        <v>3.5253617582682066</v>
      </c>
      <c r="K171" s="20">
        <f>Данные!AU162</f>
        <v>-0.99612206750634869</v>
      </c>
      <c r="L171" s="20">
        <f>Данные!AV162</f>
        <v>3.6633911475616445</v>
      </c>
      <c r="M171" s="84" t="str">
        <f>IF(Данные!BD162="","",Данные!BD162)</f>
        <v/>
      </c>
    </row>
    <row r="172" spans="1:13" x14ac:dyDescent="0.3">
      <c r="A172" s="20">
        <f>Данные!W163</f>
        <v>2863.79</v>
      </c>
      <c r="B172" s="20">
        <f>Данные!X163</f>
        <v>90.091999999999999</v>
      </c>
      <c r="C172" s="20">
        <f>Данные!Y163</f>
        <v>209.112678762489</v>
      </c>
      <c r="D172" s="20">
        <f t="shared" si="72"/>
        <v>188.37667876248901</v>
      </c>
      <c r="E172" s="20">
        <f>Данные!AA163</f>
        <v>-1035.9594174579727</v>
      </c>
      <c r="F172" s="20">
        <f>Данные!B163</f>
        <v>90.09</v>
      </c>
      <c r="G172" s="20">
        <f>Данные!C163</f>
        <v>209.26</v>
      </c>
      <c r="H172" s="20">
        <f t="shared" si="73"/>
        <v>1.9999999999953388E-3</v>
      </c>
      <c r="I172" s="20">
        <f t="shared" si="74"/>
        <v>-0.1473212375109938</v>
      </c>
      <c r="J172" s="20">
        <f>Данные!AT163</f>
        <v>3.6003611688838428</v>
      </c>
      <c r="K172" s="20">
        <f>Данные!AU163</f>
        <v>-0.99482567563040902</v>
      </c>
      <c r="L172" s="20">
        <f>Данные!AV163</f>
        <v>3.7352749124127569</v>
      </c>
      <c r="M172" s="84" t="str">
        <f>IF(Данные!BD163="","",Данные!BD163)</f>
        <v/>
      </c>
    </row>
    <row r="173" spans="1:13" x14ac:dyDescent="0.3">
      <c r="A173" s="20">
        <f>Данные!W164</f>
        <v>2888.65</v>
      </c>
      <c r="B173" s="20">
        <f>Данные!X164</f>
        <v>90.093999999999994</v>
      </c>
      <c r="C173" s="20">
        <f>Данные!Y164</f>
        <v>209.052489740548</v>
      </c>
      <c r="D173" s="20">
        <f t="shared" ref="D173:D176" si="75">IF(C173-$Q$4&gt;=0,C173-$Q$4,C173-$Q$4+360)</f>
        <v>188.31648974054801</v>
      </c>
      <c r="E173" s="20">
        <f>Данные!AA164</f>
        <v>-1035.9190658087423</v>
      </c>
      <c r="F173" s="20">
        <f>Данные!B164</f>
        <v>90.09</v>
      </c>
      <c r="G173" s="20">
        <f>Данные!C164</f>
        <v>209.16</v>
      </c>
      <c r="H173" s="20">
        <f t="shared" ref="H173:H176" si="76">B173-F173</f>
        <v>3.9999999999906777E-3</v>
      </c>
      <c r="I173" s="20">
        <f t="shared" ref="I173:I176" si="77">C173-G173</f>
        <v>-0.10751025945199899</v>
      </c>
      <c r="J173" s="20">
        <f>Данные!AT164</f>
        <v>3.6553412459930783</v>
      </c>
      <c r="K173" s="20">
        <f>Данные!AU164</f>
        <v>-0.99352401693818138</v>
      </c>
      <c r="L173" s="20">
        <f>Данные!AV164</f>
        <v>3.7879558599449399</v>
      </c>
      <c r="M173" s="84" t="str">
        <f>IF(Данные!BD164="","",Данные!BD164)</f>
        <v/>
      </c>
    </row>
    <row r="174" spans="1:13" x14ac:dyDescent="0.3">
      <c r="A174" s="20">
        <f>Данные!W165</f>
        <v>2913.52</v>
      </c>
      <c r="B174" s="20">
        <f>Данные!X165</f>
        <v>89.903999999999996</v>
      </c>
      <c r="C174" s="20">
        <f>Данные!Y165</f>
        <v>209.479571441568</v>
      </c>
      <c r="D174" s="20">
        <f t="shared" si="75"/>
        <v>188.74357144156801</v>
      </c>
      <c r="E174" s="20">
        <f>Данные!AA165</f>
        <v>-1035.9194998739381</v>
      </c>
      <c r="F174" s="20">
        <f>Данные!B165</f>
        <v>89.91</v>
      </c>
      <c r="G174" s="20">
        <f>Данные!C165</f>
        <v>209.75</v>
      </c>
      <c r="H174" s="20">
        <f t="shared" si="76"/>
        <v>-6.0000000000002274E-3</v>
      </c>
      <c r="I174" s="20">
        <f t="shared" si="77"/>
        <v>-0.27042855843200186</v>
      </c>
      <c r="J174" s="20">
        <f>Данные!AT165</f>
        <v>3.7369665815265756</v>
      </c>
      <c r="K174" s="20">
        <f>Данные!AU165</f>
        <v>-0.99395808213398595</v>
      </c>
      <c r="L174" s="20">
        <f>Данные!AV165</f>
        <v>3.8668943482445823</v>
      </c>
      <c r="M174" s="84" t="str">
        <f>IF(Данные!BD165="","",Данные!BD165)</f>
        <v/>
      </c>
    </row>
    <row r="175" spans="1:13" x14ac:dyDescent="0.3">
      <c r="A175" s="20">
        <f>Данные!W166</f>
        <v>2938.37</v>
      </c>
      <c r="B175" s="20">
        <f>Данные!X166</f>
        <v>89.903999999999996</v>
      </c>
      <c r="C175" s="20">
        <f>Данные!Y166</f>
        <v>209.10698405317001</v>
      </c>
      <c r="D175" s="20">
        <f t="shared" si="75"/>
        <v>188.37098405317002</v>
      </c>
      <c r="E175" s="20">
        <f>Данные!AA166</f>
        <v>-1035.9611365758176</v>
      </c>
      <c r="F175" s="20">
        <f>Данные!B166</f>
        <v>89.91</v>
      </c>
      <c r="G175" s="20">
        <f>Данные!C166</f>
        <v>209.23</v>
      </c>
      <c r="H175" s="20">
        <f t="shared" si="76"/>
        <v>-6.0000000000002274E-3</v>
      </c>
      <c r="I175" s="20">
        <f t="shared" si="77"/>
        <v>-0.12301594682998029</v>
      </c>
      <c r="J175" s="20">
        <f>Данные!AT166</f>
        <v>3.8218934246157925</v>
      </c>
      <c r="K175" s="20">
        <f>Данные!AU166</f>
        <v>-0.99656024341015836</v>
      </c>
      <c r="L175" s="20">
        <f>Данные!AV166</f>
        <v>3.9496837427656337</v>
      </c>
      <c r="M175" s="84" t="str">
        <f>IF(Данные!BD166="","",Данные!BD166)</f>
        <v/>
      </c>
    </row>
    <row r="176" spans="1:13" x14ac:dyDescent="0.3">
      <c r="A176" s="20">
        <f>Данные!W167</f>
        <v>2963.26</v>
      </c>
      <c r="B176" s="20">
        <f>Данные!X167</f>
        <v>90.024000000000001</v>
      </c>
      <c r="C176" s="20">
        <f>Данные!Y167</f>
        <v>209.013863488552</v>
      </c>
      <c r="D176" s="20">
        <f t="shared" si="75"/>
        <v>188.27786348855201</v>
      </c>
      <c r="E176" s="20">
        <f>Данные!AA167</f>
        <v>-1035.9767754236022</v>
      </c>
      <c r="F176" s="20">
        <f>Данные!B167</f>
        <v>90.03</v>
      </c>
      <c r="G176" s="20">
        <f>Данные!C167</f>
        <v>209.05</v>
      </c>
      <c r="H176" s="20">
        <f t="shared" si="76"/>
        <v>-6.0000000000002274E-3</v>
      </c>
      <c r="I176" s="20">
        <f t="shared" si="77"/>
        <v>-3.6136511448006559E-2</v>
      </c>
      <c r="J176" s="20">
        <f>Данные!AT167</f>
        <v>3.8562897099474034</v>
      </c>
      <c r="K176" s="20">
        <f>Данные!AU167</f>
        <v>-0.99916670992888612</v>
      </c>
      <c r="L176" s="20">
        <f>Данные!AV167</f>
        <v>3.983629556230893</v>
      </c>
      <c r="M176" s="84" t="str">
        <f>IF(Данные!BD167="","",Данные!BD167)</f>
        <v/>
      </c>
    </row>
    <row r="177" spans="1:13" x14ac:dyDescent="0.3">
      <c r="A177" s="20">
        <f>Данные!W168</f>
        <v>2988.07</v>
      </c>
      <c r="B177" s="20">
        <f>Данные!X168</f>
        <v>89.783000000000001</v>
      </c>
      <c r="C177" s="20">
        <f>Данные!Y168</f>
        <v>209.804390183701</v>
      </c>
      <c r="D177" s="20">
        <f t="shared" ref="D177:D180" si="78">IF(C177-$Q$4&gt;=0,C177-$Q$4,C177-$Q$4+360)</f>
        <v>189.06839018370101</v>
      </c>
      <c r="E177" s="20">
        <f>Данные!AA168</f>
        <v>-1036.0185620980237</v>
      </c>
      <c r="F177" s="20">
        <f>Данные!B168</f>
        <v>89.78</v>
      </c>
      <c r="G177" s="20">
        <f>Данные!C168</f>
        <v>209.8</v>
      </c>
      <c r="H177" s="20">
        <f t="shared" ref="H177:H180" si="79">B177-F177</f>
        <v>3.0000000000001137E-3</v>
      </c>
      <c r="I177" s="20">
        <f t="shared" ref="I177:I180" si="80">C177-G177</f>
        <v>4.3901837009912015E-3</v>
      </c>
      <c r="J177" s="20">
        <f>Данные!AT168</f>
        <v>3.8631307880864005</v>
      </c>
      <c r="K177" s="20">
        <f>Данные!AU168</f>
        <v>-0.99981631063224086</v>
      </c>
      <c r="L177" s="20">
        <f>Данные!AV168</f>
        <v>3.9904150336609501</v>
      </c>
      <c r="M177" s="84" t="str">
        <f>IF(Данные!BD168="","",Данные!BD168)</f>
        <v/>
      </c>
    </row>
    <row r="178" spans="1:13" x14ac:dyDescent="0.3">
      <c r="A178" s="20">
        <f>Данные!W169</f>
        <v>3012.91</v>
      </c>
      <c r="B178" s="20">
        <f>Данные!X169</f>
        <v>90.212999999999994</v>
      </c>
      <c r="C178" s="20">
        <f>Данные!Y169</f>
        <v>210.803314664976</v>
      </c>
      <c r="D178" s="20">
        <f t="shared" si="78"/>
        <v>190.06731466497601</v>
      </c>
      <c r="E178" s="20">
        <f>Данные!AA169</f>
        <v>-1036.0194291975249</v>
      </c>
      <c r="F178" s="20">
        <f>Данные!B169</f>
        <v>90.21</v>
      </c>
      <c r="G178" s="20">
        <f>Данные!C169</f>
        <v>210.86</v>
      </c>
      <c r="H178" s="20">
        <f t="shared" si="79"/>
        <v>3.0000000000001137E-3</v>
      </c>
      <c r="I178" s="20">
        <f t="shared" si="80"/>
        <v>-5.6685335024013739E-2</v>
      </c>
      <c r="J178" s="20">
        <f>Данные!AT169</f>
        <v>3.8744351510526864</v>
      </c>
      <c r="K178" s="20">
        <f>Данные!AU169</f>
        <v>-0.99851565446238055</v>
      </c>
      <c r="L178" s="20">
        <f>Данные!AV169</f>
        <v>4.0010350225809184</v>
      </c>
      <c r="M178" s="84" t="str">
        <f>IF(Данные!BD169="","",Данные!BD169)</f>
        <v/>
      </c>
    </row>
    <row r="179" spans="1:13" x14ac:dyDescent="0.3">
      <c r="A179" s="20">
        <f>Данные!W170</f>
        <v>3037.73</v>
      </c>
      <c r="B179" s="20">
        <f>Данные!X170</f>
        <v>89.784000000000006</v>
      </c>
      <c r="C179" s="20">
        <f>Данные!Y170</f>
        <v>210.12809475865001</v>
      </c>
      <c r="D179" s="20">
        <f t="shared" si="78"/>
        <v>189.39209475865002</v>
      </c>
      <c r="E179" s="20">
        <f>Данные!AA170</f>
        <v>-1036.020078989608</v>
      </c>
      <c r="F179" s="20">
        <f>Данные!B170</f>
        <v>89.78</v>
      </c>
      <c r="G179" s="20">
        <f>Данные!C170</f>
        <v>210.14</v>
      </c>
      <c r="H179" s="20">
        <f t="shared" si="79"/>
        <v>4.0000000000048885E-3</v>
      </c>
      <c r="I179" s="20">
        <f t="shared" si="80"/>
        <v>-1.1905241349978724E-2</v>
      </c>
      <c r="J179" s="20">
        <f>Данные!AT170</f>
        <v>3.8892511676656123</v>
      </c>
      <c r="K179" s="20">
        <f>Данные!AU170</f>
        <v>-0.9969994695263722</v>
      </c>
      <c r="L179" s="20">
        <f>Данные!AV170</f>
        <v>4.0150071715283646</v>
      </c>
      <c r="M179" s="84" t="str">
        <f>IF(Данные!BD170="","",Данные!BD170)</f>
        <v/>
      </c>
    </row>
    <row r="180" spans="1:13" x14ac:dyDescent="0.3">
      <c r="A180" s="20">
        <f>Данные!W171</f>
        <v>3062.43</v>
      </c>
      <c r="B180" s="20">
        <f>Данные!X171</f>
        <v>89.843999999999994</v>
      </c>
      <c r="C180" s="20">
        <f>Данные!Y171</f>
        <v>210.20708382074801</v>
      </c>
      <c r="D180" s="20">
        <f t="shared" si="78"/>
        <v>189.47108382074802</v>
      </c>
      <c r="E180" s="20">
        <f>Данные!AA171</f>
        <v>-1036.1002627743021</v>
      </c>
      <c r="F180" s="20">
        <f>Данные!B171</f>
        <v>89.84</v>
      </c>
      <c r="G180" s="20">
        <f>Данные!C171</f>
        <v>209.99</v>
      </c>
      <c r="H180" s="20">
        <f t="shared" si="79"/>
        <v>3.9999999999906777E-3</v>
      </c>
      <c r="I180" s="20">
        <f t="shared" si="80"/>
        <v>0.2170838207480017</v>
      </c>
      <c r="J180" s="20">
        <f>Данные!AT171</f>
        <v>3.8451740597576789</v>
      </c>
      <c r="K180" s="20">
        <f>Данные!AU171</f>
        <v>-0.99527505950482009</v>
      </c>
      <c r="L180" s="20">
        <f>Данные!AV171</f>
        <v>3.9718932505677533</v>
      </c>
      <c r="M180" s="84" t="str">
        <f>IF(Данные!BD171="","",Данные!BD171)</f>
        <v/>
      </c>
    </row>
    <row r="181" spans="1:13" x14ac:dyDescent="0.3">
      <c r="A181" s="20">
        <f>Данные!W172</f>
        <v>3087.22</v>
      </c>
      <c r="B181" s="20">
        <f>Данные!X172</f>
        <v>90.274000000000001</v>
      </c>
      <c r="C181" s="20">
        <f>Данные!Y172</f>
        <v>210.49403785996901</v>
      </c>
      <c r="D181" s="20">
        <f t="shared" ref="D181:D184" si="81">IF(C181-$Q$4&gt;=0,C181-$Q$4,C181-$Q$4+360)</f>
        <v>189.75803785996902</v>
      </c>
      <c r="E181" s="20">
        <f>Данные!AA172</f>
        <v>-1036.0747354251905</v>
      </c>
      <c r="F181" s="20">
        <f>Данные!B172</f>
        <v>90.28</v>
      </c>
      <c r="G181" s="20">
        <f>Данные!C172</f>
        <v>210.36</v>
      </c>
      <c r="H181" s="20">
        <f t="shared" ref="H181:H184" si="82">B181-F181</f>
        <v>-6.0000000000002274E-3</v>
      </c>
      <c r="I181" s="20">
        <f t="shared" ref="I181:I184" si="83">C181-G181</f>
        <v>0.13403785996899842</v>
      </c>
      <c r="J181" s="20">
        <f>Данные!AT172</f>
        <v>3.7694623488994097</v>
      </c>
      <c r="K181" s="20">
        <f>Данные!AU172</f>
        <v>-0.99570775936831524</v>
      </c>
      <c r="L181" s="20">
        <f>Данные!AV172</f>
        <v>3.8987536908397438</v>
      </c>
      <c r="M181" s="84" t="str">
        <f>IF(Данные!BD172="","",Данные!BD172)</f>
        <v/>
      </c>
    </row>
    <row r="182" spans="1:13" x14ac:dyDescent="0.3">
      <c r="A182" s="20">
        <f>Данные!W173</f>
        <v>3112.02</v>
      </c>
      <c r="B182" s="20">
        <f>Данные!X173</f>
        <v>90.091999999999999</v>
      </c>
      <c r="C182" s="20">
        <f>Данные!Y173</f>
        <v>209.82076400504999</v>
      </c>
      <c r="D182" s="20">
        <f t="shared" si="81"/>
        <v>189.08476400505</v>
      </c>
      <c r="E182" s="20">
        <f>Данные!AA173</f>
        <v>-1035.9955246589336</v>
      </c>
      <c r="F182" s="20">
        <f>Данные!B173</f>
        <v>90.09</v>
      </c>
      <c r="G182" s="20">
        <f>Данные!C173</f>
        <v>209.77</v>
      </c>
      <c r="H182" s="20">
        <f t="shared" si="82"/>
        <v>1.9999999999953388E-3</v>
      </c>
      <c r="I182" s="20">
        <f t="shared" si="83"/>
        <v>5.0764005049984462E-2</v>
      </c>
      <c r="J182" s="20">
        <f>Данные!AT173</f>
        <v>3.7296076307246291</v>
      </c>
      <c r="K182" s="20">
        <f>Данные!AU173</f>
        <v>-0.99657323094743333</v>
      </c>
      <c r="L182" s="20">
        <f>Данные!AV173</f>
        <v>3.8604573930818598</v>
      </c>
      <c r="M182" s="84" t="str">
        <f>IF(Данные!BD173="","",Данные!BD173)</f>
        <v/>
      </c>
    </row>
    <row r="183" spans="1:13" x14ac:dyDescent="0.3">
      <c r="A183" s="20">
        <f>Данные!W174</f>
        <v>3136.68</v>
      </c>
      <c r="B183" s="20">
        <f>Данные!X174</f>
        <v>89.843000000000004</v>
      </c>
      <c r="C183" s="20">
        <f>Данные!Y174</f>
        <v>209.919342678026</v>
      </c>
      <c r="D183" s="20">
        <f t="shared" si="81"/>
        <v>189.18334267802601</v>
      </c>
      <c r="E183" s="20">
        <f>Данные!AA174</f>
        <v>-1036.0095125919165</v>
      </c>
      <c r="F183" s="20">
        <f>Данные!B174</f>
        <v>89.84</v>
      </c>
      <c r="G183" s="20">
        <f>Данные!C174</f>
        <v>210.1</v>
      </c>
      <c r="H183" s="20">
        <f t="shared" si="82"/>
        <v>3.0000000000001137E-3</v>
      </c>
      <c r="I183" s="20">
        <f t="shared" si="83"/>
        <v>-0.18065732197399598</v>
      </c>
      <c r="J183" s="20">
        <f>Данные!AT174</f>
        <v>3.757454759516702</v>
      </c>
      <c r="K183" s="20">
        <f>Данные!AU174</f>
        <v>-0.99549719840024409</v>
      </c>
      <c r="L183" s="20">
        <f>Данные!AV174</f>
        <v>3.8870915787819369</v>
      </c>
      <c r="M183" s="84" t="str">
        <f>IF(Данные!BD174="","",Данные!BD174)</f>
        <v/>
      </c>
    </row>
    <row r="184" spans="1:13" x14ac:dyDescent="0.3">
      <c r="A184" s="20">
        <f>Данные!W175</f>
        <v>3161.54</v>
      </c>
      <c r="B184" s="20">
        <f>Данные!X175</f>
        <v>89.784000000000006</v>
      </c>
      <c r="C184" s="20">
        <f>Данные!Y175</f>
        <v>210.230614736858</v>
      </c>
      <c r="D184" s="20">
        <f t="shared" si="81"/>
        <v>189.49461473685801</v>
      </c>
      <c r="E184" s="20">
        <f>Данные!AA175</f>
        <v>-1036.0904329153771</v>
      </c>
      <c r="F184" s="20">
        <f>Данные!B175</f>
        <v>89.78</v>
      </c>
      <c r="G184" s="20">
        <f>Данные!C175</f>
        <v>210.31</v>
      </c>
      <c r="H184" s="20">
        <f t="shared" si="82"/>
        <v>4.0000000000048885E-3</v>
      </c>
      <c r="I184" s="20">
        <f t="shared" si="83"/>
        <v>-7.9385263142000895E-2</v>
      </c>
      <c r="J184" s="20">
        <f>Данные!AT175</f>
        <v>3.8136738601036173</v>
      </c>
      <c r="K184" s="20">
        <f>Данные!AU175</f>
        <v>-0.9939787025446094</v>
      </c>
      <c r="L184" s="20">
        <f>Данные!AV175</f>
        <v>3.9410787828144072</v>
      </c>
      <c r="M184" s="84" t="str">
        <f>IF(Данные!BD175="","",Данные!BD175)</f>
        <v/>
      </c>
    </row>
    <row r="185" spans="1:13" x14ac:dyDescent="0.3">
      <c r="A185" s="20">
        <f>Данные!W176</f>
        <v>3186.38</v>
      </c>
      <c r="B185" s="20">
        <f>Данные!X176</f>
        <v>90.153999999999996</v>
      </c>
      <c r="C185" s="20">
        <f>Данные!Y176</f>
        <v>211.53186185735001</v>
      </c>
      <c r="D185" s="20">
        <f t="shared" ref="D185:D188" si="84">IF(C185-$Q$4&gt;=0,C185-$Q$4,C185-$Q$4+360)</f>
        <v>190.79586185735002</v>
      </c>
      <c r="E185" s="20">
        <f>Данные!AA176</f>
        <v>-1036.1038732024454</v>
      </c>
      <c r="F185" s="20">
        <f>Данные!B176</f>
        <v>90.15</v>
      </c>
      <c r="G185" s="20">
        <f>Данные!C176</f>
        <v>211.64</v>
      </c>
      <c r="H185" s="20">
        <f t="shared" ref="H185:H188" si="85">B185-F185</f>
        <v>3.9999999999906777E-3</v>
      </c>
      <c r="I185" s="20">
        <f t="shared" ref="I185:I188" si="86">C185-G185</f>
        <v>-0.10813814264997745</v>
      </c>
      <c r="J185" s="20">
        <f>Данные!AT176</f>
        <v>3.8542292950463546</v>
      </c>
      <c r="K185" s="20">
        <f>Данные!AU176</f>
        <v>-0.99224444301398762</v>
      </c>
      <c r="L185" s="20">
        <f>Данные!AV176</f>
        <v>3.9799035784156453</v>
      </c>
      <c r="M185" s="84" t="str">
        <f>IF(Данные!BD176="","",Данные!BD176)</f>
        <v/>
      </c>
    </row>
    <row r="186" spans="1:13" x14ac:dyDescent="0.3">
      <c r="A186" s="20">
        <f>Данные!W177</f>
        <v>3211.18</v>
      </c>
      <c r="B186" s="20">
        <f>Данные!X177</f>
        <v>89.653999999999996</v>
      </c>
      <c r="C186" s="20">
        <f>Данные!Y177</f>
        <v>213.17547722509201</v>
      </c>
      <c r="D186" s="20">
        <f t="shared" si="84"/>
        <v>192.43947722509202</v>
      </c>
      <c r="E186" s="20">
        <f>Данные!AA177</f>
        <v>-1036.1454286997432</v>
      </c>
      <c r="F186" s="20">
        <f>Данные!B177</f>
        <v>89.66</v>
      </c>
      <c r="G186" s="20">
        <f>Данные!C177</f>
        <v>213.16</v>
      </c>
      <c r="H186" s="20">
        <f t="shared" si="85"/>
        <v>-6.0000000000002274E-3</v>
      </c>
      <c r="I186" s="20">
        <f t="shared" si="86"/>
        <v>1.5477225092013214E-2</v>
      </c>
      <c r="J186" s="20">
        <f>Данные!AT177</f>
        <v>3.8742590504654237</v>
      </c>
      <c r="K186" s="20">
        <f>Данные!AU177</f>
        <v>-0.99267771548124983</v>
      </c>
      <c r="L186" s="20">
        <f>Данные!AV177</f>
        <v>3.9994114863222463</v>
      </c>
      <c r="M186" s="84" t="str">
        <f>IF(Данные!BD177="","",Данные!BD177)</f>
        <v/>
      </c>
    </row>
    <row r="187" spans="1:13" x14ac:dyDescent="0.3">
      <c r="A187" s="20">
        <f>Данные!W178</f>
        <v>3236.01</v>
      </c>
      <c r="B187" s="20">
        <f>Данные!X178</f>
        <v>90.034000000000006</v>
      </c>
      <c r="C187" s="20">
        <f>Данные!Y178</f>
        <v>213.070153968771</v>
      </c>
      <c r="D187" s="20">
        <f t="shared" si="84"/>
        <v>192.33415396877101</v>
      </c>
      <c r="E187" s="20">
        <f>Данные!AA178</f>
        <v>-1036.2130334908575</v>
      </c>
      <c r="F187" s="20">
        <f>Данные!B178</f>
        <v>90.03</v>
      </c>
      <c r="G187" s="20">
        <f>Данные!C178</f>
        <v>213.07</v>
      </c>
      <c r="H187" s="20">
        <f t="shared" si="85"/>
        <v>4.0000000000048885E-3</v>
      </c>
      <c r="I187" s="20">
        <f t="shared" si="86"/>
        <v>1.5396877100215534E-4</v>
      </c>
      <c r="J187" s="20">
        <f>Данные!AT178</f>
        <v>3.8708734359808243</v>
      </c>
      <c r="K187" s="20">
        <f>Данные!AU178</f>
        <v>-0.99311107717539926</v>
      </c>
      <c r="L187" s="20">
        <f>Данные!AV178</f>
        <v>3.9962395785276028</v>
      </c>
      <c r="M187" s="84" t="str">
        <f>IF(Данные!BD178="","",Данные!BD178)</f>
        <v/>
      </c>
    </row>
    <row r="188" spans="1:13" x14ac:dyDescent="0.3">
      <c r="A188" s="20">
        <f>Данные!W179</f>
        <v>3260.81</v>
      </c>
      <c r="B188" s="20">
        <f>Данные!X179</f>
        <v>90.462000000000003</v>
      </c>
      <c r="C188" s="20">
        <f>Данные!Y179</f>
        <v>210.08724622920201</v>
      </c>
      <c r="D188" s="20">
        <f t="shared" si="84"/>
        <v>189.35124622920202</v>
      </c>
      <c r="E188" s="20">
        <f>Данные!AA179</f>
        <v>-1036.1056650936266</v>
      </c>
      <c r="F188" s="20">
        <f>Данные!B179</f>
        <v>90.46</v>
      </c>
      <c r="G188" s="20">
        <f>Данные!C179</f>
        <v>210.14</v>
      </c>
      <c r="H188" s="20">
        <f t="shared" si="85"/>
        <v>2.0000000000095497E-3</v>
      </c>
      <c r="I188" s="20">
        <f t="shared" si="86"/>
        <v>-5.2753770797977495E-2</v>
      </c>
      <c r="J188" s="20">
        <f>Данные!AT179</f>
        <v>3.8822318062931034</v>
      </c>
      <c r="K188" s="20">
        <f>Данные!AU179</f>
        <v>-0.99181142900488339</v>
      </c>
      <c r="L188" s="20">
        <f>Данные!AV179</f>
        <v>4.0069207265053945</v>
      </c>
      <c r="M188" s="84" t="str">
        <f>IF(Данные!BD179="","",Данные!BD179)</f>
        <v/>
      </c>
    </row>
    <row r="189" spans="1:13" x14ac:dyDescent="0.3">
      <c r="A189" s="20">
        <f>Данные!W180</f>
        <v>3285.6</v>
      </c>
      <c r="B189" s="20">
        <f>Данные!X180</f>
        <v>90.774000000000001</v>
      </c>
      <c r="C189" s="20">
        <f>Данные!Y180</f>
        <v>209.79395274064601</v>
      </c>
      <c r="D189" s="20">
        <f t="shared" ref="D189:D192" si="87">IF(C189-$Q$4&gt;=0,C189-$Q$4,C189-$Q$4+360)</f>
        <v>189.05795274064602</v>
      </c>
      <c r="E189" s="20">
        <f>Данные!AA180</f>
        <v>-1035.8382817437177</v>
      </c>
      <c r="F189" s="20">
        <f>Данные!B180</f>
        <v>90.77</v>
      </c>
      <c r="G189" s="20">
        <f>Данные!C180</f>
        <v>210.05</v>
      </c>
      <c r="H189" s="20">
        <f t="shared" ref="H189:H192" si="88">B189-F189</f>
        <v>4.0000000000048885E-3</v>
      </c>
      <c r="I189" s="20">
        <f t="shared" ref="I189:I192" si="89">C189-G189</f>
        <v>-0.25604725935400552</v>
      </c>
      <c r="J189" s="20">
        <f>Данные!AT180</f>
        <v>3.9487989935311489</v>
      </c>
      <c r="K189" s="20">
        <f>Данные!AU180</f>
        <v>-0.99051297949063155</v>
      </c>
      <c r="L189" s="20">
        <f>Данные!AV180</f>
        <v>4.0711336816483961</v>
      </c>
      <c r="M189" s="84" t="str">
        <f>IF(Данные!BD180="","",Данные!BD180)</f>
        <v/>
      </c>
    </row>
    <row r="190" spans="1:13" x14ac:dyDescent="0.3">
      <c r="A190" s="20">
        <f>Данные!W181</f>
        <v>3310.42</v>
      </c>
      <c r="B190" s="20">
        <f>Данные!X181</f>
        <v>90.034000000000006</v>
      </c>
      <c r="C190" s="20">
        <f>Данные!Y181</f>
        <v>210.29927469856</v>
      </c>
      <c r="D190" s="20">
        <f t="shared" si="87"/>
        <v>189.56327469856001</v>
      </c>
      <c r="E190" s="20">
        <f>Данные!AA181</f>
        <v>-1035.663274224901</v>
      </c>
      <c r="F190" s="20">
        <f>Данные!B181</f>
        <v>90.03</v>
      </c>
      <c r="G190" s="20">
        <f>Данные!C181</f>
        <v>210.55</v>
      </c>
      <c r="H190" s="20">
        <f t="shared" si="88"/>
        <v>4.0000000000048885E-3</v>
      </c>
      <c r="I190" s="20">
        <f t="shared" si="89"/>
        <v>-0.25072530144001348</v>
      </c>
      <c r="J190" s="20">
        <f>Данные!AT181</f>
        <v>4.0582230283952461</v>
      </c>
      <c r="K190" s="20">
        <f>Данные!AU181</f>
        <v>-0.98878023653969649</v>
      </c>
      <c r="L190" s="20">
        <f>Данные!AV181</f>
        <v>4.1769439192271882</v>
      </c>
      <c r="M190" s="84" t="str">
        <f>IF(Данные!BD181="","",Данные!BD181)</f>
        <v/>
      </c>
    </row>
    <row r="191" spans="1:13" x14ac:dyDescent="0.3">
      <c r="A191" s="20">
        <f>Данные!W182</f>
        <v>3335.25</v>
      </c>
      <c r="B191" s="20">
        <f>Данные!X182</f>
        <v>90.034000000000006</v>
      </c>
      <c r="C191" s="20">
        <f>Данные!Y182</f>
        <v>208.23517740763299</v>
      </c>
      <c r="D191" s="20">
        <f t="shared" si="87"/>
        <v>187.499177407633</v>
      </c>
      <c r="E191" s="20">
        <f>Данные!AA182</f>
        <v>-1035.6485382133942</v>
      </c>
      <c r="F191" s="20">
        <f>Данные!B182</f>
        <v>90.03</v>
      </c>
      <c r="G191" s="20">
        <f>Данные!C182</f>
        <v>208.25</v>
      </c>
      <c r="H191" s="20">
        <f t="shared" si="88"/>
        <v>4.0000000000048885E-3</v>
      </c>
      <c r="I191" s="20">
        <f t="shared" si="89"/>
        <v>-1.4822592367011111E-2</v>
      </c>
      <c r="J191" s="20">
        <f>Данные!AT182</f>
        <v>4.1155495344066928</v>
      </c>
      <c r="K191" s="20">
        <f>Данные!AU182</f>
        <v>-0.9870469281579517</v>
      </c>
      <c r="L191" s="20">
        <f>Данные!AV182</f>
        <v>4.2322582161939506</v>
      </c>
      <c r="M191" s="84" t="str">
        <f>IF(Данные!BD182="","",Данные!BD182)</f>
        <v/>
      </c>
    </row>
    <row r="192" spans="1:13" x14ac:dyDescent="0.3">
      <c r="A192" s="20">
        <f>Данные!W183</f>
        <v>3360.05</v>
      </c>
      <c r="B192" s="20">
        <f>Данные!X183</f>
        <v>89.903000000000006</v>
      </c>
      <c r="C192" s="20">
        <f>Данные!Y183</f>
        <v>208.52241044909599</v>
      </c>
      <c r="D192" s="20">
        <f t="shared" si="87"/>
        <v>187.786410449096</v>
      </c>
      <c r="E192" s="20">
        <f>Данные!AA183</f>
        <v>-1035.6621727504091</v>
      </c>
      <c r="F192" s="20">
        <f>Данные!B183</f>
        <v>89.91</v>
      </c>
      <c r="G192" s="20">
        <f>Данные!C183</f>
        <v>208.69</v>
      </c>
      <c r="H192" s="20">
        <f t="shared" si="88"/>
        <v>-6.9999999999907914E-3</v>
      </c>
      <c r="I192" s="20">
        <f t="shared" si="89"/>
        <v>-0.16758955090401173</v>
      </c>
      <c r="J192" s="20">
        <f>Данные!AT183</f>
        <v>4.1548093924537408</v>
      </c>
      <c r="K192" s="20">
        <f>Данные!AU183</f>
        <v>-0.98769615468836491</v>
      </c>
      <c r="L192" s="20">
        <f>Данные!AV183</f>
        <v>4.2705953661764777</v>
      </c>
      <c r="M192" s="84" t="str">
        <f>IF(Данные!BD183="","",Данные!BD183)</f>
        <v/>
      </c>
    </row>
    <row r="193" spans="1:13" x14ac:dyDescent="0.3">
      <c r="A193" s="20">
        <f>Данные!W184</f>
        <v>3384.88</v>
      </c>
      <c r="B193" s="20">
        <f>Данные!X184</f>
        <v>89.72</v>
      </c>
      <c r="C193" s="20">
        <f>Данные!Y184</f>
        <v>209.01</v>
      </c>
      <c r="D193" s="20">
        <f t="shared" ref="D193:D196" si="90">IF(C193-$Q$4&gt;=0,C193-$Q$4,C193-$Q$4+360)</f>
        <v>188.274</v>
      </c>
      <c r="E193" s="20">
        <f>Данные!AA184</f>
        <v>-1035.7438624115623</v>
      </c>
      <c r="F193" s="20">
        <f>Данные!B184</f>
        <v>89.72</v>
      </c>
      <c r="G193" s="20">
        <f>Данные!C184</f>
        <v>209.01</v>
      </c>
      <c r="H193" s="20">
        <f t="shared" ref="H193:H196" si="91">B193-F193</f>
        <v>0</v>
      </c>
      <c r="I193" s="20">
        <f t="shared" ref="I193:I196" si="92">C193-G193</f>
        <v>0</v>
      </c>
      <c r="J193" s="20">
        <f>Данные!AT184</f>
        <v>4.190943036342075</v>
      </c>
      <c r="K193" s="20">
        <f>Данные!AU184</f>
        <v>-0.98921321162924869</v>
      </c>
      <c r="L193" s="20">
        <f>Данные!AV184</f>
        <v>4.306105701434416</v>
      </c>
      <c r="M193" s="84" t="str">
        <f>IF(Данные!BD184="","",Данные!BD184)</f>
        <v/>
      </c>
    </row>
    <row r="194" spans="1:13" x14ac:dyDescent="0.3">
      <c r="A194" s="20">
        <f>Данные!W185</f>
        <v>3409.72</v>
      </c>
      <c r="B194" s="20">
        <f>Данные!X185</f>
        <v>90.22</v>
      </c>
      <c r="C194" s="20">
        <f>Данные!Y185</f>
        <v>209.14</v>
      </c>
      <c r="D194" s="20">
        <f t="shared" si="90"/>
        <v>188.404</v>
      </c>
      <c r="E194" s="20">
        <f>Данные!AA185</f>
        <v>-1035.7568685688636</v>
      </c>
      <c r="F194" s="20">
        <f>Данные!B185</f>
        <v>90.22</v>
      </c>
      <c r="G194" s="20">
        <f>Данные!C185</f>
        <v>209.14</v>
      </c>
      <c r="H194" s="20">
        <f t="shared" si="91"/>
        <v>0</v>
      </c>
      <c r="I194" s="20">
        <f t="shared" si="92"/>
        <v>0</v>
      </c>
      <c r="J194" s="20">
        <f>Данные!AT185</f>
        <v>4.190943036342075</v>
      </c>
      <c r="K194" s="20">
        <f>Данные!AU185</f>
        <v>-0.98921321162924869</v>
      </c>
      <c r="L194" s="20">
        <f>Данные!AV185</f>
        <v>4.306105701434416</v>
      </c>
      <c r="M194" s="84" t="str">
        <f>IF(Данные!BD185="","",Данные!BD185)</f>
        <v/>
      </c>
    </row>
    <row r="195" spans="1:13" x14ac:dyDescent="0.3">
      <c r="A195" s="20">
        <f>Данные!W186</f>
        <v>3434.55</v>
      </c>
      <c r="B195" s="20">
        <f>Данные!X186</f>
        <v>90.03</v>
      </c>
      <c r="C195" s="20">
        <f>Данные!Y186</f>
        <v>209.63</v>
      </c>
      <c r="D195" s="20">
        <f t="shared" si="90"/>
        <v>188.89400000000001</v>
      </c>
      <c r="E195" s="20">
        <f>Данные!AA186</f>
        <v>-1035.7026976498332</v>
      </c>
      <c r="F195" s="20">
        <f>Данные!B186</f>
        <v>90.03</v>
      </c>
      <c r="G195" s="20">
        <f>Данные!C186</f>
        <v>209.63</v>
      </c>
      <c r="H195" s="20">
        <f t="shared" si="91"/>
        <v>0</v>
      </c>
      <c r="I195" s="20">
        <f t="shared" si="92"/>
        <v>0</v>
      </c>
      <c r="J195" s="20">
        <f>Данные!AT186</f>
        <v>4.190943036342075</v>
      </c>
      <c r="K195" s="20">
        <f>Данные!AU186</f>
        <v>-0.98921321162924869</v>
      </c>
      <c r="L195" s="20">
        <f>Данные!AV186</f>
        <v>4.306105701434416</v>
      </c>
      <c r="M195" s="84" t="str">
        <f>IF(Данные!BD186="","",Данные!BD186)</f>
        <v/>
      </c>
    </row>
    <row r="196" spans="1:13" x14ac:dyDescent="0.3">
      <c r="A196" s="20">
        <f>Данные!W187</f>
        <v>3459.35</v>
      </c>
      <c r="B196" s="20">
        <f>Данные!X187</f>
        <v>90.52</v>
      </c>
      <c r="C196" s="20">
        <f>Данные!Y187</f>
        <v>210.82</v>
      </c>
      <c r="D196" s="20">
        <f t="shared" si="90"/>
        <v>190.084</v>
      </c>
      <c r="E196" s="20">
        <f>Данные!AA187</f>
        <v>-1035.5836627356641</v>
      </c>
      <c r="F196" s="20">
        <f>Данные!B187</f>
        <v>90.52</v>
      </c>
      <c r="G196" s="20">
        <f>Данные!C187</f>
        <v>210.82</v>
      </c>
      <c r="H196" s="20">
        <f t="shared" si="91"/>
        <v>0</v>
      </c>
      <c r="I196" s="20">
        <f t="shared" si="92"/>
        <v>0</v>
      </c>
      <c r="J196" s="20">
        <f>Данные!AT187</f>
        <v>4.190943036342075</v>
      </c>
      <c r="K196" s="20">
        <f>Данные!AU187</f>
        <v>-0.98921321162924869</v>
      </c>
      <c r="L196" s="20">
        <f>Данные!AV187</f>
        <v>4.306105701434416</v>
      </c>
      <c r="M196" s="84" t="str">
        <f>IF(Данные!BD187="","",Данные!BD187)</f>
        <v/>
      </c>
    </row>
    <row r="197" spans="1:13" x14ac:dyDescent="0.3">
      <c r="A197" s="20">
        <f>Данные!W188</f>
        <v>3484.12</v>
      </c>
      <c r="B197" s="20">
        <f>Данные!X188</f>
        <v>90.463999999999999</v>
      </c>
      <c r="C197" s="20">
        <f>Данные!Y188</f>
        <v>210.438949892544</v>
      </c>
      <c r="D197" s="20">
        <f t="shared" ref="D197:D200" si="93">IF(C197-$Q$4&gt;=0,C197-$Q$4,C197-$Q$4+360)</f>
        <v>189.70294989254401</v>
      </c>
      <c r="E197" s="20">
        <f>Данные!AA188</f>
        <v>-1035.3709640907682</v>
      </c>
      <c r="F197" s="20">
        <f>Данные!B188</f>
        <v>90.46</v>
      </c>
      <c r="G197" s="20">
        <f>Данные!C188</f>
        <v>210.46</v>
      </c>
      <c r="H197" s="20">
        <f t="shared" ref="H197:H200" si="94">B197-F197</f>
        <v>4.0000000000048885E-3</v>
      </c>
      <c r="I197" s="20">
        <f t="shared" ref="I197:I200" si="95">C197-G197</f>
        <v>-2.1050107456005662E-2</v>
      </c>
      <c r="J197" s="20">
        <f>Данные!AT188</f>
        <v>4.1954823270300219</v>
      </c>
      <c r="K197" s="20">
        <f>Данные!AU188</f>
        <v>-0.98834851899005116</v>
      </c>
      <c r="L197" s="20">
        <f>Данные!AV188</f>
        <v>4.3103253649128481</v>
      </c>
      <c r="M197" s="84" t="str">
        <f>IF(Данные!BD188="","",Данные!BD188)</f>
        <v/>
      </c>
    </row>
    <row r="198" spans="1:13" x14ac:dyDescent="0.3">
      <c r="A198" s="20">
        <f>Данные!W189</f>
        <v>3508.93</v>
      </c>
      <c r="B198" s="20">
        <f>Данные!X189</f>
        <v>90.703999999999994</v>
      </c>
      <c r="C198" s="20">
        <f>Данные!Y189</f>
        <v>210.59434122113299</v>
      </c>
      <c r="D198" s="20">
        <f t="shared" si="93"/>
        <v>189.858341221133</v>
      </c>
      <c r="E198" s="20">
        <f>Данные!AA189</f>
        <v>-1035.1180870458902</v>
      </c>
      <c r="F198" s="20">
        <f>Данные!B189</f>
        <v>90.71</v>
      </c>
      <c r="G198" s="20">
        <f>Данные!C189</f>
        <v>210.47</v>
      </c>
      <c r="H198" s="20">
        <f t="shared" si="94"/>
        <v>-6.0000000000002274E-3</v>
      </c>
      <c r="I198" s="20">
        <f t="shared" si="95"/>
        <v>0.12434122113299395</v>
      </c>
      <c r="J198" s="20">
        <f>Данные!AT189</f>
        <v>4.1731733576389241</v>
      </c>
      <c r="K198" s="20">
        <f>Данные!AU189</f>
        <v>-0.98878134223241432</v>
      </c>
      <c r="L198" s="20">
        <f>Данные!AV189</f>
        <v>4.2887136084908102</v>
      </c>
      <c r="M198" s="84" t="str">
        <f>IF(Данные!BD189="","",Данные!BD189)</f>
        <v/>
      </c>
    </row>
    <row r="199" spans="1:13" x14ac:dyDescent="0.3">
      <c r="A199" s="20">
        <f>Данные!W190</f>
        <v>3533.77</v>
      </c>
      <c r="B199" s="20">
        <f>Данные!X190</f>
        <v>89.963999999999999</v>
      </c>
      <c r="C199" s="20">
        <f>Данные!Y190</f>
        <v>211.73004775340499</v>
      </c>
      <c r="D199" s="20">
        <f t="shared" si="93"/>
        <v>190.994047753405</v>
      </c>
      <c r="E199" s="20">
        <f>Данные!AA190</f>
        <v>-1034.9732818427144</v>
      </c>
      <c r="F199" s="20">
        <f>Данные!B190</f>
        <v>89.97</v>
      </c>
      <c r="G199" s="20">
        <f>Данные!C190</f>
        <v>211.72</v>
      </c>
      <c r="H199" s="20">
        <f t="shared" si="94"/>
        <v>-6.0000000000002274E-3</v>
      </c>
      <c r="I199" s="20">
        <f t="shared" si="95"/>
        <v>1.004775340499009E-2</v>
      </c>
      <c r="J199" s="20">
        <f>Данные!AT190</f>
        <v>4.1440988990343994</v>
      </c>
      <c r="K199" s="20">
        <f>Данные!AU190</f>
        <v>-0.99138362336339014</v>
      </c>
      <c r="L199" s="20">
        <f>Данные!AV190</f>
        <v>4.2610324070172529</v>
      </c>
      <c r="M199" s="84" t="str">
        <f>IF(Данные!BD190="","",Данные!BD190)</f>
        <v/>
      </c>
    </row>
    <row r="200" spans="1:13" x14ac:dyDescent="0.3">
      <c r="A200" s="20">
        <f>Данные!W191</f>
        <v>3558.57</v>
      </c>
      <c r="B200" s="20">
        <f>Данные!X191</f>
        <v>89.593999999999994</v>
      </c>
      <c r="C200" s="20">
        <f>Данные!Y191</f>
        <v>213.41855678284901</v>
      </c>
      <c r="D200" s="20">
        <f t="shared" si="93"/>
        <v>192.68255678284902</v>
      </c>
      <c r="E200" s="20">
        <f>Данные!AA191</f>
        <v>-1035.0689463685414</v>
      </c>
      <c r="F200" s="20">
        <f>Данные!B191</f>
        <v>89.6</v>
      </c>
      <c r="G200" s="20">
        <f>Данные!C191</f>
        <v>213.46</v>
      </c>
      <c r="H200" s="20">
        <f t="shared" si="94"/>
        <v>-6.0000000000002274E-3</v>
      </c>
      <c r="I200" s="20">
        <f t="shared" si="95"/>
        <v>-4.1443217150998635E-2</v>
      </c>
      <c r="J200" s="20">
        <f>Данные!AT191</f>
        <v>4.1508910621419135</v>
      </c>
      <c r="K200" s="20">
        <f>Данные!AU191</f>
        <v>-0.99398042083566907</v>
      </c>
      <c r="L200" s="20">
        <f>Данные!AV191</f>
        <v>4.2682424587614838</v>
      </c>
      <c r="M200" s="84" t="str">
        <f>IF(Данные!BD191="","",Данные!BD191)</f>
        <v/>
      </c>
    </row>
    <row r="201" spans="1:13" x14ac:dyDescent="0.3">
      <c r="A201" s="20">
        <f>Данные!W192</f>
        <v>3583.36</v>
      </c>
      <c r="B201" s="20">
        <f>Данные!X192</f>
        <v>90.034000000000006</v>
      </c>
      <c r="C201" s="20">
        <f>Данные!Y192</f>
        <v>213.29707869651801</v>
      </c>
      <c r="D201" s="20">
        <f t="shared" ref="D201:D204" si="96">IF(C201-$Q$4&gt;=0,C201-$Q$4,C201-$Q$4+360)</f>
        <v>192.56107869651802</v>
      </c>
      <c r="E201" s="20">
        <f>Данные!AA192</f>
        <v>-1035.1494221442003</v>
      </c>
      <c r="F201" s="20">
        <f>Данные!B192</f>
        <v>90.03</v>
      </c>
      <c r="G201" s="20">
        <f>Данные!C192</f>
        <v>213.44</v>
      </c>
      <c r="H201" s="20">
        <f t="shared" ref="H201:H204" si="97">B201-F201</f>
        <v>4.0000000000048885E-3</v>
      </c>
      <c r="I201" s="20">
        <f t="shared" ref="I201:I204" si="98">C201-G201</f>
        <v>-0.14292130348198384</v>
      </c>
      <c r="J201" s="20">
        <f>Данные!AT192</f>
        <v>4.1907684403614009</v>
      </c>
      <c r="K201" s="20">
        <f>Данные!AU192</f>
        <v>-0.99441310512133896</v>
      </c>
      <c r="L201" s="20">
        <f>Данные!AV192</f>
        <v>4.3071333325503396</v>
      </c>
      <c r="M201" s="84" t="str">
        <f>IF(Данные!BD192="","",Данные!BD192)</f>
        <v/>
      </c>
    </row>
    <row r="202" spans="1:13" x14ac:dyDescent="0.3">
      <c r="A202" s="20">
        <f>Данные!W193</f>
        <v>3608.16</v>
      </c>
      <c r="B202" s="20">
        <f>Данные!X193</f>
        <v>89.841999999999999</v>
      </c>
      <c r="C202" s="20">
        <f>Данные!Y193</f>
        <v>211.925447816196</v>
      </c>
      <c r="D202" s="20">
        <f t="shared" si="96"/>
        <v>191.18944781619601</v>
      </c>
      <c r="E202" s="20">
        <f>Данные!AA193</f>
        <v>-1035.1762595907048</v>
      </c>
      <c r="F202" s="20">
        <f>Данные!B193</f>
        <v>89.84</v>
      </c>
      <c r="G202" s="20">
        <f>Данные!C193</f>
        <v>212.04</v>
      </c>
      <c r="H202" s="20">
        <f t="shared" si="97"/>
        <v>1.9999999999953388E-3</v>
      </c>
      <c r="I202" s="20">
        <f t="shared" si="98"/>
        <v>-0.11455218380399401</v>
      </c>
      <c r="J202" s="20">
        <f>Данные!AT193</f>
        <v>4.2464642150711258</v>
      </c>
      <c r="K202" s="20">
        <f>Данные!AU193</f>
        <v>-0.99311446310912288</v>
      </c>
      <c r="L202" s="20">
        <f>Данные!AV193</f>
        <v>4.3610474277077236</v>
      </c>
      <c r="M202" s="84" t="str">
        <f>IF(Данные!BD193="","",Данные!BD193)</f>
        <v/>
      </c>
    </row>
    <row r="203" spans="1:13" x14ac:dyDescent="0.3">
      <c r="A203" s="20">
        <f>Данные!W194</f>
        <v>3632.97</v>
      </c>
      <c r="B203" s="20">
        <f>Данные!X194</f>
        <v>90.462999999999994</v>
      </c>
      <c r="C203" s="20">
        <f>Данные!Y194</f>
        <v>211.13301106200001</v>
      </c>
      <c r="D203" s="20">
        <f t="shared" si="96"/>
        <v>190.39701106200002</v>
      </c>
      <c r="E203" s="20">
        <f>Данные!AA194</f>
        <v>-1035.1102239706697</v>
      </c>
      <c r="F203" s="20">
        <f>Данные!B194</f>
        <v>90.46</v>
      </c>
      <c r="G203" s="20">
        <f>Данные!C194</f>
        <v>211.33</v>
      </c>
      <c r="H203" s="20">
        <f t="shared" si="97"/>
        <v>3.0000000000001137E-3</v>
      </c>
      <c r="I203" s="20">
        <f t="shared" si="98"/>
        <v>-0.19698893800000405</v>
      </c>
      <c r="J203" s="20">
        <f>Данные!AT194</f>
        <v>4.313831812579525</v>
      </c>
      <c r="K203" s="20">
        <f>Данные!AU194</f>
        <v>-0.99203171125873268</v>
      </c>
      <c r="L203" s="20">
        <f>Данные!AV194</f>
        <v>4.4264287889184528</v>
      </c>
      <c r="M203" s="84" t="str">
        <f>IF(Данные!BD194="","",Данные!BD194)</f>
        <v/>
      </c>
    </row>
    <row r="204" spans="1:13" x14ac:dyDescent="0.3">
      <c r="A204" s="20">
        <f>Данные!W195</f>
        <v>3657.8</v>
      </c>
      <c r="B204" s="20">
        <f>Данные!X195</f>
        <v>90.152000000000001</v>
      </c>
      <c r="C204" s="20">
        <f>Данные!Y195</f>
        <v>212.44616354122999</v>
      </c>
      <c r="D204" s="20">
        <f t="shared" si="96"/>
        <v>191.71016354123</v>
      </c>
      <c r="E204" s="20">
        <f>Данные!AA195</f>
        <v>-1034.9769591253471</v>
      </c>
      <c r="F204" s="20">
        <f>Данные!B195</f>
        <v>90.15</v>
      </c>
      <c r="G204" s="20">
        <f>Данные!C195</f>
        <v>212.5</v>
      </c>
      <c r="H204" s="20">
        <f t="shared" si="97"/>
        <v>1.9999999999953388E-3</v>
      </c>
      <c r="I204" s="20">
        <f t="shared" si="98"/>
        <v>-5.3836458770007312E-2</v>
      </c>
      <c r="J204" s="20">
        <f>Данные!AT195</f>
        <v>4.3681216151292546</v>
      </c>
      <c r="K204" s="20">
        <f>Данные!AU195</f>
        <v>-0.9909470757836516</v>
      </c>
      <c r="L204" s="20">
        <f>Данные!AV195</f>
        <v>4.479114036454483</v>
      </c>
      <c r="M204" s="84" t="str">
        <f>IF(Данные!BD195="","",Данные!BD195)</f>
        <v/>
      </c>
    </row>
    <row r="205" spans="1:13" x14ac:dyDescent="0.3">
      <c r="A205" s="20">
        <f>Данные!W196</f>
        <v>3682.49</v>
      </c>
      <c r="B205" s="20">
        <f>Данные!X196</f>
        <v>90.093999999999994</v>
      </c>
      <c r="C205" s="20">
        <f>Данные!Y196</f>
        <v>212.09960318612499</v>
      </c>
      <c r="D205" s="20">
        <f t="shared" ref="D205:D208" si="99">IF(C205-$Q$4&gt;=0,C205-$Q$4,C205-$Q$4+360)</f>
        <v>191.363603186125</v>
      </c>
      <c r="E205" s="20">
        <f>Данные!AA196</f>
        <v>-1034.9239556262694</v>
      </c>
      <c r="F205" s="20">
        <f>Данные!B196</f>
        <v>90.09</v>
      </c>
      <c r="G205" s="20">
        <f>Данные!C196</f>
        <v>212.06</v>
      </c>
      <c r="H205" s="20">
        <f t="shared" ref="H205:H208" si="100">B205-F205</f>
        <v>3.9999999999906777E-3</v>
      </c>
      <c r="I205" s="20">
        <f t="shared" ref="I205:I208" si="101">C205-G205</f>
        <v>3.9603186124992362E-2</v>
      </c>
      <c r="J205" s="20">
        <f>Данные!AT196</f>
        <v>4.3711870299411366</v>
      </c>
      <c r="K205" s="20">
        <f>Данные!AU196</f>
        <v>-0.98965440574829699</v>
      </c>
      <c r="L205" s="20">
        <f>Данные!AV196</f>
        <v>4.4818179228458881</v>
      </c>
      <c r="M205" s="84" t="str">
        <f>IF(Данные!BD196="","",Данные!BD196)</f>
        <v/>
      </c>
    </row>
    <row r="206" spans="1:13" x14ac:dyDescent="0.3">
      <c r="A206" s="20">
        <f>Данные!W197</f>
        <v>3707.33</v>
      </c>
      <c r="B206" s="20">
        <f>Данные!X197</f>
        <v>90.034000000000006</v>
      </c>
      <c r="C206" s="20">
        <f>Данные!Y197</f>
        <v>212.150872110189</v>
      </c>
      <c r="D206" s="20">
        <f t="shared" si="99"/>
        <v>191.41487211018901</v>
      </c>
      <c r="E206" s="20">
        <f>Данные!AA197</f>
        <v>-1034.8962090851394</v>
      </c>
      <c r="F206" s="20">
        <f>Данные!B197</f>
        <v>90.03</v>
      </c>
      <c r="G206" s="20">
        <f>Данные!C197</f>
        <v>212.32</v>
      </c>
      <c r="H206" s="20">
        <f t="shared" si="100"/>
        <v>4.0000000000048885E-3</v>
      </c>
      <c r="I206" s="20">
        <f t="shared" si="101"/>
        <v>-0.16912788981099425</v>
      </c>
      <c r="J206" s="20">
        <f>Данные!AT197</f>
        <v>4.3992444708957104</v>
      </c>
      <c r="K206" s="20">
        <f>Данные!AU197</f>
        <v>-0.98792029048468066</v>
      </c>
      <c r="L206" s="20">
        <f>Данные!AV197</f>
        <v>4.5088067617783105</v>
      </c>
      <c r="M206" s="84" t="str">
        <f>IF(Данные!BD197="","",Данные!BD197)</f>
        <v/>
      </c>
    </row>
    <row r="207" spans="1:13" x14ac:dyDescent="0.3">
      <c r="A207" s="20">
        <f>Данные!W198</f>
        <v>3732.08</v>
      </c>
      <c r="B207" s="20">
        <f>Данные!X198</f>
        <v>89.843000000000004</v>
      </c>
      <c r="C207" s="20">
        <f>Данные!Y198</f>
        <v>211.404303486609</v>
      </c>
      <c r="D207" s="20">
        <f t="shared" si="99"/>
        <v>190.66830348660901</v>
      </c>
      <c r="E207" s="20">
        <f>Данные!AA198</f>
        <v>-1034.9227755364925</v>
      </c>
      <c r="F207" s="20">
        <f>Данные!B198</f>
        <v>89.84</v>
      </c>
      <c r="G207" s="20">
        <f>Данные!C198</f>
        <v>211.42</v>
      </c>
      <c r="H207" s="20">
        <f t="shared" si="100"/>
        <v>3.0000000000001137E-3</v>
      </c>
      <c r="I207" s="20">
        <f t="shared" si="101"/>
        <v>-1.5696513390992095E-2</v>
      </c>
      <c r="J207" s="20">
        <f>Данные!AT198</f>
        <v>4.4391290126111045</v>
      </c>
      <c r="K207" s="20">
        <f>Данные!AU198</f>
        <v>-0.98640819904062482</v>
      </c>
      <c r="L207" s="20">
        <f>Данные!AV198</f>
        <v>4.547402283253617</v>
      </c>
      <c r="M207" s="84" t="str">
        <f>IF(Данные!BD198="","",Данные!BD198)</f>
        <v/>
      </c>
    </row>
    <row r="208" spans="1:13" x14ac:dyDescent="0.3">
      <c r="A208" s="20">
        <f>Данные!W199</f>
        <v>3756.85</v>
      </c>
      <c r="B208" s="20">
        <f>Данные!X199</f>
        <v>89.843999999999994</v>
      </c>
      <c r="C208" s="20">
        <f>Данные!Y199</f>
        <v>212.21615954910601</v>
      </c>
      <c r="D208" s="20">
        <f t="shared" si="99"/>
        <v>191.48015954910602</v>
      </c>
      <c r="E208" s="20">
        <f>Данные!AA199</f>
        <v>-1034.9904343601022</v>
      </c>
      <c r="F208" s="20">
        <f>Данные!B199</f>
        <v>89.84</v>
      </c>
      <c r="G208" s="20">
        <f>Данные!C199</f>
        <v>211.96</v>
      </c>
      <c r="H208" s="20">
        <f t="shared" si="100"/>
        <v>3.9999999999906777E-3</v>
      </c>
      <c r="I208" s="20">
        <f t="shared" si="101"/>
        <v>0.2561595491060018</v>
      </c>
      <c r="J208" s="20">
        <f>Данные!AT199</f>
        <v>4.3871986883273832</v>
      </c>
      <c r="K208" s="20">
        <f>Данные!AU199</f>
        <v>-0.98489571161985623</v>
      </c>
      <c r="L208" s="20">
        <f>Данные!AV199</f>
        <v>4.4963909854047053</v>
      </c>
      <c r="M208" s="84" t="str">
        <f>IF(Данные!BD199="","",Данные!BD199)</f>
        <v/>
      </c>
    </row>
    <row r="209" spans="1:13" x14ac:dyDescent="0.3">
      <c r="A209" s="20">
        <f>Данные!W200</f>
        <v>3781.67</v>
      </c>
      <c r="B209" s="20">
        <f>Данные!X200</f>
        <v>90.031999999999996</v>
      </c>
      <c r="C209" s="20">
        <f>Данные!Y200</f>
        <v>211.33600000000001</v>
      </c>
      <c r="D209" s="20">
        <f t="shared" ref="D209:D212" si="102">IF(C209-$Q$4&gt;=0,C209-$Q$4,C209-$Q$4+360)</f>
        <v>190.60000000000002</v>
      </c>
      <c r="E209" s="20">
        <f>Данные!AA200</f>
        <v>-1035.0172926956473</v>
      </c>
      <c r="F209" s="20">
        <f>Данные!B200</f>
        <v>90.03</v>
      </c>
      <c r="G209" s="20">
        <f>Данные!C200</f>
        <v>211.36</v>
      </c>
      <c r="H209" s="20">
        <f t="shared" ref="H209:H212" si="103">B209-F209</f>
        <v>1.9999999999953388E-3</v>
      </c>
      <c r="I209" s="20">
        <f t="shared" ref="I209:I212" si="104">C209-G209</f>
        <v>-2.4000000000000909E-2</v>
      </c>
      <c r="J209" s="20">
        <f>Данные!AT200</f>
        <v>4.3369617304674986</v>
      </c>
      <c r="K209" s="20">
        <f>Данные!AU200</f>
        <v>-0.98359641196452685</v>
      </c>
      <c r="L209" s="20">
        <f>Данные!AV200</f>
        <v>4.4471000610700369</v>
      </c>
      <c r="M209" s="84" t="str">
        <f>IF(Данные!BD200="","",Данные!BD200)</f>
        <v/>
      </c>
    </row>
    <row r="210" spans="1:13" x14ac:dyDescent="0.3">
      <c r="A210" s="20">
        <f>Данные!W201</f>
        <v>3806.48</v>
      </c>
      <c r="B210" s="20">
        <f>Данные!X201</f>
        <v>90.093999999999994</v>
      </c>
      <c r="C210" s="20">
        <f>Данные!Y201</f>
        <v>211.62</v>
      </c>
      <c r="D210" s="20">
        <f t="shared" si="102"/>
        <v>190.88400000000001</v>
      </c>
      <c r="E210" s="20">
        <f>Данные!AA201</f>
        <v>-1034.9900126268137</v>
      </c>
      <c r="F210" s="20">
        <f>Данные!B201</f>
        <v>90.09</v>
      </c>
      <c r="G210" s="20">
        <f>Данные!C201</f>
        <v>211.58</v>
      </c>
      <c r="H210" s="20">
        <f t="shared" si="103"/>
        <v>3.9999999999906777E-3</v>
      </c>
      <c r="I210" s="20">
        <f t="shared" si="104"/>
        <v>3.9999999999992042E-2</v>
      </c>
      <c r="J210" s="20">
        <f>Данные!AT201</f>
        <v>4.3335014464075678</v>
      </c>
      <c r="K210" s="20">
        <f>Данные!AU201</f>
        <v>-0.98229734036135596</v>
      </c>
      <c r="L210" s="20">
        <f>Данные!AV201</f>
        <v>4.4434381790340547</v>
      </c>
      <c r="M210" s="84" t="str">
        <f>IF(Данные!BD201="","",Данные!BD201)</f>
        <v/>
      </c>
    </row>
    <row r="211" spans="1:13" x14ac:dyDescent="0.3">
      <c r="A211" s="20">
        <f>Данные!W202</f>
        <v>3831.26</v>
      </c>
      <c r="B211" s="20">
        <f>Данные!X202</f>
        <v>90.334000000000003</v>
      </c>
      <c r="C211" s="20">
        <f>Данные!Y202</f>
        <v>209.858</v>
      </c>
      <c r="D211" s="20">
        <f t="shared" si="102"/>
        <v>189.12200000000001</v>
      </c>
      <c r="E211" s="20">
        <f>Данные!AA202</f>
        <v>-1034.8974522009271</v>
      </c>
      <c r="F211" s="20">
        <f>Данные!B202</f>
        <v>90.34</v>
      </c>
      <c r="G211" s="20">
        <f>Данные!C202</f>
        <v>209.62</v>
      </c>
      <c r="H211" s="20">
        <f t="shared" si="103"/>
        <v>-6.0000000000002274E-3</v>
      </c>
      <c r="I211" s="20">
        <f t="shared" si="104"/>
        <v>0.23799999999999955</v>
      </c>
      <c r="J211" s="20">
        <f>Данные!AT202</f>
        <v>4.273530978762925</v>
      </c>
      <c r="K211" s="20">
        <f>Данные!AU202</f>
        <v>-0.9827315977768194</v>
      </c>
      <c r="L211" s="20">
        <f>Данные!AV202</f>
        <v>4.3850688044448498</v>
      </c>
      <c r="M211" s="84" t="str">
        <f>IF(Данные!BD202="","",Данные!BD202)</f>
        <v/>
      </c>
    </row>
    <row r="212" spans="1:13" x14ac:dyDescent="0.3">
      <c r="A212" s="20">
        <f>Данные!W203</f>
        <v>3856.06</v>
      </c>
      <c r="B212" s="20">
        <f>Данные!X203</f>
        <v>89.963999999999999</v>
      </c>
      <c r="C212" s="20">
        <f>Данные!Y203</f>
        <v>210.47499999999999</v>
      </c>
      <c r="D212" s="20">
        <f t="shared" si="102"/>
        <v>189.739</v>
      </c>
      <c r="E212" s="20">
        <f>Данные!AA203</f>
        <v>-1034.8329583559155</v>
      </c>
      <c r="F212" s="20">
        <f>Данные!B203</f>
        <v>89.97</v>
      </c>
      <c r="G212" s="20">
        <f>Данные!C203</f>
        <v>210.18</v>
      </c>
      <c r="H212" s="20">
        <f t="shared" si="103"/>
        <v>-6.0000000000002274E-3</v>
      </c>
      <c r="I212" s="20">
        <f t="shared" si="104"/>
        <v>0.29499999999998749</v>
      </c>
      <c r="J212" s="20">
        <f>Данные!AT203</f>
        <v>4.158526607860213</v>
      </c>
      <c r="K212" s="20">
        <f>Данные!AU203</f>
        <v>-0.98532854488894372</v>
      </c>
      <c r="L212" s="20">
        <f>Данные!AV203</f>
        <v>4.2736653928044399</v>
      </c>
      <c r="M212" s="84" t="str">
        <f>IF(Данные!BD203="","",Данные!BD203)</f>
        <v/>
      </c>
    </row>
    <row r="213" spans="1:13" x14ac:dyDescent="0.3">
      <c r="A213" s="20">
        <f>Данные!W204</f>
        <v>3880.87</v>
      </c>
      <c r="B213" s="20">
        <f>Данные!X204</f>
        <v>89.963999999999999</v>
      </c>
      <c r="C213" s="20">
        <f>Данные!Y204</f>
        <v>208.90100000000001</v>
      </c>
      <c r="D213" s="20">
        <f t="shared" ref="D213:D218" si="105">IF(C213-$Q$4&gt;=0,C213-$Q$4,C213-$Q$4+360)</f>
        <v>188.16500000000002</v>
      </c>
      <c r="E213" s="20">
        <f>Данные!AA204</f>
        <v>-1034.8485479180795</v>
      </c>
      <c r="F213" s="20">
        <f>Данные!B204</f>
        <v>89.97</v>
      </c>
      <c r="G213" s="20">
        <f>Данные!C204</f>
        <v>209.34</v>
      </c>
      <c r="H213" s="20">
        <f t="shared" ref="H213:H218" si="106">B213-F213</f>
        <v>-6.0000000000002274E-3</v>
      </c>
      <c r="I213" s="20">
        <f t="shared" ref="I213:I218" si="107">C213-G213</f>
        <v>-0.43899999999999295</v>
      </c>
      <c r="J213" s="20">
        <f>Данные!AT204</f>
        <v>4.1895470066598914</v>
      </c>
      <c r="K213" s="20">
        <f>Данные!AU204</f>
        <v>-0.98792738933980218</v>
      </c>
      <c r="L213" s="20">
        <f>Данные!AV204</f>
        <v>4.3044517243919245</v>
      </c>
      <c r="M213" s="84" t="str">
        <f>IF(Данные!BD204="","",Данные!BD204)</f>
        <v/>
      </c>
    </row>
    <row r="214" spans="1:13" x14ac:dyDescent="0.3">
      <c r="A214" s="20">
        <f>Данные!W205</f>
        <v>3905.66</v>
      </c>
      <c r="B214" s="20">
        <f>Данные!X205</f>
        <v>90.463999999999999</v>
      </c>
      <c r="C214" s="20">
        <f>Данные!Y205</f>
        <v>209.23599999999999</v>
      </c>
      <c r="D214" s="20">
        <f t="shared" si="105"/>
        <v>188.5</v>
      </c>
      <c r="E214" s="20">
        <f>Данные!AA205</f>
        <v>-1034.7559573993699</v>
      </c>
      <c r="F214" s="20">
        <f>Данные!B205</f>
        <v>90.46</v>
      </c>
      <c r="G214" s="20">
        <f>Данные!C205</f>
        <v>209.28</v>
      </c>
      <c r="H214" s="20">
        <f t="shared" si="106"/>
        <v>4.0000000000048885E-3</v>
      </c>
      <c r="I214" s="20">
        <f t="shared" si="107"/>
        <v>-4.4000000000011141E-2</v>
      </c>
      <c r="J214" s="20">
        <f>Данные!AT205</f>
        <v>4.2935951211762573</v>
      </c>
      <c r="K214" s="20">
        <f>Данные!AU205</f>
        <v>-0.98835980847638893</v>
      </c>
      <c r="L214" s="20">
        <f>Данные!AV205</f>
        <v>4.4058840401898962</v>
      </c>
      <c r="M214" s="84" t="str">
        <f>IF(Данные!BD205="","",Данные!BD205)</f>
        <v/>
      </c>
    </row>
    <row r="215" spans="1:13" x14ac:dyDescent="0.3">
      <c r="A215" s="20">
        <f>Данные!W206</f>
        <v>3930.45</v>
      </c>
      <c r="B215" s="20">
        <f>Данные!X206</f>
        <v>89.534000000000006</v>
      </c>
      <c r="C215" s="20">
        <f>Данные!Y206</f>
        <v>209.27</v>
      </c>
      <c r="D215" s="20">
        <f t="shared" si="105"/>
        <v>188.53400000000002</v>
      </c>
      <c r="E215" s="20">
        <f>Данные!AA206</f>
        <v>-1034.7563900617545</v>
      </c>
      <c r="F215" s="20">
        <f>Данные!B206</f>
        <v>89.53</v>
      </c>
      <c r="G215" s="20">
        <f>Данные!C206</f>
        <v>209.18</v>
      </c>
      <c r="H215" s="20">
        <f t="shared" si="106"/>
        <v>4.0000000000048885E-3</v>
      </c>
      <c r="I215" s="20">
        <f t="shared" si="107"/>
        <v>9.0000000000003411E-2</v>
      </c>
      <c r="J215" s="20">
        <f>Данные!AT206</f>
        <v>4.2836841265768451</v>
      </c>
      <c r="K215" s="20">
        <f>Данные!AU206</f>
        <v>-0.98662915845488897</v>
      </c>
      <c r="L215" s="20">
        <f>Данные!AV206</f>
        <v>4.3958374392827393</v>
      </c>
      <c r="M215" s="84" t="str">
        <f>IF(Данные!BD206="","",Данные!BD206)</f>
        <v/>
      </c>
    </row>
    <row r="216" spans="1:13" x14ac:dyDescent="0.3">
      <c r="A216" s="20">
        <f>Данные!W207</f>
        <v>3954.95</v>
      </c>
      <c r="B216" s="20">
        <f>Данные!X207</f>
        <v>89.843999999999994</v>
      </c>
      <c r="C216" s="20">
        <f>Данные!Y207</f>
        <v>209.47</v>
      </c>
      <c r="D216" s="20">
        <f t="shared" si="105"/>
        <v>188.73400000000001</v>
      </c>
      <c r="E216" s="20">
        <f>Данные!AA207</f>
        <v>-1034.8893747439099</v>
      </c>
      <c r="F216" s="20">
        <f>Данные!B207</f>
        <v>89.84</v>
      </c>
      <c r="G216" s="20">
        <f>Данные!C207</f>
        <v>209.6</v>
      </c>
      <c r="H216" s="20">
        <f t="shared" si="106"/>
        <v>3.9999999999906777E-3</v>
      </c>
      <c r="I216" s="20">
        <f t="shared" si="107"/>
        <v>-0.12999999999999545</v>
      </c>
      <c r="J216" s="20">
        <f>Данные!AT207</f>
        <v>4.2922087684316921</v>
      </c>
      <c r="K216" s="20">
        <f>Данные!AU207</f>
        <v>-0.98491829529143615</v>
      </c>
      <c r="L216" s="20">
        <f>Данные!AV207</f>
        <v>4.4037620462738092</v>
      </c>
      <c r="M216" s="84" t="str">
        <f>IF(Данные!BD207="","",Данные!BD207)</f>
        <v/>
      </c>
    </row>
    <row r="217" spans="1:13" x14ac:dyDescent="0.3">
      <c r="A217" s="20">
        <f>Данные!W208</f>
        <v>3979.6</v>
      </c>
      <c r="B217" s="20">
        <f>Данные!X208</f>
        <v>90.212000000000003</v>
      </c>
      <c r="C217" s="20">
        <f>Данные!Y208</f>
        <v>210.859843010356</v>
      </c>
      <c r="D217" s="20">
        <f t="shared" si="105"/>
        <v>190.12384301035601</v>
      </c>
      <c r="E217" s="20">
        <f>Данные!AA208</f>
        <v>-1034.8773279118766</v>
      </c>
      <c r="F217" s="20">
        <f>Данные!B208</f>
        <v>90.21</v>
      </c>
      <c r="G217" s="20">
        <f>Данные!C208</f>
        <v>210.93</v>
      </c>
      <c r="H217" s="20">
        <f t="shared" si="106"/>
        <v>2.0000000000095497E-3</v>
      </c>
      <c r="I217" s="20">
        <f t="shared" si="107"/>
        <v>-7.0156989644004852E-2</v>
      </c>
      <c r="J217" s="20">
        <f>Данные!AT208</f>
        <v>4.3351478993095149</v>
      </c>
      <c r="K217" s="20">
        <f>Данные!AU208</f>
        <v>-0.98362751872900844</v>
      </c>
      <c r="L217" s="20">
        <f>Данные!AV208</f>
        <v>4.4453380528918922</v>
      </c>
      <c r="M217" s="84" t="str">
        <f>IF(Данные!BD208="","",Данные!BD208)</f>
        <v/>
      </c>
    </row>
    <row r="218" spans="1:13" x14ac:dyDescent="0.3">
      <c r="A218" s="20">
        <f>Данные!W209</f>
        <v>4004.05</v>
      </c>
      <c r="B218" s="20">
        <f>Данные!X209</f>
        <v>90.093999999999994</v>
      </c>
      <c r="C218" s="20">
        <f>Данные!Y209</f>
        <v>211.081278545011</v>
      </c>
      <c r="D218" s="20">
        <f t="shared" si="105"/>
        <v>190.34527854501101</v>
      </c>
      <c r="E218" s="20">
        <f>Данные!AA209</f>
        <v>-1034.8120377704204</v>
      </c>
      <c r="F218" s="20">
        <f>Данные!B209</f>
        <v>90.09</v>
      </c>
      <c r="G218" s="20">
        <f>Данные!C209</f>
        <v>210.84</v>
      </c>
      <c r="H218" s="20">
        <f t="shared" si="106"/>
        <v>3.9999999999906777E-3</v>
      </c>
      <c r="I218" s="20">
        <f t="shared" si="107"/>
        <v>0.24127854501099932</v>
      </c>
      <c r="J218" s="20">
        <f>Данные!AT209</f>
        <v>4.2987003163730595</v>
      </c>
      <c r="K218" s="20">
        <f>Данные!AU209</f>
        <v>-0.98234725593238181</v>
      </c>
      <c r="L218" s="20">
        <f>Данные!AV209</f>
        <v>4.4095159078093511</v>
      </c>
      <c r="M218" s="84" t="str">
        <f>IF(Данные!BD209="","",Данные!BD209)</f>
        <v/>
      </c>
    </row>
    <row r="219" spans="1:13" x14ac:dyDescent="0.3">
      <c r="A219" s="20">
        <f>Данные!W210</f>
        <v>4028.72</v>
      </c>
      <c r="B219" s="20">
        <f>Данные!X210</f>
        <v>89.902000000000001</v>
      </c>
      <c r="C219" s="20">
        <f>Данные!Y210</f>
        <v>209.88610382518101</v>
      </c>
      <c r="D219" s="20">
        <f t="shared" ref="D219:D222" si="108">IF(C219-$Q$4&gt;=0,C219-$Q$4,C219-$Q$4+360)</f>
        <v>189.15010382518102</v>
      </c>
      <c r="E219" s="20">
        <f>Данные!AA210</f>
        <v>-1034.8128989466973</v>
      </c>
      <c r="F219" s="20">
        <f>Данные!B210</f>
        <v>89.91</v>
      </c>
      <c r="G219" s="20">
        <f>Данные!C210</f>
        <v>209.36</v>
      </c>
      <c r="H219" s="20">
        <f t="shared" ref="H219:H222" si="109">B219-F219</f>
        <v>-7.9999999999955662E-3</v>
      </c>
      <c r="I219" s="20">
        <f t="shared" ref="I219:I222" si="110">C219-G219</f>
        <v>0.52610382518099641</v>
      </c>
      <c r="J219" s="20">
        <f>Данные!AT210</f>
        <v>4.1339482520352009</v>
      </c>
      <c r="K219" s="20">
        <f>Данные!AU210</f>
        <v>-0.9832084322092669</v>
      </c>
      <c r="L219" s="20">
        <f>Данные!AV210</f>
        <v>4.2492619325798566</v>
      </c>
      <c r="M219" s="84" t="str">
        <f>IF(Данные!BD210="","",Данные!BD210)</f>
        <v/>
      </c>
    </row>
    <row r="220" spans="1:13" x14ac:dyDescent="0.3">
      <c r="A220" s="20">
        <f>Данные!W211</f>
        <v>4053.37</v>
      </c>
      <c r="B220" s="20">
        <f>Данные!X211</f>
        <v>90.093999999999994</v>
      </c>
      <c r="C220" s="20">
        <f>Данные!Y211</f>
        <v>210.190107201128</v>
      </c>
      <c r="D220" s="20">
        <f t="shared" si="108"/>
        <v>189.45410720112801</v>
      </c>
      <c r="E220" s="20">
        <f>Данные!AA211</f>
        <v>-1034.8137593956344</v>
      </c>
      <c r="F220" s="20">
        <f>Данные!B211</f>
        <v>90.09</v>
      </c>
      <c r="G220" s="20">
        <f>Данные!C211</f>
        <v>210.25</v>
      </c>
      <c r="H220" s="20">
        <f t="shared" si="109"/>
        <v>3.9999999999906777E-3</v>
      </c>
      <c r="I220" s="20">
        <f t="shared" si="110"/>
        <v>-5.9892798871999275E-2</v>
      </c>
      <c r="J220" s="20">
        <f>Данные!AT211</f>
        <v>4.0340112283136182</v>
      </c>
      <c r="K220" s="20">
        <f>Данные!AU211</f>
        <v>-0.98406888114641333</v>
      </c>
      <c r="L220" s="20">
        <f>Данные!AV211</f>
        <v>4.152305161353282</v>
      </c>
      <c r="M220" s="84" t="str">
        <f>IF(Данные!BD211="","",Данные!BD211)</f>
        <v/>
      </c>
    </row>
    <row r="221" spans="1:13" x14ac:dyDescent="0.3">
      <c r="A221" s="20">
        <f>Данные!W212</f>
        <v>4078.02</v>
      </c>
      <c r="B221" s="20">
        <f>Данные!X212</f>
        <v>90.034000000000006</v>
      </c>
      <c r="C221" s="20">
        <f>Данные!Y212</f>
        <v>209.94457266401199</v>
      </c>
      <c r="D221" s="20">
        <f t="shared" si="108"/>
        <v>189.208572664012</v>
      </c>
      <c r="E221" s="20">
        <f>Данные!AA212</f>
        <v>-1034.786225046201</v>
      </c>
      <c r="F221" s="20">
        <f>Данные!B212</f>
        <v>90.03</v>
      </c>
      <c r="G221" s="20">
        <f>Данные!C212</f>
        <v>210.03</v>
      </c>
      <c r="H221" s="20">
        <f t="shared" si="109"/>
        <v>4.0000000000048885E-3</v>
      </c>
      <c r="I221" s="20">
        <f t="shared" si="110"/>
        <v>-8.5427335988015329E-2</v>
      </c>
      <c r="J221" s="20">
        <f>Данные!AT212</f>
        <v>4.0651734464969005</v>
      </c>
      <c r="K221" s="20">
        <f>Данные!AU212</f>
        <v>-0.98234797716759203</v>
      </c>
      <c r="L221" s="20">
        <f>Данные!AV212</f>
        <v>4.1821815716619417</v>
      </c>
      <c r="M221" s="84" t="str">
        <f>IF(Данные!BD212="","",Данные!BD212)</f>
        <v/>
      </c>
    </row>
    <row r="222" spans="1:13" x14ac:dyDescent="0.3">
      <c r="A222" s="20">
        <f>Данные!W213</f>
        <v>4088.03</v>
      </c>
      <c r="B222" s="20">
        <f>Данные!X213</f>
        <v>90.153000000000006</v>
      </c>
      <c r="C222" s="20">
        <f>Данные!Y213</f>
        <v>210.40553675284801</v>
      </c>
      <c r="D222" s="20">
        <f t="shared" si="108"/>
        <v>189.66953675284802</v>
      </c>
      <c r="E222" s="20">
        <f>Данные!AA213</f>
        <v>-1034.7698898209412</v>
      </c>
      <c r="F222" s="20">
        <f>Данные!B213</f>
        <v>90.15</v>
      </c>
      <c r="G222" s="20">
        <f>Данные!C213</f>
        <v>210.39</v>
      </c>
      <c r="H222" s="20">
        <f t="shared" si="109"/>
        <v>3.0000000000001137E-3</v>
      </c>
      <c r="I222" s="20">
        <f t="shared" si="110"/>
        <v>1.5536752848021251E-2</v>
      </c>
      <c r="J222" s="20">
        <f>Данные!AT213</f>
        <v>4.071259651663401</v>
      </c>
      <c r="K222" s="20">
        <f>Данные!AU213</f>
        <v>-0.98173646552800164</v>
      </c>
      <c r="L222" s="20">
        <f>Данные!AV213</f>
        <v>4.1879543501582974</v>
      </c>
      <c r="M222" s="84" t="str">
        <f>IF(Данные!BD213="","",Данные!BD213)</f>
        <v/>
      </c>
    </row>
  </sheetData>
  <mergeCells count="42">
    <mergeCell ref="C8:D8"/>
    <mergeCell ref="C3:D3"/>
    <mergeCell ref="C4:D4"/>
    <mergeCell ref="C5:D5"/>
    <mergeCell ref="C6:D6"/>
    <mergeCell ref="C7:D7"/>
    <mergeCell ref="P1:R1"/>
    <mergeCell ref="F3:H3"/>
    <mergeCell ref="I3:J3"/>
    <mergeCell ref="I4:J4"/>
    <mergeCell ref="I5:J5"/>
    <mergeCell ref="A14:A17"/>
    <mergeCell ref="B15:B17"/>
    <mergeCell ref="F15:F17"/>
    <mergeCell ref="H15:H17"/>
    <mergeCell ref="C9:D9"/>
    <mergeCell ref="C10:D10"/>
    <mergeCell ref="B14:D14"/>
    <mergeCell ref="F14:G14"/>
    <mergeCell ref="H14:I14"/>
    <mergeCell ref="D15:D16"/>
    <mergeCell ref="C11:D11"/>
    <mergeCell ref="I10:J10"/>
    <mergeCell ref="J15:J17"/>
    <mergeCell ref="I11:J11"/>
    <mergeCell ref="E15:E16"/>
    <mergeCell ref="K15:K17"/>
    <mergeCell ref="L15:L17"/>
    <mergeCell ref="M14:M17"/>
    <mergeCell ref="F4:H4"/>
    <mergeCell ref="F5:H5"/>
    <mergeCell ref="F6:H6"/>
    <mergeCell ref="F7:H7"/>
    <mergeCell ref="J14:L14"/>
    <mergeCell ref="F10:H10"/>
    <mergeCell ref="F11:H11"/>
    <mergeCell ref="I7:J7"/>
    <mergeCell ref="I8:J8"/>
    <mergeCell ref="I9:J9"/>
    <mergeCell ref="F8:H8"/>
    <mergeCell ref="F9:H9"/>
    <mergeCell ref="I6:J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T9"/>
  <sheetViews>
    <sheetView zoomScaleNormal="100" workbookViewId="0">
      <selection activeCell="I43" sqref="I43"/>
    </sheetView>
  </sheetViews>
  <sheetFormatPr defaultRowHeight="14.4" x14ac:dyDescent="0.3"/>
  <cols>
    <col min="15" max="15" width="10.109375" bestFit="1" customWidth="1"/>
    <col min="17" max="17" width="15.88671875" customWidth="1"/>
  </cols>
  <sheetData>
    <row r="1" spans="15:20" x14ac:dyDescent="0.3">
      <c r="O1" s="30">
        <f>VLOOKUP(O2,Данные!W9:AH107546,3)</f>
        <v>210.40553675284801</v>
      </c>
      <c r="P1" s="30"/>
      <c r="Q1" s="30"/>
    </row>
    <row r="2" spans="15:20" x14ac:dyDescent="0.3">
      <c r="O2" s="30">
        <f>MAX(Данные!W6:W1048576)</f>
        <v>4088.03</v>
      </c>
      <c r="P2" s="30" t="s">
        <v>77</v>
      </c>
      <c r="Q2" s="30" t="str">
        <f>CONCATENATE("Точка замера: ", ROUND(O2,1),P2)</f>
        <v>Точка замера: 4088м</v>
      </c>
      <c r="R2" s="1"/>
      <c r="S2" s="1"/>
      <c r="T2" s="1"/>
    </row>
    <row r="3" spans="15:20" x14ac:dyDescent="0.3">
      <c r="O3" s="31">
        <f>VLOOKUP(O2,Данные!W9:AH9780,5,TRUE )</f>
        <v>-1034.7698898209412</v>
      </c>
      <c r="P3" s="30" t="s">
        <v>77</v>
      </c>
      <c r="Q3" s="30" t="str">
        <f>CONCATENATE("TVDSS: ",ROUND(O3,1),P3)</f>
        <v>TVDSS: -1034.8м</v>
      </c>
      <c r="R3" s="1"/>
      <c r="S3" s="1"/>
      <c r="T3" s="1"/>
    </row>
    <row r="4" spans="15:20" x14ac:dyDescent="0.3">
      <c r="O4" s="30">
        <f>ROUND((VLOOKUP(O2,Данные!W9:AT1048576,24,)),2)</f>
        <v>4.07</v>
      </c>
      <c r="P4" s="30" t="s">
        <v>77</v>
      </c>
      <c r="Q4" s="30" t="str">
        <f>CONCATENATE(Q5,O4,P4)</f>
        <v>Левее: 4.07м</v>
      </c>
      <c r="R4" s="45"/>
      <c r="S4" s="1"/>
      <c r="T4" s="1"/>
    </row>
    <row r="5" spans="15:20" x14ac:dyDescent="0.3">
      <c r="O5" s="30" t="s">
        <v>78</v>
      </c>
      <c r="P5" s="30" t="s">
        <v>64</v>
      </c>
      <c r="Q5" s="30" t="str">
        <f>IF(OR(AND(O1&gt;315,O1&lt;45),AND(O1&gt;135,O1&lt;225)),IF(AND(P6&gt;0,O7&gt;P7),"Левее: ",IF(AND(P6&gt;0,O7&lt;P7),"Правее: ",IF(AND(P6&lt;0,O7&lt;P7),"Левее: ",IF(AND(P6&lt;0,O7&gt;P7),"Правее: ","")))),   IF(AND(P7&gt;0,O6&gt;P6),"Правее: ",IF(AND(P7&gt;0,O6&lt;P6),"Левее: ",IF(AND(P7&lt;0,O6&lt;P6),"Правее: ",IF(AND(P7&lt;0,O6&gt;P6),"Левее: ","")))))</f>
        <v xml:space="preserve">Левее: </v>
      </c>
      <c r="R5" s="1"/>
      <c r="S5" s="1"/>
      <c r="T5" s="1"/>
    </row>
    <row r="6" spans="15:20" x14ac:dyDescent="0.3">
      <c r="O6" s="30">
        <f>ROUND((VLOOKUP(O2,Данные!A9:U1048576,6,)),2)</f>
        <v>-2453.62</v>
      </c>
      <c r="P6" s="30">
        <f>ROUND((VLOOKUP(O2,Данные!W9:AQ1048576,6,)),2)</f>
        <v>-2455.9299999999998</v>
      </c>
      <c r="Q6" s="30" t="s">
        <v>79</v>
      </c>
      <c r="R6" s="1"/>
      <c r="S6" s="1"/>
      <c r="T6" s="1"/>
    </row>
    <row r="7" spans="15:20" x14ac:dyDescent="0.3">
      <c r="O7" s="30">
        <f>ROUND((VLOOKUP(O2,Данные!A9:U1048576,7,)),2)</f>
        <v>-2196.4</v>
      </c>
      <c r="P7" s="30">
        <f>ROUND((VLOOKUP(O2,Данные!W9:AQ1048576,7,)),2)</f>
        <v>-2193.0500000000002</v>
      </c>
      <c r="Q7" s="30" t="s">
        <v>80</v>
      </c>
      <c r="R7" s="1"/>
      <c r="S7" s="1"/>
      <c r="T7" s="1"/>
    </row>
    <row r="8" spans="15:20" x14ac:dyDescent="0.3">
      <c r="O8" s="30"/>
      <c r="P8" s="30"/>
      <c r="Q8" s="30"/>
      <c r="R8" s="1"/>
      <c r="S8" s="1"/>
      <c r="T8" s="1"/>
    </row>
    <row r="9" spans="15:20" x14ac:dyDescent="0.3">
      <c r="R9" s="1"/>
      <c r="S9" s="1"/>
      <c r="T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R12"/>
  <sheetViews>
    <sheetView zoomScaleNormal="100" workbookViewId="0">
      <selection activeCell="A34" sqref="A34"/>
    </sheetView>
  </sheetViews>
  <sheetFormatPr defaultRowHeight="14.4" x14ac:dyDescent="0.3"/>
  <cols>
    <col min="15" max="15" width="10.109375" bestFit="1" customWidth="1"/>
    <col min="16" max="16" width="13.109375" customWidth="1"/>
    <col min="17" max="17" width="24.109375" customWidth="1"/>
  </cols>
  <sheetData>
    <row r="2" spans="15:18" x14ac:dyDescent="0.3">
      <c r="O2" s="44">
        <f>MAX(Данные!W6:W1048576)</f>
        <v>4088.03</v>
      </c>
      <c r="P2" s="44" t="s">
        <v>77</v>
      </c>
      <c r="Q2" s="44" t="str">
        <f>CONCATENATE("Точка Замера: ", ROUND(O2,1),P2)</f>
        <v>Точка Замера: 4088м</v>
      </c>
      <c r="R2" t="s">
        <v>113</v>
      </c>
    </row>
    <row r="3" spans="15:18" x14ac:dyDescent="0.3">
      <c r="O3" s="44">
        <f>VLOOKUP(O2,Данные!W9:AH9780,5,TRUE )</f>
        <v>-1034.7698898209412</v>
      </c>
      <c r="P3" s="44" t="s">
        <v>77</v>
      </c>
      <c r="Q3" s="44" t="str">
        <f>CONCATENATE("А. О.: ",ROUND(O3,1),P3)</f>
        <v>А. О.: -1034.8м</v>
      </c>
    </row>
    <row r="4" spans="15:18" x14ac:dyDescent="0.3">
      <c r="O4" s="44">
        <f>ROUND((VLOOKUP(O2,Данные!W9:AV1048576,25,)),2)</f>
        <v>-0.98</v>
      </c>
      <c r="P4" s="44" t="s">
        <v>77</v>
      </c>
      <c r="Q4" s="44" t="str">
        <f>CONCATENATE(Q6,O4,P4)</f>
        <v>Ниже:  -0.98м</v>
      </c>
    </row>
    <row r="5" spans="15:18" x14ac:dyDescent="0.3">
      <c r="O5" s="44" t="s">
        <v>78</v>
      </c>
      <c r="P5" s="44" t="s">
        <v>64</v>
      </c>
      <c r="Q5" s="44"/>
    </row>
    <row r="6" spans="15:18" x14ac:dyDescent="0.3">
      <c r="O6" s="44">
        <f>ROUND(VLOOKUP(O2,Данные!A6:L1048576,5,0),2)</f>
        <v>-1033.79</v>
      </c>
      <c r="P6" s="44">
        <f>ROUND(VLOOKUP(O2,Данные!W6:AH1048576,5,0),2)</f>
        <v>-1034.77</v>
      </c>
      <c r="Q6" s="44" t="str">
        <f>IF(O6&lt;P6,"Выше:  ","Ниже:  ")</f>
        <v xml:space="preserve">Ниже:  </v>
      </c>
    </row>
    <row r="7" spans="15:18" x14ac:dyDescent="0.3">
      <c r="O7" s="265" t="s">
        <v>108</v>
      </c>
      <c r="P7" s="265"/>
      <c r="Q7" s="265"/>
      <c r="R7" t="s">
        <v>114</v>
      </c>
    </row>
    <row r="8" spans="15:18" x14ac:dyDescent="0.3">
      <c r="O8" s="44" t="s">
        <v>78</v>
      </c>
      <c r="P8" s="44" t="s">
        <v>109</v>
      </c>
      <c r="Q8" s="44"/>
    </row>
    <row r="9" spans="15:18" x14ac:dyDescent="0.3">
      <c r="O9" s="44">
        <f>ROUND(VLOOKUP(O10,'Замеры Cont.incl'!A4:U122319,5,TRUE),2)</f>
        <v>-1033.57</v>
      </c>
      <c r="P9" s="44">
        <f>ROUND(VLOOKUP(P10,'IGIRGI_CI - исправленный'!A5:U100000,5,TRUE),2)</f>
        <v>83.58</v>
      </c>
      <c r="Q9" s="44" t="str">
        <f>IF(O9&lt;P9,"Выше:  ","Ниже:  ")</f>
        <v xml:space="preserve">Выше:  </v>
      </c>
    </row>
    <row r="10" spans="15:18" x14ac:dyDescent="0.3">
      <c r="O10" s="30">
        <f>MAX('Замеры Cont.incl'!A5:A10320)</f>
        <v>4088.03</v>
      </c>
      <c r="P10" s="30">
        <f>O10</f>
        <v>4088.03</v>
      </c>
      <c r="Q10" s="30" t="str">
        <f>CONCATENATE("Точка Замера: ", O10,P2)</f>
        <v>Точка Замера: 4088.03м</v>
      </c>
    </row>
    <row r="11" spans="15:18" x14ac:dyDescent="0.3">
      <c r="O11" s="30"/>
      <c r="P11" s="30"/>
      <c r="Q11" s="30" t="str">
        <f>CONCATENATE("А.О:",P9,P2)</f>
        <v>А.О:83.58м</v>
      </c>
    </row>
    <row r="12" spans="15:18" x14ac:dyDescent="0.3">
      <c r="O12" s="30">
        <f>ROUND((P9-O9),2)</f>
        <v>1117.1500000000001</v>
      </c>
      <c r="P12" s="30"/>
      <c r="Q12" s="30" t="str">
        <f>CONCATENATE(Q9,O12,P3)</f>
        <v>Выше:  1117.15м</v>
      </c>
    </row>
  </sheetData>
  <mergeCells count="1">
    <mergeCell ref="O7:Q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0"/>
  <sheetViews>
    <sheetView topLeftCell="A382" workbookViewId="0">
      <selection activeCell="A421" sqref="A421"/>
    </sheetView>
  </sheetViews>
  <sheetFormatPr defaultRowHeight="14.4" x14ac:dyDescent="0.3"/>
  <cols>
    <col min="1" max="1" width="14.88671875" customWidth="1"/>
    <col min="2" max="2" width="9.109375" customWidth="1"/>
    <col min="3" max="3" width="12.88671875" customWidth="1"/>
  </cols>
  <sheetData>
    <row r="1" spans="1:24" ht="46.5" customHeight="1" thickBot="1" x14ac:dyDescent="0.35">
      <c r="A1" s="64" t="s">
        <v>89</v>
      </c>
      <c r="B1" s="65">
        <f>Данные!BL3</f>
        <v>210</v>
      </c>
      <c r="C1" s="66" t="s">
        <v>0</v>
      </c>
      <c r="D1" s="65">
        <f>Данные!BJ3</f>
        <v>83.58</v>
      </c>
      <c r="W1" s="44" t="s">
        <v>90</v>
      </c>
      <c r="X1" s="44" t="s">
        <v>62</v>
      </c>
    </row>
    <row r="2" spans="1:24" x14ac:dyDescent="0.3">
      <c r="W2" s="67" t="str">
        <f>("+""-")</f>
        <v>+"-</v>
      </c>
      <c r="X2" s="67" t="str">
        <f>("+""-")</f>
        <v>+"-</v>
      </c>
    </row>
    <row r="3" spans="1:24" ht="40.5" customHeight="1" thickBot="1" x14ac:dyDescent="0.35">
      <c r="A3" s="51" t="s">
        <v>1</v>
      </c>
      <c r="B3" s="51" t="s">
        <v>2</v>
      </c>
      <c r="C3" s="74" t="s">
        <v>104</v>
      </c>
      <c r="D3" s="52" t="s">
        <v>4</v>
      </c>
      <c r="E3" s="52" t="s">
        <v>5</v>
      </c>
      <c r="F3" s="52" t="s">
        <v>6</v>
      </c>
      <c r="G3" s="52" t="s">
        <v>7</v>
      </c>
      <c r="H3" s="52" t="s">
        <v>8</v>
      </c>
      <c r="I3" s="52" t="s">
        <v>9</v>
      </c>
      <c r="J3" s="53" t="s">
        <v>10</v>
      </c>
      <c r="K3" s="53" t="s">
        <v>11</v>
      </c>
      <c r="L3" s="53" t="s">
        <v>12</v>
      </c>
      <c r="M3" s="54"/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  <c r="S3" s="53" t="s">
        <v>18</v>
      </c>
      <c r="T3" s="53" t="s">
        <v>19</v>
      </c>
      <c r="U3" s="53" t="s">
        <v>20</v>
      </c>
    </row>
    <row r="4" spans="1:24" x14ac:dyDescent="0.3">
      <c r="A4" s="55">
        <v>0</v>
      </c>
      <c r="B4" s="55">
        <v>0</v>
      </c>
      <c r="C4" s="56">
        <v>0</v>
      </c>
      <c r="D4" s="57">
        <v>0</v>
      </c>
      <c r="E4" s="57">
        <f>$D$1-D4</f>
        <v>83.58</v>
      </c>
      <c r="F4" s="57">
        <v>0</v>
      </c>
      <c r="G4" s="57">
        <v>0</v>
      </c>
      <c r="H4" s="57">
        <v>18154.45</v>
      </c>
      <c r="I4" s="57">
        <v>30989.78</v>
      </c>
      <c r="J4" s="53">
        <f>SQRT(F4^2+G4^2)</f>
        <v>0</v>
      </c>
      <c r="K4" s="53">
        <f>IF(J4=0,0,IF(F4&lt;0,ATAN(G4/F4)*180/PI()+180,ATAN(G4/F4)*180/PI()))</f>
        <v>0</v>
      </c>
      <c r="L4" s="53">
        <f>COS((K4-$B$1)*PI()/180)*J4</f>
        <v>0</v>
      </c>
      <c r="M4" s="54"/>
      <c r="N4" s="53">
        <v>0</v>
      </c>
      <c r="O4" s="53">
        <v>0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  <c r="U4" s="53">
        <v>0</v>
      </c>
    </row>
    <row r="5" spans="1:24" x14ac:dyDescent="0.3">
      <c r="A5" s="58">
        <v>10</v>
      </c>
      <c r="B5" s="58">
        <v>1E-3</v>
      </c>
      <c r="C5" s="58">
        <v>1E-3</v>
      </c>
      <c r="D5" s="57">
        <f t="shared" ref="D5:D68" si="0">S5+D4</f>
        <v>9.9999999994923048</v>
      </c>
      <c r="E5" s="57">
        <f t="shared" ref="E5:E68" si="1">$D$1-D5</f>
        <v>73.580000000507695</v>
      </c>
      <c r="F5" s="57">
        <f t="shared" ref="F5:G20" si="2">T5+F4</f>
        <v>8.7266462584209816E-5</v>
      </c>
      <c r="G5" s="57">
        <f t="shared" si="2"/>
        <v>1.5230870988175537E-9</v>
      </c>
      <c r="H5" s="57">
        <f t="shared" ref="H5:I20" si="3">H4+T5</f>
        <v>18154.450087266465</v>
      </c>
      <c r="I5" s="57">
        <f t="shared" si="3"/>
        <v>30989.780000001523</v>
      </c>
      <c r="J5" s="53">
        <f t="shared" ref="J5:J68" si="4">SQRT(F5^2+G5^2)</f>
        <v>8.7266462597501267E-5</v>
      </c>
      <c r="K5" s="53">
        <f t="shared" ref="K5:K68" si="5">IF(J5=0,0,IF(F5&lt;0,ATAN(G5/F5)*180/PI()+180,ATAN(G5/F5)*180/PI()))</f>
        <v>1E-3</v>
      </c>
      <c r="L5" s="53">
        <f t="shared" ref="L5:L68" si="6">COS((K5-$B$1)*PI()/180)*J5</f>
        <v>-7.5575735039879325E-5</v>
      </c>
      <c r="M5" s="54"/>
      <c r="N5" s="59">
        <f t="shared" ref="N5:N68" si="7">A5-A4</f>
        <v>10</v>
      </c>
      <c r="O5" s="59">
        <f t="shared" ref="O5:P20" si="8">RADIANS(B5-B4)</f>
        <v>1.7453292519943296E-5</v>
      </c>
      <c r="P5" s="59">
        <f t="shared" si="8"/>
        <v>1.7453292519943296E-5</v>
      </c>
      <c r="Q5" s="53">
        <f t="shared" ref="Q5:Q68" si="9">ACOS(COS(O5)-SIN(RADIANS(B4))*SIN(RADIANS(B5))*(1-COS(P5)))</f>
        <v>1.7453293167379869E-5</v>
      </c>
      <c r="R5" s="53">
        <f t="shared" ref="R5:R68" si="10">2/Q5*TAN(Q5/2)</f>
        <v>1.0000000000253848</v>
      </c>
      <c r="S5" s="53">
        <f t="shared" ref="S5:S68" si="11">(N5/2)*(COS(RADIANS(B4))+COS(RADIANS(B5)))*R5</f>
        <v>9.9999999994923048</v>
      </c>
      <c r="T5" s="53">
        <f t="shared" ref="T5:T68" si="12">(N5/2)*(SIN(RADIANS(B4))*COS(RADIANS(C4))+SIN(RADIANS(B5))*COS(RADIANS(C5)))*R5</f>
        <v>8.7266462584209816E-5</v>
      </c>
      <c r="U5" s="53">
        <f t="shared" ref="U5:U68" si="13">(N5/2)*(SIN(RADIANS(B4))*SIN(RADIANS(C4))+SIN(RADIANS(B5))*SIN(RADIANS(C5)))*R5</f>
        <v>1.5230870988175537E-9</v>
      </c>
      <c r="W5" s="68">
        <f>B5+0.001</f>
        <v>2E-3</v>
      </c>
      <c r="X5" s="68">
        <f>C5+0.001</f>
        <v>2E-3</v>
      </c>
    </row>
    <row r="6" spans="1:24" x14ac:dyDescent="0.3">
      <c r="A6" s="58">
        <v>20</v>
      </c>
      <c r="B6" s="58">
        <v>2E-3</v>
      </c>
      <c r="C6" s="58">
        <v>2E-3</v>
      </c>
      <c r="D6" s="57">
        <f>S6+D5</f>
        <v>19.999999995938435</v>
      </c>
      <c r="E6" s="57">
        <f t="shared" si="1"/>
        <v>63.58000000406156</v>
      </c>
      <c r="F6" s="57">
        <f>T6+F5</f>
        <v>3.4906585023050765E-4</v>
      </c>
      <c r="G6" s="57">
        <f>U6+G5</f>
        <v>9.1385225910494839E-9</v>
      </c>
      <c r="H6" s="57">
        <f>H5+T6</f>
        <v>18154.450349065854</v>
      </c>
      <c r="I6" s="57">
        <f>I5+U6</f>
        <v>30989.780000009137</v>
      </c>
      <c r="J6" s="53">
        <f t="shared" si="4"/>
        <v>3.4906585035013066E-4</v>
      </c>
      <c r="K6" s="53">
        <f t="shared" si="5"/>
        <v>1.4999999999619229E-3</v>
      </c>
      <c r="L6" s="53">
        <f t="shared" si="6"/>
        <v>-3.0230446315452942E-4</v>
      </c>
      <c r="M6" s="54"/>
      <c r="N6" s="59">
        <f>A6-A5</f>
        <v>10</v>
      </c>
      <c r="O6" s="59">
        <f>RADIANS(B6-B5)</f>
        <v>1.7453292519943296E-5</v>
      </c>
      <c r="P6" s="59">
        <f>RADIANS(C6-C5)</f>
        <v>1.7453292519943296E-5</v>
      </c>
      <c r="Q6" s="53">
        <f>ACOS(COS(O6)-SIN(RADIANS(B5))*SIN(RADIANS(B6))*(1-COS(P6)))</f>
        <v>1.7453293167379869E-5</v>
      </c>
      <c r="R6" s="53">
        <f t="shared" si="10"/>
        <v>1.0000000000253848</v>
      </c>
      <c r="S6" s="53">
        <f>(N6/2)*(COS(RADIANS(B5))+COS(RADIANS(B6)))*R6</f>
        <v>9.9999999964461299</v>
      </c>
      <c r="T6" s="53">
        <f>(N6/2)*(SIN(RADIANS(B5))*COS(RADIANS(C5))+SIN(RADIANS(B6))*COS(RADIANS(C6)))*R6</f>
        <v>2.6179938764629782E-4</v>
      </c>
      <c r="U6" s="53">
        <f>(N6/2)*(SIN(RADIANS(B5))*SIN(RADIANS(C5))+SIN(RADIANS(B6))*SIN(RADIANS(C6)))*R6</f>
        <v>7.6154354922319309E-9</v>
      </c>
      <c r="W6" s="68">
        <f>W5+0.001</f>
        <v>3.0000000000000001E-3</v>
      </c>
      <c r="X6" s="68">
        <f>X5+0.001</f>
        <v>3.0000000000000001E-3</v>
      </c>
    </row>
    <row r="7" spans="1:24" x14ac:dyDescent="0.3">
      <c r="A7" s="58">
        <v>30</v>
      </c>
      <c r="B7" s="58">
        <v>3.0000000000000001E-3</v>
      </c>
      <c r="C7" s="58">
        <v>3.0000000000000001E-3</v>
      </c>
      <c r="D7" s="57">
        <f t="shared" si="0"/>
        <v>29.999999986292217</v>
      </c>
      <c r="E7" s="57">
        <f t="shared" si="1"/>
        <v>53.580000013707782</v>
      </c>
      <c r="F7" s="57">
        <f t="shared" si="2"/>
        <v>7.8539816261989897E-4</v>
      </c>
      <c r="G7" s="57">
        <f t="shared" si="2"/>
        <v>2.8938654862686832E-8</v>
      </c>
      <c r="H7" s="57">
        <f t="shared" si="3"/>
        <v>18154.450785398167</v>
      </c>
      <c r="I7" s="57">
        <f t="shared" si="3"/>
        <v>30989.780000028939</v>
      </c>
      <c r="J7" s="53">
        <f t="shared" si="4"/>
        <v>7.8539816315303349E-4</v>
      </c>
      <c r="K7" s="53">
        <f t="shared" si="5"/>
        <v>2.1111111110019114E-3</v>
      </c>
      <c r="L7" s="53">
        <f t="shared" si="6"/>
        <v>-6.8018923024188566E-4</v>
      </c>
      <c r="M7" s="54"/>
      <c r="N7" s="59">
        <f t="shared" si="7"/>
        <v>10</v>
      </c>
      <c r="O7" s="59">
        <f t="shared" si="8"/>
        <v>1.7453292519943296E-5</v>
      </c>
      <c r="P7" s="59">
        <f t="shared" si="8"/>
        <v>1.7453292519943296E-5</v>
      </c>
      <c r="Q7" s="53">
        <f t="shared" si="9"/>
        <v>1.7453293167379869E-5</v>
      </c>
      <c r="R7" s="53">
        <f t="shared" si="10"/>
        <v>1.0000000000253848</v>
      </c>
      <c r="S7" s="53">
        <f t="shared" si="11"/>
        <v>9.999999990353782</v>
      </c>
      <c r="T7" s="53">
        <f t="shared" si="12"/>
        <v>4.3633231238939131E-4</v>
      </c>
      <c r="U7" s="53">
        <f t="shared" si="13"/>
        <v>1.9800132271637346E-8</v>
      </c>
      <c r="W7" s="68">
        <f>W6+0.001</f>
        <v>4.0000000000000001E-3</v>
      </c>
      <c r="X7" s="68">
        <f>X6+0.001</f>
        <v>4.0000000000000001E-3</v>
      </c>
    </row>
    <row r="8" spans="1:24" x14ac:dyDescent="0.3">
      <c r="A8" s="58">
        <v>40</v>
      </c>
      <c r="B8" s="58">
        <v>1E-3</v>
      </c>
      <c r="C8" s="58">
        <v>1E-3</v>
      </c>
      <c r="D8" s="57">
        <f t="shared" si="0"/>
        <v>39.999999979692177</v>
      </c>
      <c r="E8" s="57">
        <f t="shared" si="1"/>
        <v>43.580000020307821</v>
      </c>
      <c r="F8" s="57">
        <f t="shared" si="2"/>
        <v>1.134464012557995E-3</v>
      </c>
      <c r="G8" s="57">
        <f t="shared" si="2"/>
        <v>4.4169525840887249E-8</v>
      </c>
      <c r="H8" s="57">
        <f t="shared" si="3"/>
        <v>18154.451134464016</v>
      </c>
      <c r="I8" s="57">
        <f t="shared" si="3"/>
        <v>30989.780000044171</v>
      </c>
      <c r="J8" s="53">
        <f t="shared" si="4"/>
        <v>1.134464013417849E-3</v>
      </c>
      <c r="K8" s="53">
        <f t="shared" si="5"/>
        <v>2.2307692306535263E-3</v>
      </c>
      <c r="L8" s="53">
        <f t="shared" si="6"/>
        <v>-9.8249673931737253E-4</v>
      </c>
      <c r="M8" s="54"/>
      <c r="N8" s="59">
        <f t="shared" si="7"/>
        <v>10</v>
      </c>
      <c r="O8" s="59">
        <f t="shared" si="8"/>
        <v>-3.4906585039886593E-5</v>
      </c>
      <c r="P8" s="59">
        <f t="shared" si="8"/>
        <v>-3.4906585039886593E-5</v>
      </c>
      <c r="Q8" s="53">
        <f t="shared" si="9"/>
        <v>3.4906586336092005E-5</v>
      </c>
      <c r="R8" s="53">
        <f t="shared" si="10"/>
        <v>1.0000000001015392</v>
      </c>
      <c r="S8" s="53">
        <f t="shared" si="11"/>
        <v>9.9999999933999568</v>
      </c>
      <c r="T8" s="53">
        <f t="shared" si="12"/>
        <v>3.4906584993809594E-4</v>
      </c>
      <c r="U8" s="53">
        <f t="shared" si="13"/>
        <v>1.5230870978200417E-8</v>
      </c>
      <c r="W8" s="68">
        <f>B8+0.001</f>
        <v>2E-3</v>
      </c>
      <c r="X8" s="68">
        <f>C8+0.001</f>
        <v>2E-3</v>
      </c>
    </row>
    <row r="9" spans="1:24" x14ac:dyDescent="0.3">
      <c r="A9" s="58">
        <v>50</v>
      </c>
      <c r="B9" s="58">
        <v>2E-3</v>
      </c>
      <c r="C9" s="58">
        <v>2E-3</v>
      </c>
      <c r="D9" s="57">
        <f t="shared" si="0"/>
        <v>49.999999976138305</v>
      </c>
      <c r="E9" s="57">
        <f t="shared" si="1"/>
        <v>33.580000023861693</v>
      </c>
      <c r="F9" s="57">
        <f t="shared" si="2"/>
        <v>1.3962634002042929E-3</v>
      </c>
      <c r="G9" s="57">
        <f t="shared" si="2"/>
        <v>5.178496133311918E-8</v>
      </c>
      <c r="H9" s="57">
        <f t="shared" si="3"/>
        <v>18154.451396263405</v>
      </c>
      <c r="I9" s="57">
        <f t="shared" si="3"/>
        <v>30989.780000051785</v>
      </c>
      <c r="J9" s="53">
        <f t="shared" si="4"/>
        <v>1.3962634011645996E-3</v>
      </c>
      <c r="K9" s="53">
        <f t="shared" si="5"/>
        <v>2.1249999998863632E-3</v>
      </c>
      <c r="L9" s="53">
        <f t="shared" si="6"/>
        <v>-1.2092254674320225E-3</v>
      </c>
      <c r="M9" s="54"/>
      <c r="N9" s="59">
        <f t="shared" si="7"/>
        <v>10</v>
      </c>
      <c r="O9" s="59">
        <f t="shared" si="8"/>
        <v>1.7453292519943296E-5</v>
      </c>
      <c r="P9" s="59">
        <f t="shared" si="8"/>
        <v>1.7453292519943296E-5</v>
      </c>
      <c r="Q9" s="53">
        <f t="shared" si="9"/>
        <v>1.7453293167379869E-5</v>
      </c>
      <c r="R9" s="53">
        <f t="shared" si="10"/>
        <v>1.0000000000253848</v>
      </c>
      <c r="S9" s="53">
        <f t="shared" si="11"/>
        <v>9.9999999964461299</v>
      </c>
      <c r="T9" s="53">
        <f t="shared" si="12"/>
        <v>2.6179938764629782E-4</v>
      </c>
      <c r="U9" s="53">
        <f t="shared" si="13"/>
        <v>7.6154354922319309E-9</v>
      </c>
      <c r="W9" s="68">
        <f>W8+0.001</f>
        <v>3.0000000000000001E-3</v>
      </c>
      <c r="X9" s="68">
        <f>X8+0.001</f>
        <v>3.0000000000000001E-3</v>
      </c>
    </row>
    <row r="10" spans="1:24" x14ac:dyDescent="0.3">
      <c r="A10" s="58">
        <v>60</v>
      </c>
      <c r="B10" s="58">
        <v>3.0000000000000001E-3</v>
      </c>
      <c r="C10" s="58">
        <v>3.0000000000000001E-3</v>
      </c>
      <c r="D10" s="57">
        <f t="shared" si="0"/>
        <v>59.999999966492084</v>
      </c>
      <c r="E10" s="57">
        <f t="shared" si="1"/>
        <v>23.580000033507915</v>
      </c>
      <c r="F10" s="57">
        <f t="shared" si="2"/>
        <v>1.8325957125936842E-3</v>
      </c>
      <c r="G10" s="57">
        <f t="shared" si="2"/>
        <v>7.1585093604756519E-8</v>
      </c>
      <c r="H10" s="57">
        <f t="shared" si="3"/>
        <v>18154.451832595718</v>
      </c>
      <c r="I10" s="57">
        <f t="shared" si="3"/>
        <v>30989.780000071587</v>
      </c>
      <c r="J10" s="53">
        <f t="shared" si="4"/>
        <v>1.8325957139918173E-3</v>
      </c>
      <c r="K10" s="53">
        <f t="shared" si="5"/>
        <v>2.2380952379892202E-3</v>
      </c>
      <c r="L10" s="53">
        <f t="shared" si="6"/>
        <v>-1.587110234519379E-3</v>
      </c>
      <c r="M10" s="54"/>
      <c r="N10" s="59">
        <f t="shared" si="7"/>
        <v>10</v>
      </c>
      <c r="O10" s="59">
        <f t="shared" si="8"/>
        <v>1.7453292519943296E-5</v>
      </c>
      <c r="P10" s="59">
        <f t="shared" si="8"/>
        <v>1.7453292519943296E-5</v>
      </c>
      <c r="Q10" s="53">
        <f t="shared" si="9"/>
        <v>1.7453293167379869E-5</v>
      </c>
      <c r="R10" s="53">
        <f t="shared" si="10"/>
        <v>1.0000000000253848</v>
      </c>
      <c r="S10" s="53">
        <f t="shared" si="11"/>
        <v>9.999999990353782</v>
      </c>
      <c r="T10" s="53">
        <f t="shared" si="12"/>
        <v>4.3633231238939131E-4</v>
      </c>
      <c r="U10" s="53">
        <f t="shared" si="13"/>
        <v>1.9800132271637346E-8</v>
      </c>
      <c r="W10" s="68">
        <f>W9+0.001</f>
        <v>4.0000000000000001E-3</v>
      </c>
      <c r="X10" s="68">
        <f>X9+0.001</f>
        <v>4.0000000000000001E-3</v>
      </c>
    </row>
    <row r="11" spans="1:24" x14ac:dyDescent="0.3">
      <c r="A11" s="58">
        <v>70</v>
      </c>
      <c r="B11" s="58">
        <v>1E-3</v>
      </c>
      <c r="C11" s="58">
        <v>1E-3</v>
      </c>
      <c r="D11" s="57">
        <f t="shared" si="0"/>
        <v>69.999999959892037</v>
      </c>
      <c r="E11" s="57">
        <f t="shared" si="1"/>
        <v>13.580000040107961</v>
      </c>
      <c r="F11" s="57">
        <f t="shared" si="2"/>
        <v>2.1816615625317799E-3</v>
      </c>
      <c r="G11" s="57">
        <f t="shared" si="2"/>
        <v>8.6815964582956929E-8</v>
      </c>
      <c r="H11" s="57">
        <f t="shared" si="3"/>
        <v>18154.452181661567</v>
      </c>
      <c r="I11" s="57">
        <f t="shared" si="3"/>
        <v>30989.780000086819</v>
      </c>
      <c r="J11" s="53">
        <f t="shared" si="4"/>
        <v>2.1816615642591356E-3</v>
      </c>
      <c r="K11" s="53">
        <f t="shared" si="5"/>
        <v>2.2799999998911955E-3</v>
      </c>
      <c r="L11" s="53">
        <f t="shared" si="6"/>
        <v>-1.889417743594866E-3</v>
      </c>
      <c r="M11" s="54"/>
      <c r="N11" s="59">
        <f t="shared" si="7"/>
        <v>10</v>
      </c>
      <c r="O11" s="59">
        <f t="shared" si="8"/>
        <v>-3.4906585039886593E-5</v>
      </c>
      <c r="P11" s="59">
        <f t="shared" si="8"/>
        <v>-3.4906585039886593E-5</v>
      </c>
      <c r="Q11" s="53">
        <f t="shared" si="9"/>
        <v>3.4906586336092005E-5</v>
      </c>
      <c r="R11" s="53">
        <f t="shared" si="10"/>
        <v>1.0000000001015392</v>
      </c>
      <c r="S11" s="53">
        <f t="shared" si="11"/>
        <v>9.9999999933999568</v>
      </c>
      <c r="T11" s="53">
        <f t="shared" si="12"/>
        <v>3.4906584993809594E-4</v>
      </c>
      <c r="U11" s="53">
        <f t="shared" si="13"/>
        <v>1.5230870978200417E-8</v>
      </c>
      <c r="W11" s="68">
        <f>B11+0.001</f>
        <v>2E-3</v>
      </c>
      <c r="X11" s="68">
        <f>C11+0.001</f>
        <v>2E-3</v>
      </c>
    </row>
    <row r="12" spans="1:24" x14ac:dyDescent="0.3">
      <c r="A12" s="60">
        <v>80</v>
      </c>
      <c r="B12" s="58">
        <v>2E-3</v>
      </c>
      <c r="C12" s="60">
        <v>2E-3</v>
      </c>
      <c r="D12" s="57">
        <f t="shared" si="0"/>
        <v>79.999999956338172</v>
      </c>
      <c r="E12" s="57">
        <f t="shared" si="1"/>
        <v>3.5800000436618262</v>
      </c>
      <c r="F12" s="57">
        <f t="shared" si="2"/>
        <v>2.4434609501780779E-3</v>
      </c>
      <c r="G12" s="57">
        <f t="shared" si="2"/>
        <v>9.4431400075188867E-8</v>
      </c>
      <c r="H12" s="57">
        <f t="shared" si="3"/>
        <v>18154.452443460956</v>
      </c>
      <c r="I12" s="57">
        <f t="shared" si="3"/>
        <v>30989.780000094433</v>
      </c>
      <c r="J12" s="53">
        <f t="shared" si="4"/>
        <v>2.4434609520028031E-3</v>
      </c>
      <c r="K12" s="53">
        <f t="shared" si="5"/>
        <v>2.2142857141759231E-3</v>
      </c>
      <c r="L12" s="53">
        <f t="shared" si="6"/>
        <v>-2.1161464717095162E-3</v>
      </c>
      <c r="M12" s="54"/>
      <c r="N12" s="59">
        <f t="shared" si="7"/>
        <v>10</v>
      </c>
      <c r="O12" s="59">
        <f t="shared" si="8"/>
        <v>1.7453292519943296E-5</v>
      </c>
      <c r="P12" s="59">
        <f t="shared" si="8"/>
        <v>1.7453292519943296E-5</v>
      </c>
      <c r="Q12" s="53">
        <f t="shared" si="9"/>
        <v>1.7453293167379869E-5</v>
      </c>
      <c r="R12" s="53">
        <f t="shared" si="10"/>
        <v>1.0000000000253848</v>
      </c>
      <c r="S12" s="53">
        <f t="shared" si="11"/>
        <v>9.9999999964461299</v>
      </c>
      <c r="T12" s="53">
        <f t="shared" si="12"/>
        <v>2.6179938764629782E-4</v>
      </c>
      <c r="U12" s="53">
        <f t="shared" si="13"/>
        <v>7.6154354922319309E-9</v>
      </c>
      <c r="W12" s="68">
        <f>W11+0.001</f>
        <v>3.0000000000000001E-3</v>
      </c>
      <c r="X12" s="68">
        <f>X11+0.001</f>
        <v>3.0000000000000001E-3</v>
      </c>
    </row>
    <row r="13" spans="1:24" x14ac:dyDescent="0.3">
      <c r="A13" s="58">
        <v>90</v>
      </c>
      <c r="B13" s="58">
        <v>3.0000000000000001E-3</v>
      </c>
      <c r="C13" s="58">
        <v>3.0000000000000001E-3</v>
      </c>
      <c r="D13" s="57">
        <f t="shared" si="0"/>
        <v>89.999999946691958</v>
      </c>
      <c r="E13" s="57">
        <f t="shared" si="1"/>
        <v>-6.4199999466919593</v>
      </c>
      <c r="F13" s="57">
        <f t="shared" si="2"/>
        <v>2.8797932625674694E-3</v>
      </c>
      <c r="G13" s="57">
        <f t="shared" si="2"/>
        <v>1.1423153234682621E-7</v>
      </c>
      <c r="H13" s="57">
        <f t="shared" si="3"/>
        <v>18154.452879793269</v>
      </c>
      <c r="I13" s="57">
        <f t="shared" si="3"/>
        <v>30989.780000114235</v>
      </c>
      <c r="J13" s="53">
        <f t="shared" si="4"/>
        <v>2.8797932648330559E-3</v>
      </c>
      <c r="K13" s="53">
        <f t="shared" si="5"/>
        <v>2.2727272726228345E-3</v>
      </c>
      <c r="L13" s="53">
        <f t="shared" si="6"/>
        <v>-2.4940312387968719E-3</v>
      </c>
      <c r="M13" s="54"/>
      <c r="N13" s="59">
        <f t="shared" si="7"/>
        <v>10</v>
      </c>
      <c r="O13" s="59">
        <f t="shared" si="8"/>
        <v>1.7453292519943296E-5</v>
      </c>
      <c r="P13" s="59">
        <f t="shared" si="8"/>
        <v>1.7453292519943296E-5</v>
      </c>
      <c r="Q13" s="53">
        <f t="shared" si="9"/>
        <v>1.7453293167379869E-5</v>
      </c>
      <c r="R13" s="53">
        <f t="shared" si="10"/>
        <v>1.0000000000253848</v>
      </c>
      <c r="S13" s="53">
        <f t="shared" si="11"/>
        <v>9.999999990353782</v>
      </c>
      <c r="T13" s="53">
        <f t="shared" si="12"/>
        <v>4.3633231238939131E-4</v>
      </c>
      <c r="U13" s="53">
        <f t="shared" si="13"/>
        <v>1.9800132271637346E-8</v>
      </c>
      <c r="W13" s="68">
        <f>W12+0.001</f>
        <v>4.0000000000000001E-3</v>
      </c>
      <c r="X13" s="68">
        <f>X12+0.001</f>
        <v>4.0000000000000001E-3</v>
      </c>
    </row>
    <row r="14" spans="1:24" x14ac:dyDescent="0.3">
      <c r="A14" s="58">
        <v>100</v>
      </c>
      <c r="B14" s="58">
        <v>1E-3</v>
      </c>
      <c r="C14" s="58">
        <v>1E-3</v>
      </c>
      <c r="D14" s="57">
        <f t="shared" si="0"/>
        <v>99.999999940091911</v>
      </c>
      <c r="E14" s="57">
        <f t="shared" si="1"/>
        <v>-16.419999940091913</v>
      </c>
      <c r="F14" s="57">
        <f t="shared" si="2"/>
        <v>3.2288591125055653E-3</v>
      </c>
      <c r="G14" s="57">
        <f t="shared" si="2"/>
        <v>1.2946240332502664E-7</v>
      </c>
      <c r="H14" s="57">
        <f t="shared" si="3"/>
        <v>18154.453228859118</v>
      </c>
      <c r="I14" s="57">
        <f t="shared" si="3"/>
        <v>30989.780000129467</v>
      </c>
      <c r="J14" s="53">
        <f t="shared" si="4"/>
        <v>3.2288591151009888E-3</v>
      </c>
      <c r="K14" s="53">
        <f t="shared" si="5"/>
        <v>2.297297297190976E-3</v>
      </c>
      <c r="L14" s="53">
        <f t="shared" si="6"/>
        <v>-2.7963387478723589E-3</v>
      </c>
      <c r="M14" s="54"/>
      <c r="N14" s="59">
        <f t="shared" si="7"/>
        <v>10</v>
      </c>
      <c r="O14" s="59">
        <f t="shared" si="8"/>
        <v>-3.4906585039886593E-5</v>
      </c>
      <c r="P14" s="59">
        <f t="shared" si="8"/>
        <v>-3.4906585039886593E-5</v>
      </c>
      <c r="Q14" s="53">
        <f t="shared" si="9"/>
        <v>3.4906586336092005E-5</v>
      </c>
      <c r="R14" s="53">
        <f t="shared" si="10"/>
        <v>1.0000000001015392</v>
      </c>
      <c r="S14" s="53">
        <f t="shared" si="11"/>
        <v>9.9999999933999568</v>
      </c>
      <c r="T14" s="53">
        <f t="shared" si="12"/>
        <v>3.4906584993809594E-4</v>
      </c>
      <c r="U14" s="53">
        <f t="shared" si="13"/>
        <v>1.5230870978200417E-8</v>
      </c>
      <c r="W14" s="68">
        <f>B14+0.001</f>
        <v>2E-3</v>
      </c>
      <c r="X14" s="68">
        <f>C14+0.001</f>
        <v>2E-3</v>
      </c>
    </row>
    <row r="15" spans="1:24" x14ac:dyDescent="0.3">
      <c r="A15" s="58">
        <v>110</v>
      </c>
      <c r="B15" s="58">
        <v>2E-3</v>
      </c>
      <c r="C15" s="58">
        <v>2E-3</v>
      </c>
      <c r="D15" s="57">
        <f t="shared" si="0"/>
        <v>109.99999993653805</v>
      </c>
      <c r="E15" s="57">
        <f t="shared" si="1"/>
        <v>-26.419999936538048</v>
      </c>
      <c r="F15" s="57">
        <f t="shared" si="2"/>
        <v>3.4906585001518633E-3</v>
      </c>
      <c r="G15" s="57">
        <f t="shared" si="2"/>
        <v>1.3707783881725857E-7</v>
      </c>
      <c r="H15" s="57">
        <f t="shared" si="3"/>
        <v>18154.453490658507</v>
      </c>
      <c r="I15" s="57">
        <f t="shared" si="3"/>
        <v>30989.780000137082</v>
      </c>
      <c r="J15" s="53">
        <f t="shared" si="4"/>
        <v>3.4906585028433804E-3</v>
      </c>
      <c r="K15" s="53">
        <f t="shared" si="5"/>
        <v>2.2499999998924318E-3</v>
      </c>
      <c r="L15" s="53">
        <f t="shared" si="6"/>
        <v>-3.0230674759870097E-3</v>
      </c>
      <c r="M15" s="54"/>
      <c r="N15" s="59">
        <f t="shared" si="7"/>
        <v>10</v>
      </c>
      <c r="O15" s="59">
        <f t="shared" si="8"/>
        <v>1.7453292519943296E-5</v>
      </c>
      <c r="P15" s="59">
        <f t="shared" si="8"/>
        <v>1.7453292519943296E-5</v>
      </c>
      <c r="Q15" s="53">
        <f t="shared" si="9"/>
        <v>1.7453293167379869E-5</v>
      </c>
      <c r="R15" s="53">
        <f t="shared" si="10"/>
        <v>1.0000000000253848</v>
      </c>
      <c r="S15" s="53">
        <f t="shared" si="11"/>
        <v>9.9999999964461299</v>
      </c>
      <c r="T15" s="53">
        <f t="shared" si="12"/>
        <v>2.6179938764629782E-4</v>
      </c>
      <c r="U15" s="53">
        <f t="shared" si="13"/>
        <v>7.6154354922319309E-9</v>
      </c>
      <c r="W15" s="68">
        <f>W14+0.001</f>
        <v>3.0000000000000001E-3</v>
      </c>
      <c r="X15" s="68">
        <f>X14+0.001</f>
        <v>3.0000000000000001E-3</v>
      </c>
    </row>
    <row r="16" spans="1:24" x14ac:dyDescent="0.3">
      <c r="A16" s="58">
        <v>120</v>
      </c>
      <c r="B16" s="58">
        <v>3.0000000000000001E-3</v>
      </c>
      <c r="C16" s="58">
        <v>3.0000000000000001E-3</v>
      </c>
      <c r="D16" s="57">
        <f t="shared" si="0"/>
        <v>119.99999992689183</v>
      </c>
      <c r="E16" s="57">
        <f t="shared" si="1"/>
        <v>-36.419999926891833</v>
      </c>
      <c r="F16" s="57">
        <f t="shared" si="2"/>
        <v>3.9269908125412548E-3</v>
      </c>
      <c r="G16" s="57">
        <f t="shared" si="2"/>
        <v>1.5687797108889591E-7</v>
      </c>
      <c r="H16" s="57">
        <f t="shared" si="3"/>
        <v>18154.45392699082</v>
      </c>
      <c r="I16" s="57">
        <f t="shared" si="3"/>
        <v>30989.780000156883</v>
      </c>
      <c r="J16" s="53">
        <f t="shared" si="4"/>
        <v>3.9269908156747864E-3</v>
      </c>
      <c r="K16" s="53">
        <f t="shared" si="5"/>
        <v>2.2888888887852774E-3</v>
      </c>
      <c r="L16" s="53">
        <f t="shared" si="6"/>
        <v>-3.4009522430743662E-3</v>
      </c>
      <c r="M16" s="54"/>
      <c r="N16" s="59">
        <f t="shared" si="7"/>
        <v>10</v>
      </c>
      <c r="O16" s="59">
        <f t="shared" si="8"/>
        <v>1.7453292519943296E-5</v>
      </c>
      <c r="P16" s="59">
        <f t="shared" si="8"/>
        <v>1.7453292519943296E-5</v>
      </c>
      <c r="Q16" s="53">
        <f t="shared" si="9"/>
        <v>1.7453293167379869E-5</v>
      </c>
      <c r="R16" s="53">
        <f t="shared" si="10"/>
        <v>1.0000000000253848</v>
      </c>
      <c r="S16" s="53">
        <f t="shared" si="11"/>
        <v>9.999999990353782</v>
      </c>
      <c r="T16" s="53">
        <f t="shared" si="12"/>
        <v>4.3633231238939131E-4</v>
      </c>
      <c r="U16" s="53">
        <f t="shared" si="13"/>
        <v>1.9800132271637346E-8</v>
      </c>
      <c r="W16" s="68">
        <f>W15+0.001</f>
        <v>4.0000000000000001E-3</v>
      </c>
      <c r="X16" s="68">
        <f>X15+0.001</f>
        <v>4.0000000000000001E-3</v>
      </c>
    </row>
    <row r="17" spans="1:24" x14ac:dyDescent="0.3">
      <c r="A17" s="58">
        <v>130</v>
      </c>
      <c r="B17" s="58">
        <v>1E-3</v>
      </c>
      <c r="C17" s="58">
        <v>1E-3</v>
      </c>
      <c r="D17" s="57">
        <f t="shared" si="0"/>
        <v>129.9999999202918</v>
      </c>
      <c r="E17" s="57">
        <f t="shared" si="1"/>
        <v>-46.419999920291801</v>
      </c>
      <c r="F17" s="57">
        <f t="shared" si="2"/>
        <v>4.2760566624793503E-3</v>
      </c>
      <c r="G17" s="57">
        <f t="shared" si="2"/>
        <v>1.7210884206709632E-7</v>
      </c>
      <c r="H17" s="57">
        <f t="shared" si="3"/>
        <v>18154.454276056669</v>
      </c>
      <c r="I17" s="57">
        <f t="shared" si="3"/>
        <v>30989.780000172115</v>
      </c>
      <c r="J17" s="53">
        <f t="shared" si="4"/>
        <v>4.276056665942992E-3</v>
      </c>
      <c r="K17" s="53">
        <f t="shared" si="5"/>
        <v>2.3061224488745476E-3</v>
      </c>
      <c r="L17" s="53">
        <f t="shared" si="6"/>
        <v>-3.7032597521498537E-3</v>
      </c>
      <c r="M17" s="54"/>
      <c r="N17" s="59">
        <f t="shared" si="7"/>
        <v>10</v>
      </c>
      <c r="O17" s="59">
        <f t="shared" si="8"/>
        <v>-3.4906585039886593E-5</v>
      </c>
      <c r="P17" s="59">
        <f t="shared" si="8"/>
        <v>-3.4906585039886593E-5</v>
      </c>
      <c r="Q17" s="53">
        <f t="shared" si="9"/>
        <v>3.4906586336092005E-5</v>
      </c>
      <c r="R17" s="53">
        <f t="shared" si="10"/>
        <v>1.0000000001015392</v>
      </c>
      <c r="S17" s="53">
        <f t="shared" si="11"/>
        <v>9.9999999933999568</v>
      </c>
      <c r="T17" s="53">
        <f t="shared" si="12"/>
        <v>3.4906584993809594E-4</v>
      </c>
      <c r="U17" s="53">
        <f t="shared" si="13"/>
        <v>1.5230870978200417E-8</v>
      </c>
      <c r="W17" s="68">
        <f>B17+0.001</f>
        <v>2E-3</v>
      </c>
      <c r="X17" s="68">
        <f>C17+0.001</f>
        <v>2E-3</v>
      </c>
    </row>
    <row r="18" spans="1:24" x14ac:dyDescent="0.3">
      <c r="A18" s="58">
        <v>140</v>
      </c>
      <c r="B18" s="58">
        <v>2E-3</v>
      </c>
      <c r="C18" s="58">
        <v>2E-3</v>
      </c>
      <c r="D18" s="57">
        <f t="shared" si="0"/>
        <v>139.99999991673792</v>
      </c>
      <c r="E18" s="57">
        <f t="shared" si="1"/>
        <v>-56.419999916737922</v>
      </c>
      <c r="F18" s="57">
        <f t="shared" si="2"/>
        <v>4.5378560501256483E-3</v>
      </c>
      <c r="G18" s="57">
        <f t="shared" si="2"/>
        <v>1.7972427755932825E-7</v>
      </c>
      <c r="H18" s="57">
        <f t="shared" si="3"/>
        <v>18154.454537856058</v>
      </c>
      <c r="I18" s="57">
        <f t="shared" si="3"/>
        <v>30989.78000017973</v>
      </c>
      <c r="J18" s="53">
        <f t="shared" si="4"/>
        <v>4.5378560536846876E-3</v>
      </c>
      <c r="K18" s="53">
        <f t="shared" si="5"/>
        <v>2.2692307691245446E-3</v>
      </c>
      <c r="L18" s="53">
        <f t="shared" si="6"/>
        <v>-3.9299884802645024E-3</v>
      </c>
      <c r="M18" s="54"/>
      <c r="N18" s="59">
        <f t="shared" si="7"/>
        <v>10</v>
      </c>
      <c r="O18" s="59">
        <f t="shared" si="8"/>
        <v>1.7453292519943296E-5</v>
      </c>
      <c r="P18" s="59">
        <f t="shared" si="8"/>
        <v>1.7453292519943296E-5</v>
      </c>
      <c r="Q18" s="53">
        <f t="shared" si="9"/>
        <v>1.7453293167379869E-5</v>
      </c>
      <c r="R18" s="53">
        <f t="shared" si="10"/>
        <v>1.0000000000253848</v>
      </c>
      <c r="S18" s="53">
        <f t="shared" si="11"/>
        <v>9.9999999964461299</v>
      </c>
      <c r="T18" s="53">
        <f t="shared" si="12"/>
        <v>2.6179938764629782E-4</v>
      </c>
      <c r="U18" s="53">
        <f t="shared" si="13"/>
        <v>7.6154354922319309E-9</v>
      </c>
      <c r="W18" s="68">
        <f>W17+0.001</f>
        <v>3.0000000000000001E-3</v>
      </c>
      <c r="X18" s="68">
        <f>X17+0.001</f>
        <v>3.0000000000000001E-3</v>
      </c>
    </row>
    <row r="19" spans="1:24" x14ac:dyDescent="0.3">
      <c r="A19" s="58">
        <v>150</v>
      </c>
      <c r="B19" s="58">
        <v>3.0000000000000001E-3</v>
      </c>
      <c r="C19" s="58">
        <v>3.0000000000000001E-3</v>
      </c>
      <c r="D19" s="57">
        <f t="shared" si="0"/>
        <v>149.99999990709171</v>
      </c>
      <c r="E19" s="57">
        <f t="shared" si="1"/>
        <v>-66.419999907091707</v>
      </c>
      <c r="F19" s="57">
        <f t="shared" si="2"/>
        <v>4.9741883625150397E-3</v>
      </c>
      <c r="G19" s="57">
        <f t="shared" si="2"/>
        <v>1.9952440983096561E-7</v>
      </c>
      <c r="H19" s="57">
        <f t="shared" si="3"/>
        <v>18154.454974188371</v>
      </c>
      <c r="I19" s="57">
        <f t="shared" si="3"/>
        <v>30989.780000199531</v>
      </c>
      <c r="J19" s="53">
        <f t="shared" si="4"/>
        <v>4.9741883665166964E-3</v>
      </c>
      <c r="K19" s="53">
        <f t="shared" si="5"/>
        <v>2.2982456139319799E-3</v>
      </c>
      <c r="L19" s="53">
        <f t="shared" si="6"/>
        <v>-4.307873247351858E-3</v>
      </c>
      <c r="M19" s="54"/>
      <c r="N19" s="59">
        <f t="shared" si="7"/>
        <v>10</v>
      </c>
      <c r="O19" s="59">
        <f t="shared" si="8"/>
        <v>1.7453292519943296E-5</v>
      </c>
      <c r="P19" s="59">
        <f t="shared" si="8"/>
        <v>1.7453292519943296E-5</v>
      </c>
      <c r="Q19" s="53">
        <f t="shared" si="9"/>
        <v>1.7453293167379869E-5</v>
      </c>
      <c r="R19" s="53">
        <f t="shared" si="10"/>
        <v>1.0000000000253848</v>
      </c>
      <c r="S19" s="53">
        <f t="shared" si="11"/>
        <v>9.999999990353782</v>
      </c>
      <c r="T19" s="53">
        <f t="shared" si="12"/>
        <v>4.3633231238939131E-4</v>
      </c>
      <c r="U19" s="53">
        <f t="shared" si="13"/>
        <v>1.9800132271637346E-8</v>
      </c>
      <c r="W19" s="68">
        <f>W18+0.001</f>
        <v>4.0000000000000001E-3</v>
      </c>
      <c r="X19" s="68">
        <f>X18+0.001</f>
        <v>4.0000000000000001E-3</v>
      </c>
    </row>
    <row r="20" spans="1:24" x14ac:dyDescent="0.3">
      <c r="A20" s="58">
        <v>160</v>
      </c>
      <c r="B20" s="58">
        <v>1E-3</v>
      </c>
      <c r="C20" s="58">
        <v>1E-3</v>
      </c>
      <c r="D20" s="57">
        <f t="shared" si="0"/>
        <v>159.99999990049167</v>
      </c>
      <c r="E20" s="57">
        <f t="shared" si="1"/>
        <v>-76.419999900491675</v>
      </c>
      <c r="F20" s="57">
        <f t="shared" si="2"/>
        <v>5.3232542124531353E-3</v>
      </c>
      <c r="G20" s="57">
        <f t="shared" si="2"/>
        <v>2.1475528080916602E-7</v>
      </c>
      <c r="H20" s="57">
        <f t="shared" si="3"/>
        <v>18154.45532325422</v>
      </c>
      <c r="I20" s="57">
        <f t="shared" si="3"/>
        <v>30989.780000214763</v>
      </c>
      <c r="J20" s="53">
        <f t="shared" si="4"/>
        <v>5.3232542167850555E-3</v>
      </c>
      <c r="K20" s="53">
        <f t="shared" si="5"/>
        <v>2.3114754097317992E-3</v>
      </c>
      <c r="L20" s="53">
        <f t="shared" si="6"/>
        <v>-4.6101807564273437E-3</v>
      </c>
      <c r="M20" s="54"/>
      <c r="N20" s="59">
        <f t="shared" si="7"/>
        <v>10</v>
      </c>
      <c r="O20" s="59">
        <f t="shared" si="8"/>
        <v>-3.4906585039886593E-5</v>
      </c>
      <c r="P20" s="59">
        <f t="shared" si="8"/>
        <v>-3.4906585039886593E-5</v>
      </c>
      <c r="Q20" s="53">
        <f t="shared" si="9"/>
        <v>3.4906586336092005E-5</v>
      </c>
      <c r="R20" s="53">
        <f t="shared" si="10"/>
        <v>1.0000000001015392</v>
      </c>
      <c r="S20" s="53">
        <f t="shared" si="11"/>
        <v>9.9999999933999568</v>
      </c>
      <c r="T20" s="53">
        <f t="shared" si="12"/>
        <v>3.4906584993809594E-4</v>
      </c>
      <c r="U20" s="53">
        <f t="shared" si="13"/>
        <v>1.5230870978200417E-8</v>
      </c>
      <c r="W20" s="68">
        <f>B20+0.001</f>
        <v>2E-3</v>
      </c>
      <c r="X20" s="68">
        <f>C20+0.001</f>
        <v>2E-3</v>
      </c>
    </row>
    <row r="21" spans="1:24" x14ac:dyDescent="0.3">
      <c r="A21" s="58">
        <v>170</v>
      </c>
      <c r="B21" s="58">
        <v>2E-3</v>
      </c>
      <c r="C21" s="58">
        <v>2E-3</v>
      </c>
      <c r="D21" s="57">
        <f t="shared" si="0"/>
        <v>169.99999989693779</v>
      </c>
      <c r="E21" s="57">
        <f t="shared" si="1"/>
        <v>-86.419999896937796</v>
      </c>
      <c r="F21" s="57">
        <f t="shared" ref="F21:G36" si="14">T21+F20</f>
        <v>5.5850536000994332E-3</v>
      </c>
      <c r="G21" s="57">
        <f t="shared" si="14"/>
        <v>2.2237071630139796E-7</v>
      </c>
      <c r="H21" s="57">
        <f t="shared" ref="H21:I36" si="15">H20+T21</f>
        <v>18154.455585053609</v>
      </c>
      <c r="I21" s="57">
        <f t="shared" si="15"/>
        <v>30989.780000222378</v>
      </c>
      <c r="J21" s="53">
        <f t="shared" si="4"/>
        <v>5.585053604526314E-3</v>
      </c>
      <c r="K21" s="53">
        <f t="shared" si="5"/>
        <v>2.2812499998946653E-3</v>
      </c>
      <c r="L21" s="53">
        <f t="shared" si="6"/>
        <v>-4.8369094845419945E-3</v>
      </c>
      <c r="M21" s="54"/>
      <c r="N21" s="59">
        <f t="shared" si="7"/>
        <v>10</v>
      </c>
      <c r="O21" s="59">
        <f t="shared" ref="O21:P36" si="16">RADIANS(B21-B20)</f>
        <v>1.7453292519943296E-5</v>
      </c>
      <c r="P21" s="59">
        <f t="shared" si="16"/>
        <v>1.7453292519943296E-5</v>
      </c>
      <c r="Q21" s="53">
        <f t="shared" si="9"/>
        <v>1.7453293167379869E-5</v>
      </c>
      <c r="R21" s="53">
        <f t="shared" si="10"/>
        <v>1.0000000000253848</v>
      </c>
      <c r="S21" s="53">
        <f t="shared" si="11"/>
        <v>9.9999999964461299</v>
      </c>
      <c r="T21" s="53">
        <f t="shared" si="12"/>
        <v>2.6179938764629782E-4</v>
      </c>
      <c r="U21" s="53">
        <f t="shared" si="13"/>
        <v>7.6154354922319309E-9</v>
      </c>
      <c r="W21" s="68">
        <f>W20+0.001</f>
        <v>3.0000000000000001E-3</v>
      </c>
      <c r="X21" s="68">
        <f>X20+0.001</f>
        <v>3.0000000000000001E-3</v>
      </c>
    </row>
    <row r="22" spans="1:24" x14ac:dyDescent="0.3">
      <c r="A22" s="58">
        <v>180</v>
      </c>
      <c r="B22" s="58">
        <v>3.0000000000000001E-3</v>
      </c>
      <c r="C22" s="58">
        <v>3.0000000000000001E-3</v>
      </c>
      <c r="D22" s="57">
        <f t="shared" si="0"/>
        <v>179.99999988729158</v>
      </c>
      <c r="E22" s="57">
        <f t="shared" si="1"/>
        <v>-96.419999887291581</v>
      </c>
      <c r="F22" s="57">
        <f t="shared" si="14"/>
        <v>6.0213859124888247E-3</v>
      </c>
      <c r="G22" s="57">
        <f t="shared" si="14"/>
        <v>2.4217084857303532E-7</v>
      </c>
      <c r="H22" s="57">
        <f t="shared" si="15"/>
        <v>18154.456021385922</v>
      </c>
      <c r="I22" s="57">
        <f t="shared" si="15"/>
        <v>30989.780000242179</v>
      </c>
      <c r="J22" s="53">
        <f t="shared" si="4"/>
        <v>6.0213859173586931E-3</v>
      </c>
      <c r="K22" s="53">
        <f t="shared" si="5"/>
        <v>2.3043478259841864E-3</v>
      </c>
      <c r="L22" s="53">
        <f t="shared" si="6"/>
        <v>-5.2147942516293528E-3</v>
      </c>
      <c r="M22" s="54"/>
      <c r="N22" s="59">
        <f t="shared" si="7"/>
        <v>10</v>
      </c>
      <c r="O22" s="59">
        <f t="shared" si="16"/>
        <v>1.7453292519943296E-5</v>
      </c>
      <c r="P22" s="59">
        <f t="shared" si="16"/>
        <v>1.7453292519943296E-5</v>
      </c>
      <c r="Q22" s="53">
        <f t="shared" si="9"/>
        <v>1.7453293167379869E-5</v>
      </c>
      <c r="R22" s="53">
        <f t="shared" si="10"/>
        <v>1.0000000000253848</v>
      </c>
      <c r="S22" s="53">
        <f t="shared" si="11"/>
        <v>9.999999990353782</v>
      </c>
      <c r="T22" s="53">
        <f t="shared" si="12"/>
        <v>4.3633231238939131E-4</v>
      </c>
      <c r="U22" s="53">
        <f t="shared" si="13"/>
        <v>1.9800132271637346E-8</v>
      </c>
      <c r="W22" s="68">
        <f>W21+0.001</f>
        <v>4.0000000000000001E-3</v>
      </c>
      <c r="X22" s="68">
        <f>X21+0.001</f>
        <v>4.0000000000000001E-3</v>
      </c>
    </row>
    <row r="23" spans="1:24" x14ac:dyDescent="0.3">
      <c r="A23" s="58">
        <v>190</v>
      </c>
      <c r="B23" s="58">
        <v>-1E-3</v>
      </c>
      <c r="C23" s="58">
        <v>-1E-3</v>
      </c>
      <c r="D23" s="57">
        <f t="shared" si="0"/>
        <v>189.9999998837377</v>
      </c>
      <c r="E23" s="57">
        <f t="shared" si="1"/>
        <v>-106.4199998837377</v>
      </c>
      <c r="F23" s="57">
        <f t="shared" si="14"/>
        <v>6.1959188372983755E-3</v>
      </c>
      <c r="G23" s="57">
        <f t="shared" si="14"/>
        <v>2.5740171955587533E-7</v>
      </c>
      <c r="H23" s="57">
        <f t="shared" si="15"/>
        <v>18154.456195918847</v>
      </c>
      <c r="I23" s="57">
        <f t="shared" si="15"/>
        <v>30989.780000257411</v>
      </c>
      <c r="J23" s="53">
        <f t="shared" si="4"/>
        <v>6.1959188426450916E-3</v>
      </c>
      <c r="K23" s="53">
        <f t="shared" si="5"/>
        <v>2.3802816900532304E-3</v>
      </c>
      <c r="L23" s="53">
        <f t="shared" si="6"/>
        <v>-5.3659518137467131E-3</v>
      </c>
      <c r="M23" s="54"/>
      <c r="N23" s="59">
        <f t="shared" si="7"/>
        <v>10</v>
      </c>
      <c r="O23" s="59">
        <f t="shared" si="16"/>
        <v>-6.9813170079773186E-5</v>
      </c>
      <c r="P23" s="59">
        <f t="shared" si="16"/>
        <v>-6.9813170079773186E-5</v>
      </c>
      <c r="Q23" s="53">
        <f t="shared" si="9"/>
        <v>6.9813169502497274E-5</v>
      </c>
      <c r="R23" s="53">
        <f t="shared" si="10"/>
        <v>1.0000000004061564</v>
      </c>
      <c r="S23" s="53">
        <f t="shared" si="11"/>
        <v>9.9999999964461281</v>
      </c>
      <c r="T23" s="53">
        <f t="shared" si="12"/>
        <v>1.7453292480955061E-4</v>
      </c>
      <c r="U23" s="53">
        <f t="shared" si="13"/>
        <v>1.5230870982840004E-8</v>
      </c>
      <c r="W23" s="68">
        <f t="shared" ref="W23:X23" si="17">B23-0.001</f>
        <v>-2E-3</v>
      </c>
      <c r="X23" s="68">
        <f t="shared" si="17"/>
        <v>-2E-3</v>
      </c>
    </row>
    <row r="24" spans="1:24" x14ac:dyDescent="0.3">
      <c r="A24" s="58">
        <v>200</v>
      </c>
      <c r="B24" s="58">
        <v>1E-3</v>
      </c>
      <c r="C24" s="58">
        <v>1E-3</v>
      </c>
      <c r="D24" s="57">
        <f t="shared" si="0"/>
        <v>199.99999988323</v>
      </c>
      <c r="E24" s="57">
        <f t="shared" si="1"/>
        <v>-116.41999988323001</v>
      </c>
      <c r="F24" s="57">
        <f t="shared" si="14"/>
        <v>6.1959188372983755E-3</v>
      </c>
      <c r="G24" s="57">
        <f t="shared" si="14"/>
        <v>2.6044789375374239E-7</v>
      </c>
      <c r="H24" s="57">
        <f t="shared" si="15"/>
        <v>18154.456195918847</v>
      </c>
      <c r="I24" s="57">
        <f t="shared" si="15"/>
        <v>30989.780000260456</v>
      </c>
      <c r="J24" s="53">
        <f t="shared" si="4"/>
        <v>6.19591884277239E-3</v>
      </c>
      <c r="K24" s="53">
        <f t="shared" si="5"/>
        <v>2.4084507041216472E-3</v>
      </c>
      <c r="L24" s="53">
        <f t="shared" si="6"/>
        <v>-5.3659533368338105E-3</v>
      </c>
      <c r="M24" s="54"/>
      <c r="N24" s="59">
        <f t="shared" si="7"/>
        <v>10</v>
      </c>
      <c r="O24" s="59">
        <f t="shared" si="16"/>
        <v>3.4906585039886593E-5</v>
      </c>
      <c r="P24" s="59">
        <f t="shared" si="16"/>
        <v>3.4906585039886593E-5</v>
      </c>
      <c r="Q24" s="53">
        <f t="shared" si="9"/>
        <v>3.4906586336092005E-5</v>
      </c>
      <c r="R24" s="53">
        <f t="shared" si="10"/>
        <v>1.0000000001015392</v>
      </c>
      <c r="S24" s="53">
        <f t="shared" si="11"/>
        <v>9.9999999994923048</v>
      </c>
      <c r="T24" s="53">
        <f t="shared" si="12"/>
        <v>0</v>
      </c>
      <c r="U24" s="53">
        <f t="shared" si="13"/>
        <v>3.0461741978670868E-9</v>
      </c>
      <c r="W24" s="68">
        <f t="shared" ref="W24:X24" si="18">B24+0.001</f>
        <v>2E-3</v>
      </c>
      <c r="X24" s="68">
        <f t="shared" si="18"/>
        <v>2E-3</v>
      </c>
    </row>
    <row r="25" spans="1:24" x14ac:dyDescent="0.3">
      <c r="A25" s="61">
        <v>210</v>
      </c>
      <c r="B25" s="58">
        <v>-1E-3</v>
      </c>
      <c r="C25" s="61">
        <v>-1E-3</v>
      </c>
      <c r="D25" s="57">
        <f t="shared" si="0"/>
        <v>209.99999988272231</v>
      </c>
      <c r="E25" s="57">
        <f t="shared" si="1"/>
        <v>-126.41999988272231</v>
      </c>
      <c r="F25" s="57">
        <f t="shared" si="14"/>
        <v>6.1959188372983755E-3</v>
      </c>
      <c r="G25" s="57">
        <f t="shared" si="14"/>
        <v>2.6349406795160946E-7</v>
      </c>
      <c r="H25" s="57">
        <f t="shared" si="15"/>
        <v>18154.456195918847</v>
      </c>
      <c r="I25" s="57">
        <f t="shared" si="15"/>
        <v>30989.780000263501</v>
      </c>
      <c r="J25" s="53">
        <f t="shared" si="4"/>
        <v>6.1959188429011863E-3</v>
      </c>
      <c r="K25" s="53">
        <f t="shared" si="5"/>
        <v>2.4366197181889E-3</v>
      </c>
      <c r="L25" s="53">
        <f t="shared" si="6"/>
        <v>-5.3659548599209123E-3</v>
      </c>
      <c r="M25" s="54"/>
      <c r="N25" s="59">
        <f t="shared" si="7"/>
        <v>10</v>
      </c>
      <c r="O25" s="59">
        <f t="shared" si="16"/>
        <v>-3.4906585039886593E-5</v>
      </c>
      <c r="P25" s="59">
        <f t="shared" si="16"/>
        <v>-3.4906585039886593E-5</v>
      </c>
      <c r="Q25" s="53">
        <f t="shared" si="9"/>
        <v>3.4906586336092005E-5</v>
      </c>
      <c r="R25" s="53">
        <f t="shared" si="10"/>
        <v>1.0000000001015392</v>
      </c>
      <c r="S25" s="53">
        <f t="shared" si="11"/>
        <v>9.9999999994923048</v>
      </c>
      <c r="T25" s="53">
        <f t="shared" si="12"/>
        <v>0</v>
      </c>
      <c r="U25" s="53">
        <f t="shared" si="13"/>
        <v>3.0461741978670868E-9</v>
      </c>
      <c r="W25" s="68">
        <f t="shared" ref="W25:X25" si="19">B25-0.001</f>
        <v>-2E-3</v>
      </c>
      <c r="X25" s="68">
        <f t="shared" si="19"/>
        <v>-2E-3</v>
      </c>
    </row>
    <row r="26" spans="1:24" x14ac:dyDescent="0.3">
      <c r="A26" s="58">
        <v>220</v>
      </c>
      <c r="B26" s="58">
        <v>1E-3</v>
      </c>
      <c r="C26" s="58">
        <v>1E-3</v>
      </c>
      <c r="D26" s="57">
        <f t="shared" si="0"/>
        <v>219.99999988221461</v>
      </c>
      <c r="E26" s="57">
        <f t="shared" si="1"/>
        <v>-136.4199998822146</v>
      </c>
      <c r="F26" s="57">
        <f t="shared" si="14"/>
        <v>6.1959188372983755E-3</v>
      </c>
      <c r="G26" s="57">
        <f t="shared" si="14"/>
        <v>2.6654024214947652E-7</v>
      </c>
      <c r="H26" s="57">
        <f t="shared" si="15"/>
        <v>18154.456195918847</v>
      </c>
      <c r="I26" s="57">
        <f t="shared" si="15"/>
        <v>30989.780000266546</v>
      </c>
      <c r="J26" s="53">
        <f t="shared" si="4"/>
        <v>6.1959188430314805E-3</v>
      </c>
      <c r="K26" s="53">
        <f t="shared" si="5"/>
        <v>2.4647887322549757E-3</v>
      </c>
      <c r="L26" s="53">
        <f t="shared" si="6"/>
        <v>-5.3659563830080123E-3</v>
      </c>
      <c r="M26" s="54"/>
      <c r="N26" s="59">
        <f t="shared" si="7"/>
        <v>10</v>
      </c>
      <c r="O26" s="59">
        <f t="shared" si="16"/>
        <v>3.4906585039886593E-5</v>
      </c>
      <c r="P26" s="59">
        <f t="shared" si="16"/>
        <v>3.4906585039886593E-5</v>
      </c>
      <c r="Q26" s="53">
        <f t="shared" si="9"/>
        <v>3.4906586336092005E-5</v>
      </c>
      <c r="R26" s="53">
        <f t="shared" si="10"/>
        <v>1.0000000001015392</v>
      </c>
      <c r="S26" s="53">
        <f t="shared" si="11"/>
        <v>9.9999999994923048</v>
      </c>
      <c r="T26" s="53">
        <f t="shared" si="12"/>
        <v>0</v>
      </c>
      <c r="U26" s="53">
        <f t="shared" si="13"/>
        <v>3.0461741978670868E-9</v>
      </c>
      <c r="W26" s="68">
        <f t="shared" ref="W26:X26" si="20">B26+0.001</f>
        <v>2E-3</v>
      </c>
      <c r="X26" s="68">
        <f t="shared" si="20"/>
        <v>2E-3</v>
      </c>
    </row>
    <row r="27" spans="1:24" x14ac:dyDescent="0.3">
      <c r="A27" s="58">
        <v>230</v>
      </c>
      <c r="B27" s="58">
        <v>-1E-3</v>
      </c>
      <c r="C27" s="58">
        <v>-1E-3</v>
      </c>
      <c r="D27" s="57">
        <f t="shared" si="0"/>
        <v>229.99999988170691</v>
      </c>
      <c r="E27" s="57">
        <f t="shared" si="1"/>
        <v>-146.41999988170693</v>
      </c>
      <c r="F27" s="57">
        <f t="shared" si="14"/>
        <v>6.1959188372983755E-3</v>
      </c>
      <c r="G27" s="57">
        <f t="shared" si="14"/>
        <v>2.6958641634734358E-7</v>
      </c>
      <c r="H27" s="57">
        <f t="shared" si="15"/>
        <v>18154.456195918847</v>
      </c>
      <c r="I27" s="57">
        <f t="shared" si="15"/>
        <v>30989.780000269591</v>
      </c>
      <c r="J27" s="53">
        <f t="shared" si="4"/>
        <v>6.1959188431632709E-3</v>
      </c>
      <c r="K27" s="53">
        <f t="shared" si="5"/>
        <v>2.4929577463198588E-3</v>
      </c>
      <c r="L27" s="53">
        <f t="shared" si="6"/>
        <v>-5.365957906095108E-3</v>
      </c>
      <c r="M27" s="54"/>
      <c r="N27" s="59">
        <f t="shared" si="7"/>
        <v>10</v>
      </c>
      <c r="O27" s="59">
        <f t="shared" si="16"/>
        <v>-3.4906585039886593E-5</v>
      </c>
      <c r="P27" s="59">
        <f t="shared" si="16"/>
        <v>-3.4906585039886593E-5</v>
      </c>
      <c r="Q27" s="53">
        <f t="shared" si="9"/>
        <v>3.4906586336092005E-5</v>
      </c>
      <c r="R27" s="53">
        <f t="shared" si="10"/>
        <v>1.0000000001015392</v>
      </c>
      <c r="S27" s="53">
        <f t="shared" si="11"/>
        <v>9.9999999994923048</v>
      </c>
      <c r="T27" s="53">
        <f t="shared" si="12"/>
        <v>0</v>
      </c>
      <c r="U27" s="53">
        <f t="shared" si="13"/>
        <v>3.0461741978670868E-9</v>
      </c>
      <c r="W27" s="68">
        <f t="shared" ref="W27:X27" si="21">B27-0.001</f>
        <v>-2E-3</v>
      </c>
      <c r="X27" s="68">
        <f t="shared" si="21"/>
        <v>-2E-3</v>
      </c>
    </row>
    <row r="28" spans="1:24" x14ac:dyDescent="0.3">
      <c r="A28" s="58">
        <v>240</v>
      </c>
      <c r="B28" s="58">
        <v>1E-3</v>
      </c>
      <c r="C28" s="58">
        <v>1E-3</v>
      </c>
      <c r="D28" s="57">
        <f t="shared" si="0"/>
        <v>239.99999988119922</v>
      </c>
      <c r="E28" s="57">
        <f t="shared" si="1"/>
        <v>-156.4199998811992</v>
      </c>
      <c r="F28" s="57">
        <f t="shared" si="14"/>
        <v>6.1959188372983755E-3</v>
      </c>
      <c r="G28" s="57">
        <f t="shared" si="14"/>
        <v>2.7263259054521065E-7</v>
      </c>
      <c r="H28" s="57">
        <f t="shared" si="15"/>
        <v>18154.456195918847</v>
      </c>
      <c r="I28" s="57">
        <f t="shared" si="15"/>
        <v>30989.780000272636</v>
      </c>
      <c r="J28" s="53">
        <f t="shared" si="4"/>
        <v>6.1959188432965601E-3</v>
      </c>
      <c r="K28" s="53">
        <f t="shared" si="5"/>
        <v>2.5211267603835368E-3</v>
      </c>
      <c r="L28" s="53">
        <f t="shared" si="6"/>
        <v>-5.3659594291822063E-3</v>
      </c>
      <c r="M28" s="54"/>
      <c r="N28" s="59">
        <f t="shared" si="7"/>
        <v>10</v>
      </c>
      <c r="O28" s="59">
        <f t="shared" si="16"/>
        <v>3.4906585039886593E-5</v>
      </c>
      <c r="P28" s="59">
        <f t="shared" si="16"/>
        <v>3.4906585039886593E-5</v>
      </c>
      <c r="Q28" s="53">
        <f t="shared" si="9"/>
        <v>3.4906586336092005E-5</v>
      </c>
      <c r="R28" s="53">
        <f t="shared" si="10"/>
        <v>1.0000000001015392</v>
      </c>
      <c r="S28" s="53">
        <f t="shared" si="11"/>
        <v>9.9999999994923048</v>
      </c>
      <c r="T28" s="53">
        <f t="shared" si="12"/>
        <v>0</v>
      </c>
      <c r="U28" s="53">
        <f t="shared" si="13"/>
        <v>3.0461741978670868E-9</v>
      </c>
      <c r="W28" s="68">
        <f t="shared" ref="W28:X28" si="22">B28+0.001</f>
        <v>2E-3</v>
      </c>
      <c r="X28" s="68">
        <f t="shared" si="22"/>
        <v>2E-3</v>
      </c>
    </row>
    <row r="29" spans="1:24" x14ac:dyDescent="0.3">
      <c r="A29" s="58">
        <v>250</v>
      </c>
      <c r="B29" s="58">
        <v>-1E-3</v>
      </c>
      <c r="C29" s="58">
        <v>-1E-3</v>
      </c>
      <c r="D29" s="57">
        <f t="shared" si="0"/>
        <v>249.99999988069152</v>
      </c>
      <c r="E29" s="57">
        <f t="shared" si="1"/>
        <v>-166.41999988069153</v>
      </c>
      <c r="F29" s="57">
        <f t="shared" si="14"/>
        <v>6.1959188372983755E-3</v>
      </c>
      <c r="G29" s="57">
        <f t="shared" si="14"/>
        <v>2.7567876474307771E-7</v>
      </c>
      <c r="H29" s="57">
        <f t="shared" si="15"/>
        <v>18154.456195918847</v>
      </c>
      <c r="I29" s="57">
        <f t="shared" si="15"/>
        <v>30989.780000275681</v>
      </c>
      <c r="J29" s="53">
        <f t="shared" si="4"/>
        <v>6.1959188434313464E-3</v>
      </c>
      <c r="K29" s="53">
        <f t="shared" si="5"/>
        <v>2.5492957744459969E-3</v>
      </c>
      <c r="L29" s="53">
        <f t="shared" si="6"/>
        <v>-5.3659609522693072E-3</v>
      </c>
      <c r="M29" s="54"/>
      <c r="N29" s="59">
        <f t="shared" si="7"/>
        <v>10</v>
      </c>
      <c r="O29" s="59">
        <f t="shared" si="16"/>
        <v>-3.4906585039886593E-5</v>
      </c>
      <c r="P29" s="59">
        <f t="shared" si="16"/>
        <v>-3.4906585039886593E-5</v>
      </c>
      <c r="Q29" s="53">
        <f t="shared" si="9"/>
        <v>3.4906586336092005E-5</v>
      </c>
      <c r="R29" s="53">
        <f t="shared" si="10"/>
        <v>1.0000000001015392</v>
      </c>
      <c r="S29" s="53">
        <f t="shared" si="11"/>
        <v>9.9999999994923048</v>
      </c>
      <c r="T29" s="53">
        <f t="shared" si="12"/>
        <v>0</v>
      </c>
      <c r="U29" s="53">
        <f t="shared" si="13"/>
        <v>3.0461741978670868E-9</v>
      </c>
      <c r="W29" s="68">
        <f t="shared" ref="W29:X29" si="23">B29-0.001</f>
        <v>-2E-3</v>
      </c>
      <c r="X29" s="68">
        <f t="shared" si="23"/>
        <v>-2E-3</v>
      </c>
    </row>
    <row r="30" spans="1:24" x14ac:dyDescent="0.3">
      <c r="A30" s="58">
        <v>260</v>
      </c>
      <c r="B30" s="58">
        <v>1E-3</v>
      </c>
      <c r="C30" s="58">
        <v>1E-3</v>
      </c>
      <c r="D30" s="57">
        <f t="shared" si="0"/>
        <v>259.99999988018385</v>
      </c>
      <c r="E30" s="57">
        <f t="shared" si="1"/>
        <v>-176.41999988018387</v>
      </c>
      <c r="F30" s="57">
        <f t="shared" si="14"/>
        <v>6.1959188372983755E-3</v>
      </c>
      <c r="G30" s="57">
        <f t="shared" si="14"/>
        <v>2.7872493894094478E-7</v>
      </c>
      <c r="H30" s="57">
        <f t="shared" si="15"/>
        <v>18154.456195918847</v>
      </c>
      <c r="I30" s="57">
        <f t="shared" si="15"/>
        <v>30989.780000278726</v>
      </c>
      <c r="J30" s="53">
        <f t="shared" si="4"/>
        <v>6.1959188435676306E-3</v>
      </c>
      <c r="K30" s="53">
        <f t="shared" si="5"/>
        <v>2.5774647885072242E-3</v>
      </c>
      <c r="L30" s="53">
        <f t="shared" si="6"/>
        <v>-5.3659624753564072E-3</v>
      </c>
      <c r="M30" s="54"/>
      <c r="N30" s="59">
        <f t="shared" si="7"/>
        <v>10</v>
      </c>
      <c r="O30" s="59">
        <f t="shared" si="16"/>
        <v>3.4906585039886593E-5</v>
      </c>
      <c r="P30" s="59">
        <f t="shared" si="16"/>
        <v>3.4906585039886593E-5</v>
      </c>
      <c r="Q30" s="53">
        <f t="shared" si="9"/>
        <v>3.4906586336092005E-5</v>
      </c>
      <c r="R30" s="53">
        <f t="shared" si="10"/>
        <v>1.0000000001015392</v>
      </c>
      <c r="S30" s="53">
        <f t="shared" si="11"/>
        <v>9.9999999994923048</v>
      </c>
      <c r="T30" s="53">
        <f t="shared" si="12"/>
        <v>0</v>
      </c>
      <c r="U30" s="53">
        <f t="shared" si="13"/>
        <v>3.0461741978670868E-9</v>
      </c>
      <c r="W30" s="68">
        <f t="shared" ref="W30:X30" si="24">B30+0.001</f>
        <v>2E-3</v>
      </c>
      <c r="X30" s="68">
        <f t="shared" si="24"/>
        <v>2E-3</v>
      </c>
    </row>
    <row r="31" spans="1:24" x14ac:dyDescent="0.3">
      <c r="A31" s="58">
        <v>270</v>
      </c>
      <c r="B31" s="58">
        <v>-1E-3</v>
      </c>
      <c r="C31" s="58">
        <v>-1E-3</v>
      </c>
      <c r="D31" s="57">
        <f t="shared" si="0"/>
        <v>269.99999987967618</v>
      </c>
      <c r="E31" s="57">
        <f t="shared" si="1"/>
        <v>-186.4199998796762</v>
      </c>
      <c r="F31" s="57">
        <f t="shared" si="14"/>
        <v>6.1959188372983755E-3</v>
      </c>
      <c r="G31" s="57">
        <f t="shared" si="14"/>
        <v>2.8177111313881184E-7</v>
      </c>
      <c r="H31" s="57">
        <f t="shared" si="15"/>
        <v>18154.456195918847</v>
      </c>
      <c r="I31" s="57">
        <f t="shared" si="15"/>
        <v>30989.780000281771</v>
      </c>
      <c r="J31" s="53">
        <f t="shared" si="4"/>
        <v>6.1959188437054127E-3</v>
      </c>
      <c r="K31" s="53">
        <f t="shared" si="5"/>
        <v>2.605633802567205E-3</v>
      </c>
      <c r="L31" s="53">
        <f t="shared" si="6"/>
        <v>-5.3659639984435072E-3</v>
      </c>
      <c r="M31" s="54"/>
      <c r="N31" s="59">
        <f t="shared" si="7"/>
        <v>10</v>
      </c>
      <c r="O31" s="59">
        <f t="shared" si="16"/>
        <v>-3.4906585039886593E-5</v>
      </c>
      <c r="P31" s="59">
        <f t="shared" si="16"/>
        <v>-3.4906585039886593E-5</v>
      </c>
      <c r="Q31" s="53">
        <f t="shared" si="9"/>
        <v>3.4906586336092005E-5</v>
      </c>
      <c r="R31" s="53">
        <f t="shared" si="10"/>
        <v>1.0000000001015392</v>
      </c>
      <c r="S31" s="53">
        <f t="shared" si="11"/>
        <v>9.9999999994923048</v>
      </c>
      <c r="T31" s="53">
        <f t="shared" si="12"/>
        <v>0</v>
      </c>
      <c r="U31" s="53">
        <f t="shared" si="13"/>
        <v>3.0461741978670868E-9</v>
      </c>
      <c r="W31" s="68">
        <f t="shared" ref="W31:X31" si="25">B31-0.001</f>
        <v>-2E-3</v>
      </c>
      <c r="X31" s="68">
        <f t="shared" si="25"/>
        <v>-2E-3</v>
      </c>
    </row>
    <row r="32" spans="1:24" x14ac:dyDescent="0.3">
      <c r="A32" s="58">
        <v>280</v>
      </c>
      <c r="B32" s="58">
        <v>1E-3</v>
      </c>
      <c r="C32" s="58">
        <v>1E-3</v>
      </c>
      <c r="D32" s="57">
        <f t="shared" si="0"/>
        <v>279.99999987916851</v>
      </c>
      <c r="E32" s="57">
        <f t="shared" si="1"/>
        <v>-196.41999987916853</v>
      </c>
      <c r="F32" s="57">
        <f t="shared" si="14"/>
        <v>6.1959188372983755E-3</v>
      </c>
      <c r="G32" s="57">
        <f t="shared" si="14"/>
        <v>2.848172873366789E-7</v>
      </c>
      <c r="H32" s="57">
        <f t="shared" si="15"/>
        <v>18154.456195918847</v>
      </c>
      <c r="I32" s="57">
        <f t="shared" si="15"/>
        <v>30989.780000284816</v>
      </c>
      <c r="J32" s="53">
        <f t="shared" si="4"/>
        <v>6.195918843844692E-3</v>
      </c>
      <c r="K32" s="53">
        <f t="shared" si="5"/>
        <v>2.6338028166259268E-3</v>
      </c>
      <c r="L32" s="53">
        <f t="shared" si="6"/>
        <v>-5.3659655215306046E-3</v>
      </c>
      <c r="M32" s="54"/>
      <c r="N32" s="59">
        <f t="shared" si="7"/>
        <v>10</v>
      </c>
      <c r="O32" s="59">
        <f t="shared" si="16"/>
        <v>3.4906585039886593E-5</v>
      </c>
      <c r="P32" s="59">
        <f t="shared" si="16"/>
        <v>3.4906585039886593E-5</v>
      </c>
      <c r="Q32" s="53">
        <f t="shared" si="9"/>
        <v>3.4906586336092005E-5</v>
      </c>
      <c r="R32" s="53">
        <f t="shared" si="10"/>
        <v>1.0000000001015392</v>
      </c>
      <c r="S32" s="53">
        <f t="shared" si="11"/>
        <v>9.9999999994923048</v>
      </c>
      <c r="T32" s="53">
        <f t="shared" si="12"/>
        <v>0</v>
      </c>
      <c r="U32" s="53">
        <f t="shared" si="13"/>
        <v>3.0461741978670868E-9</v>
      </c>
      <c r="W32" s="68">
        <f t="shared" ref="W32:X32" si="26">B32+0.001</f>
        <v>2E-3</v>
      </c>
      <c r="X32" s="68">
        <f t="shared" si="26"/>
        <v>2E-3</v>
      </c>
    </row>
    <row r="33" spans="1:24" x14ac:dyDescent="0.3">
      <c r="A33" s="58">
        <v>290</v>
      </c>
      <c r="B33" s="58">
        <v>-1E-3</v>
      </c>
      <c r="C33" s="58">
        <v>-1E-3</v>
      </c>
      <c r="D33" s="57">
        <f t="shared" si="0"/>
        <v>289.99999987866084</v>
      </c>
      <c r="E33" s="57">
        <f t="shared" si="1"/>
        <v>-206.41999987866086</v>
      </c>
      <c r="F33" s="57">
        <f t="shared" si="14"/>
        <v>6.1959188372983755E-3</v>
      </c>
      <c r="G33" s="57">
        <f t="shared" si="14"/>
        <v>2.8786346153454597E-7</v>
      </c>
      <c r="H33" s="57">
        <f t="shared" si="15"/>
        <v>18154.456195918847</v>
      </c>
      <c r="I33" s="57">
        <f t="shared" si="15"/>
        <v>30989.780000287861</v>
      </c>
      <c r="J33" s="53">
        <f t="shared" si="4"/>
        <v>6.1959188439854691E-3</v>
      </c>
      <c r="K33" s="53">
        <f t="shared" si="5"/>
        <v>2.6619718306833749E-3</v>
      </c>
      <c r="L33" s="53">
        <f t="shared" si="6"/>
        <v>-5.3659670446177046E-3</v>
      </c>
      <c r="M33" s="54"/>
      <c r="N33" s="59">
        <f t="shared" si="7"/>
        <v>10</v>
      </c>
      <c r="O33" s="59">
        <f t="shared" si="16"/>
        <v>-3.4906585039886593E-5</v>
      </c>
      <c r="P33" s="59">
        <f t="shared" si="16"/>
        <v>-3.4906585039886593E-5</v>
      </c>
      <c r="Q33" s="53">
        <f t="shared" si="9"/>
        <v>3.4906586336092005E-5</v>
      </c>
      <c r="R33" s="53">
        <f t="shared" si="10"/>
        <v>1.0000000001015392</v>
      </c>
      <c r="S33" s="53">
        <f t="shared" si="11"/>
        <v>9.9999999994923048</v>
      </c>
      <c r="T33" s="53">
        <f t="shared" si="12"/>
        <v>0</v>
      </c>
      <c r="U33" s="53">
        <f t="shared" si="13"/>
        <v>3.0461741978670868E-9</v>
      </c>
      <c r="W33" s="68">
        <f t="shared" ref="W33:X33" si="27">B33-0.001</f>
        <v>-2E-3</v>
      </c>
      <c r="X33" s="68">
        <f t="shared" si="27"/>
        <v>-2E-3</v>
      </c>
    </row>
    <row r="34" spans="1:24" x14ac:dyDescent="0.3">
      <c r="A34" s="58">
        <v>300</v>
      </c>
      <c r="B34" s="58">
        <v>1E-3</v>
      </c>
      <c r="C34" s="58">
        <v>1E-3</v>
      </c>
      <c r="D34" s="57">
        <f t="shared" si="0"/>
        <v>299.99999987815318</v>
      </c>
      <c r="E34" s="57">
        <f t="shared" si="1"/>
        <v>-216.41999987815319</v>
      </c>
      <c r="F34" s="57">
        <f t="shared" si="14"/>
        <v>6.1959188372983755E-3</v>
      </c>
      <c r="G34" s="57">
        <f t="shared" si="14"/>
        <v>2.9090963573241303E-7</v>
      </c>
      <c r="H34" s="57">
        <f t="shared" si="15"/>
        <v>18154.456195918847</v>
      </c>
      <c r="I34" s="57">
        <f t="shared" si="15"/>
        <v>30989.780000290906</v>
      </c>
      <c r="J34" s="53">
        <f t="shared" si="4"/>
        <v>6.1959188441277433E-3</v>
      </c>
      <c r="K34" s="53">
        <f t="shared" si="5"/>
        <v>2.6901408447395367E-3</v>
      </c>
      <c r="L34" s="53">
        <f t="shared" si="6"/>
        <v>-5.365968567704802E-3</v>
      </c>
      <c r="M34" s="54"/>
      <c r="N34" s="59">
        <f t="shared" si="7"/>
        <v>10</v>
      </c>
      <c r="O34" s="59">
        <f t="shared" si="16"/>
        <v>3.4906585039886593E-5</v>
      </c>
      <c r="P34" s="59">
        <f t="shared" si="16"/>
        <v>3.4906585039886593E-5</v>
      </c>
      <c r="Q34" s="53">
        <f t="shared" si="9"/>
        <v>3.4906586336092005E-5</v>
      </c>
      <c r="R34" s="53">
        <f t="shared" si="10"/>
        <v>1.0000000001015392</v>
      </c>
      <c r="S34" s="53">
        <f t="shared" si="11"/>
        <v>9.9999999994923048</v>
      </c>
      <c r="T34" s="53">
        <f t="shared" si="12"/>
        <v>0</v>
      </c>
      <c r="U34" s="53">
        <f t="shared" si="13"/>
        <v>3.0461741978670868E-9</v>
      </c>
      <c r="W34" s="68">
        <f t="shared" ref="W34:X34" si="28">B34+0.001</f>
        <v>2E-3</v>
      </c>
      <c r="X34" s="68">
        <f t="shared" si="28"/>
        <v>2E-3</v>
      </c>
    </row>
    <row r="35" spans="1:24" x14ac:dyDescent="0.3">
      <c r="A35" s="58">
        <v>310</v>
      </c>
      <c r="B35" s="58">
        <v>-1E-3</v>
      </c>
      <c r="C35" s="58">
        <v>-1E-3</v>
      </c>
      <c r="D35" s="57">
        <f t="shared" si="0"/>
        <v>309.99999987764551</v>
      </c>
      <c r="E35" s="57">
        <f t="shared" si="1"/>
        <v>-226.41999987764552</v>
      </c>
      <c r="F35" s="57">
        <f t="shared" si="14"/>
        <v>6.1959188372983755E-3</v>
      </c>
      <c r="G35" s="57">
        <f t="shared" si="14"/>
        <v>2.939558099302801E-7</v>
      </c>
      <c r="H35" s="57">
        <f t="shared" si="15"/>
        <v>18154.456195918847</v>
      </c>
      <c r="I35" s="57">
        <f t="shared" si="15"/>
        <v>30989.780000293951</v>
      </c>
      <c r="J35" s="53">
        <f t="shared" si="4"/>
        <v>6.1959188442715155E-3</v>
      </c>
      <c r="K35" s="53">
        <f t="shared" si="5"/>
        <v>2.7183098587943975E-3</v>
      </c>
      <c r="L35" s="53">
        <f t="shared" si="6"/>
        <v>-5.3659700907919003E-3</v>
      </c>
      <c r="M35" s="54"/>
      <c r="N35" s="59">
        <f t="shared" si="7"/>
        <v>10</v>
      </c>
      <c r="O35" s="59">
        <f t="shared" si="16"/>
        <v>-3.4906585039886593E-5</v>
      </c>
      <c r="P35" s="59">
        <f t="shared" si="16"/>
        <v>-3.4906585039886593E-5</v>
      </c>
      <c r="Q35" s="53">
        <f t="shared" si="9"/>
        <v>3.4906586336092005E-5</v>
      </c>
      <c r="R35" s="53">
        <f t="shared" si="10"/>
        <v>1.0000000001015392</v>
      </c>
      <c r="S35" s="53">
        <f t="shared" si="11"/>
        <v>9.9999999994923048</v>
      </c>
      <c r="T35" s="53">
        <f t="shared" si="12"/>
        <v>0</v>
      </c>
      <c r="U35" s="53">
        <f t="shared" si="13"/>
        <v>3.0461741978670868E-9</v>
      </c>
      <c r="W35" s="68">
        <f t="shared" ref="W35:X35" si="29">B35-0.001</f>
        <v>-2E-3</v>
      </c>
      <c r="X35" s="68">
        <f t="shared" si="29"/>
        <v>-2E-3</v>
      </c>
    </row>
    <row r="36" spans="1:24" x14ac:dyDescent="0.3">
      <c r="A36" s="58">
        <v>320</v>
      </c>
      <c r="B36" s="58">
        <v>1E-3</v>
      </c>
      <c r="C36" s="58">
        <v>1E-3</v>
      </c>
      <c r="D36" s="57">
        <f t="shared" si="0"/>
        <v>319.99999987713784</v>
      </c>
      <c r="E36" s="57">
        <f t="shared" si="1"/>
        <v>-236.41999987713785</v>
      </c>
      <c r="F36" s="57">
        <f t="shared" si="14"/>
        <v>6.1959188372983755E-3</v>
      </c>
      <c r="G36" s="57">
        <f t="shared" si="14"/>
        <v>2.9700198412814716E-7</v>
      </c>
      <c r="H36" s="57">
        <f t="shared" si="15"/>
        <v>18154.456195918847</v>
      </c>
      <c r="I36" s="57">
        <f t="shared" si="15"/>
        <v>30989.780000296996</v>
      </c>
      <c r="J36" s="53">
        <f t="shared" si="4"/>
        <v>6.1959188444167855E-3</v>
      </c>
      <c r="K36" s="53">
        <f t="shared" si="5"/>
        <v>2.7464788728479442E-3</v>
      </c>
      <c r="L36" s="53">
        <f t="shared" si="6"/>
        <v>-5.3659716138789977E-3</v>
      </c>
      <c r="M36" s="54"/>
      <c r="N36" s="59">
        <f t="shared" si="7"/>
        <v>10</v>
      </c>
      <c r="O36" s="59">
        <f t="shared" si="16"/>
        <v>3.4906585039886593E-5</v>
      </c>
      <c r="P36" s="59">
        <f t="shared" si="16"/>
        <v>3.4906585039886593E-5</v>
      </c>
      <c r="Q36" s="53">
        <f t="shared" si="9"/>
        <v>3.4906586336092005E-5</v>
      </c>
      <c r="R36" s="53">
        <f t="shared" si="10"/>
        <v>1.0000000001015392</v>
      </c>
      <c r="S36" s="53">
        <f t="shared" si="11"/>
        <v>9.9999999994923048</v>
      </c>
      <c r="T36" s="53">
        <f t="shared" si="12"/>
        <v>0</v>
      </c>
      <c r="U36" s="53">
        <f t="shared" si="13"/>
        <v>3.0461741978670868E-9</v>
      </c>
      <c r="W36" s="68">
        <f t="shared" ref="W36:X36" si="30">B36+0.001</f>
        <v>2E-3</v>
      </c>
      <c r="X36" s="68">
        <f t="shared" si="30"/>
        <v>2E-3</v>
      </c>
    </row>
    <row r="37" spans="1:24" x14ac:dyDescent="0.3">
      <c r="A37" s="58">
        <v>330</v>
      </c>
      <c r="B37" s="58">
        <v>0.69899999999999995</v>
      </c>
      <c r="C37" s="58">
        <v>241.60900000000001</v>
      </c>
      <c r="D37" s="57">
        <f t="shared" si="0"/>
        <v>329.99975198659394</v>
      </c>
      <c r="E37" s="57">
        <f t="shared" si="1"/>
        <v>-246.41975198659395</v>
      </c>
      <c r="F37" s="57">
        <f t="shared" ref="F37:G52" si="31">T37+F36</f>
        <v>-2.2720748978798357E-2</v>
      </c>
      <c r="G37" s="57">
        <f t="shared" si="31"/>
        <v>-5.3661503134003329E-2</v>
      </c>
      <c r="H37" s="57">
        <f t="shared" ref="H37:I52" si="32">H36+T37</f>
        <v>18154.427279251031</v>
      </c>
      <c r="I37" s="57">
        <f t="shared" si="32"/>
        <v>30989.726338496861</v>
      </c>
      <c r="J37" s="53">
        <f t="shared" si="4"/>
        <v>5.8273401760650767E-2</v>
      </c>
      <c r="K37" s="53">
        <f t="shared" si="5"/>
        <v>247.05177652536804</v>
      </c>
      <c r="L37" s="53">
        <f t="shared" si="6"/>
        <v>4.6507497375650395E-2</v>
      </c>
      <c r="M37" s="54"/>
      <c r="N37" s="59">
        <f t="shared" si="7"/>
        <v>10</v>
      </c>
      <c r="O37" s="59">
        <f t="shared" ref="O37:P64" si="33">RADIANS(B37-B36)</f>
        <v>1.2182398178920419E-2</v>
      </c>
      <c r="P37" s="59">
        <f t="shared" si="33"/>
        <v>4.2168550991584599</v>
      </c>
      <c r="Q37" s="53">
        <f t="shared" si="9"/>
        <v>1.220816019082327E-2</v>
      </c>
      <c r="R37" s="53">
        <f t="shared" si="10"/>
        <v>1.0000124201163789</v>
      </c>
      <c r="S37" s="53">
        <f t="shared" si="11"/>
        <v>9.9997521094561002</v>
      </c>
      <c r="T37" s="53">
        <f t="shared" si="12"/>
        <v>-2.8916667816096732E-2</v>
      </c>
      <c r="U37" s="53">
        <f t="shared" si="13"/>
        <v>-5.366180013598746E-2</v>
      </c>
      <c r="W37" s="68">
        <f t="shared" ref="W37:X37" si="34">B37-0.001</f>
        <v>0.69799999999999995</v>
      </c>
      <c r="X37" s="68">
        <f t="shared" si="34"/>
        <v>241.608</v>
      </c>
    </row>
    <row r="38" spans="1:24" x14ac:dyDescent="0.3">
      <c r="A38" s="58">
        <v>340</v>
      </c>
      <c r="B38" s="58">
        <v>1.4009999999999998</v>
      </c>
      <c r="C38" s="58">
        <v>241.61100000000002</v>
      </c>
      <c r="D38" s="57">
        <f t="shared" si="0"/>
        <v>339.99801029206492</v>
      </c>
      <c r="E38" s="57">
        <f t="shared" si="1"/>
        <v>-256.41801029206493</v>
      </c>
      <c r="F38" s="57">
        <f t="shared" si="31"/>
        <v>-0.109848938372856</v>
      </c>
      <c r="G38" s="57">
        <f t="shared" si="31"/>
        <v>-0.21487121001516282</v>
      </c>
      <c r="H38" s="57">
        <f t="shared" si="32"/>
        <v>18154.340151061639</v>
      </c>
      <c r="I38" s="57">
        <f t="shared" si="32"/>
        <v>30989.565128789978</v>
      </c>
      <c r="J38" s="53">
        <f t="shared" si="4"/>
        <v>0.2413222454624184</v>
      </c>
      <c r="K38" s="53">
        <f t="shared" si="5"/>
        <v>242.92244940470007</v>
      </c>
      <c r="L38" s="53">
        <f t="shared" si="6"/>
        <v>0.20256757621722593</v>
      </c>
      <c r="M38" s="54"/>
      <c r="N38" s="59">
        <f t="shared" si="7"/>
        <v>10</v>
      </c>
      <c r="O38" s="59">
        <f t="shared" si="33"/>
        <v>1.2252211349000191E-2</v>
      </c>
      <c r="P38" s="59">
        <f t="shared" si="33"/>
        <v>3.4906585040053262E-5</v>
      </c>
      <c r="Q38" s="53">
        <f t="shared" si="9"/>
        <v>1.2252211363835697E-2</v>
      </c>
      <c r="R38" s="53">
        <f t="shared" si="10"/>
        <v>1.0000125099114034</v>
      </c>
      <c r="S38" s="53">
        <f t="shared" si="11"/>
        <v>9.9982583054709622</v>
      </c>
      <c r="T38" s="53">
        <f t="shared" si="12"/>
        <v>-8.7128189394057642E-2</v>
      </c>
      <c r="U38" s="53">
        <f t="shared" si="13"/>
        <v>-0.16120970688115949</v>
      </c>
      <c r="W38" s="68">
        <f t="shared" ref="W38:X38" si="35">B38+0.001</f>
        <v>1.4019999999999997</v>
      </c>
      <c r="X38" s="68">
        <f t="shared" si="35"/>
        <v>241.61200000000002</v>
      </c>
    </row>
    <row r="39" spans="1:24" x14ac:dyDescent="0.3">
      <c r="A39" s="58">
        <v>350</v>
      </c>
      <c r="B39" s="58">
        <v>2.0990000000000002</v>
      </c>
      <c r="C39" s="58">
        <v>241.60900000000001</v>
      </c>
      <c r="D39" s="57">
        <f t="shared" si="0"/>
        <v>349.99328439154544</v>
      </c>
      <c r="E39" s="57">
        <f t="shared" si="1"/>
        <v>-266.41328439154546</v>
      </c>
      <c r="F39" s="57">
        <f t="shared" si="31"/>
        <v>-0.25505064992761978</v>
      </c>
      <c r="G39" s="57">
        <f t="shared" si="31"/>
        <v>-0.48352598560313131</v>
      </c>
      <c r="H39" s="57">
        <f t="shared" si="32"/>
        <v>18154.194949350083</v>
      </c>
      <c r="I39" s="57">
        <f t="shared" si="32"/>
        <v>30989.296474014391</v>
      </c>
      <c r="J39" s="53">
        <f t="shared" si="4"/>
        <v>0.54667011330598714</v>
      </c>
      <c r="K39" s="53">
        <f t="shared" si="5"/>
        <v>242.18921595066405</v>
      </c>
      <c r="L39" s="53">
        <f t="shared" si="6"/>
        <v>0.4626433348906161</v>
      </c>
      <c r="M39" s="54"/>
      <c r="N39" s="59">
        <f t="shared" si="7"/>
        <v>10</v>
      </c>
      <c r="O39" s="59">
        <f t="shared" si="33"/>
        <v>1.2182398178920428E-2</v>
      </c>
      <c r="P39" s="59">
        <f t="shared" si="33"/>
        <v>-3.4906585040053262E-5</v>
      </c>
      <c r="Q39" s="53">
        <f t="shared" si="9"/>
        <v>1.2182398223704149E-2</v>
      </c>
      <c r="R39" s="53">
        <f t="shared" si="10"/>
        <v>1.0000123677524244</v>
      </c>
      <c r="S39" s="53">
        <f t="shared" si="11"/>
        <v>9.9952740994805289</v>
      </c>
      <c r="T39" s="53">
        <f t="shared" si="12"/>
        <v>-0.14520171155476377</v>
      </c>
      <c r="U39" s="53">
        <f t="shared" si="13"/>
        <v>-0.26865477558796852</v>
      </c>
      <c r="W39" s="68">
        <f t="shared" ref="W39:X39" si="36">B39-0.001</f>
        <v>2.0980000000000003</v>
      </c>
      <c r="X39" s="68">
        <f t="shared" si="36"/>
        <v>241.608</v>
      </c>
    </row>
    <row r="40" spans="1:24" x14ac:dyDescent="0.3">
      <c r="A40" s="58">
        <v>360</v>
      </c>
      <c r="B40" s="58">
        <v>2.8009999999999997</v>
      </c>
      <c r="C40" s="58">
        <v>241.61100000000002</v>
      </c>
      <c r="D40" s="57">
        <f t="shared" si="0"/>
        <v>359.98408096286244</v>
      </c>
      <c r="E40" s="57">
        <f t="shared" si="1"/>
        <v>-276.40408096286245</v>
      </c>
      <c r="F40" s="57">
        <f t="shared" si="31"/>
        <v>-0.45830044036206191</v>
      </c>
      <c r="G40" s="57">
        <f t="shared" si="31"/>
        <v>-0.85958771874450801</v>
      </c>
      <c r="H40" s="57">
        <f t="shared" si="32"/>
        <v>18153.99169955965</v>
      </c>
      <c r="I40" s="57">
        <f t="shared" si="32"/>
        <v>30988.920412281248</v>
      </c>
      <c r="J40" s="53">
        <f t="shared" si="4"/>
        <v>0.97413055585606556</v>
      </c>
      <c r="K40" s="53">
        <f t="shared" si="5"/>
        <v>241.93510792226249</v>
      </c>
      <c r="L40" s="53">
        <f t="shared" si="6"/>
        <v>0.82669368329139459</v>
      </c>
      <c r="M40" s="54"/>
      <c r="N40" s="59">
        <f t="shared" si="7"/>
        <v>10</v>
      </c>
      <c r="O40" s="59">
        <f t="shared" si="33"/>
        <v>1.2252211349000185E-2</v>
      </c>
      <c r="P40" s="59">
        <f t="shared" si="33"/>
        <v>3.4906585040053262E-5</v>
      </c>
      <c r="Q40" s="53">
        <f t="shared" si="9"/>
        <v>1.2252211438005256E-2</v>
      </c>
      <c r="R40" s="53">
        <f t="shared" si="10"/>
        <v>1.0000125099115549</v>
      </c>
      <c r="S40" s="53">
        <f t="shared" si="11"/>
        <v>9.9907965713169631</v>
      </c>
      <c r="T40" s="53">
        <f t="shared" si="12"/>
        <v>-0.20324979043444213</v>
      </c>
      <c r="U40" s="53">
        <f t="shared" si="13"/>
        <v>-0.37606173314137664</v>
      </c>
      <c r="W40" s="68">
        <f t="shared" ref="W40:X40" si="37">B40+0.001</f>
        <v>2.8019999999999996</v>
      </c>
      <c r="X40" s="68">
        <f t="shared" si="37"/>
        <v>241.61200000000002</v>
      </c>
    </row>
    <row r="41" spans="1:24" x14ac:dyDescent="0.3">
      <c r="A41" s="58">
        <v>370</v>
      </c>
      <c r="B41" s="58">
        <v>3.4990000000000001</v>
      </c>
      <c r="C41" s="58">
        <v>241.60900000000001</v>
      </c>
      <c r="D41" s="57">
        <f t="shared" si="0"/>
        <v>369.96891019307242</v>
      </c>
      <c r="E41" s="57">
        <f t="shared" si="1"/>
        <v>-286.38891019307243</v>
      </c>
      <c r="F41" s="57">
        <f t="shared" si="31"/>
        <v>-0.71957174942142643</v>
      </c>
      <c r="G41" s="57">
        <f t="shared" si="31"/>
        <v>-1.3429983059437203</v>
      </c>
      <c r="H41" s="57">
        <f t="shared" si="32"/>
        <v>18153.73042825059</v>
      </c>
      <c r="I41" s="57">
        <f t="shared" si="32"/>
        <v>30988.437001694048</v>
      </c>
      <c r="J41" s="53">
        <f t="shared" si="4"/>
        <v>1.5236232973845978</v>
      </c>
      <c r="K41" s="53">
        <f t="shared" si="5"/>
        <v>241.81781759905942</v>
      </c>
      <c r="L41" s="53">
        <f t="shared" si="6"/>
        <v>1.2946665678164258</v>
      </c>
      <c r="M41" s="54"/>
      <c r="N41" s="59">
        <f t="shared" si="7"/>
        <v>10</v>
      </c>
      <c r="O41" s="59">
        <f t="shared" si="33"/>
        <v>1.2182398178920428E-2</v>
      </c>
      <c r="P41" s="59">
        <f t="shared" si="33"/>
        <v>-3.4906585040053262E-5</v>
      </c>
      <c r="Q41" s="53">
        <f t="shared" si="9"/>
        <v>1.2182398328072663E-2</v>
      </c>
      <c r="R41" s="53">
        <f t="shared" si="10"/>
        <v>1.0000123677526362</v>
      </c>
      <c r="S41" s="53">
        <f t="shared" si="11"/>
        <v>9.984829230209991</v>
      </c>
      <c r="T41" s="53">
        <f t="shared" si="12"/>
        <v>-0.26127130905936458</v>
      </c>
      <c r="U41" s="53">
        <f t="shared" si="13"/>
        <v>-0.48341058719921237</v>
      </c>
      <c r="W41" s="68">
        <f t="shared" ref="W41:X41" si="38">B41-0.001</f>
        <v>3.4980000000000002</v>
      </c>
      <c r="X41" s="68">
        <f t="shared" si="38"/>
        <v>241.608</v>
      </c>
    </row>
    <row r="42" spans="1:24" x14ac:dyDescent="0.3">
      <c r="A42" s="58">
        <v>380</v>
      </c>
      <c r="B42" s="58">
        <v>4.2010000000000005</v>
      </c>
      <c r="C42" s="58">
        <v>241.61100000000002</v>
      </c>
      <c r="D42" s="57">
        <f t="shared" si="0"/>
        <v>379.94628032049525</v>
      </c>
      <c r="E42" s="57">
        <f t="shared" si="1"/>
        <v>-296.36628032049526</v>
      </c>
      <c r="F42" s="57">
        <f t="shared" si="31"/>
        <v>-1.0388217966174926</v>
      </c>
      <c r="G42" s="57">
        <f t="shared" si="31"/>
        <v>-1.933687548804953</v>
      </c>
      <c r="H42" s="57">
        <f t="shared" si="32"/>
        <v>18153.411178203394</v>
      </c>
      <c r="I42" s="57">
        <f t="shared" si="32"/>
        <v>30987.846312451187</v>
      </c>
      <c r="J42" s="53">
        <f t="shared" si="4"/>
        <v>2.1950622454798183</v>
      </c>
      <c r="K42" s="53">
        <f t="shared" si="5"/>
        <v>241.75427677383294</v>
      </c>
      <c r="L42" s="53">
        <f t="shared" si="6"/>
        <v>1.8664898402782166</v>
      </c>
      <c r="M42" s="54"/>
      <c r="N42" s="59">
        <f t="shared" si="7"/>
        <v>10</v>
      </c>
      <c r="O42" s="59">
        <f t="shared" si="33"/>
        <v>1.2252211349000201E-2</v>
      </c>
      <c r="P42" s="59">
        <f t="shared" si="33"/>
        <v>3.4906585040053262E-5</v>
      </c>
      <c r="Q42" s="53">
        <f t="shared" si="9"/>
        <v>1.2252211571319949E-2</v>
      </c>
      <c r="R42" s="53">
        <f t="shared" si="10"/>
        <v>1.0000125099118271</v>
      </c>
      <c r="S42" s="53">
        <f t="shared" si="11"/>
        <v>9.9773701274228479</v>
      </c>
      <c r="T42" s="53">
        <f t="shared" si="12"/>
        <v>-0.31925004719606626</v>
      </c>
      <c r="U42" s="53">
        <f t="shared" si="13"/>
        <v>-0.59068924286123281</v>
      </c>
      <c r="W42" s="68">
        <f t="shared" ref="W42:X42" si="39">B42+0.001</f>
        <v>4.2020000000000008</v>
      </c>
      <c r="X42" s="68">
        <f t="shared" si="39"/>
        <v>241.61200000000002</v>
      </c>
    </row>
    <row r="43" spans="1:24" x14ac:dyDescent="0.3">
      <c r="A43" s="58">
        <v>390</v>
      </c>
      <c r="B43" s="58">
        <v>4.899</v>
      </c>
      <c r="C43" s="58">
        <v>241.60900000000001</v>
      </c>
      <c r="D43" s="57">
        <f t="shared" si="0"/>
        <v>389.91470353431919</v>
      </c>
      <c r="E43" s="57">
        <f t="shared" si="1"/>
        <v>-306.3347035343192</v>
      </c>
      <c r="F43" s="57">
        <f t="shared" si="31"/>
        <v>-1.416006718870277</v>
      </c>
      <c r="G43" s="57">
        <f t="shared" si="31"/>
        <v>-2.631565341615258</v>
      </c>
      <c r="H43" s="57">
        <f t="shared" si="32"/>
        <v>18153.03399328114</v>
      </c>
      <c r="I43" s="57">
        <f t="shared" si="32"/>
        <v>30987.148434658378</v>
      </c>
      <c r="J43" s="53">
        <f t="shared" si="4"/>
        <v>2.9883458928103348</v>
      </c>
      <c r="K43" s="53">
        <f t="shared" si="5"/>
        <v>241.71595681888431</v>
      </c>
      <c r="L43" s="53">
        <f t="shared" si="6"/>
        <v>2.5420804612787382</v>
      </c>
      <c r="M43" s="54"/>
      <c r="N43" s="59">
        <f t="shared" si="7"/>
        <v>10</v>
      </c>
      <c r="O43" s="59">
        <f t="shared" si="33"/>
        <v>1.2182398178920412E-2</v>
      </c>
      <c r="P43" s="59">
        <f t="shared" si="33"/>
        <v>-3.4906585040053262E-5</v>
      </c>
      <c r="Q43" s="53">
        <f t="shared" si="9"/>
        <v>1.2182398491788815E-2</v>
      </c>
      <c r="R43" s="53">
        <f t="shared" si="10"/>
        <v>1.0000123677529686</v>
      </c>
      <c r="S43" s="53">
        <f t="shared" si="11"/>
        <v>9.9684232138239341</v>
      </c>
      <c r="T43" s="53">
        <f t="shared" si="12"/>
        <v>-0.37718492225278433</v>
      </c>
      <c r="U43" s="53">
        <f t="shared" si="13"/>
        <v>-0.69787779281030493</v>
      </c>
      <c r="W43" s="68">
        <f t="shared" ref="W43:X43" si="40">B43-0.001</f>
        <v>4.8979999999999997</v>
      </c>
      <c r="X43" s="68">
        <f t="shared" si="40"/>
        <v>241.608</v>
      </c>
    </row>
    <row r="44" spans="1:24" x14ac:dyDescent="0.3">
      <c r="A44" s="58">
        <v>400</v>
      </c>
      <c r="B44" s="58">
        <v>5.601</v>
      </c>
      <c r="C44" s="58">
        <v>241.61100000000002</v>
      </c>
      <c r="D44" s="57">
        <f t="shared" si="0"/>
        <v>399.8726905239692</v>
      </c>
      <c r="E44" s="57">
        <f t="shared" si="1"/>
        <v>-316.29269052396921</v>
      </c>
      <c r="F44" s="57">
        <f t="shared" si="31"/>
        <v>-1.8510664240251908</v>
      </c>
      <c r="G44" s="57">
        <f t="shared" si="31"/>
        <v>-3.4365294406462819</v>
      </c>
      <c r="H44" s="57">
        <f t="shared" si="32"/>
        <v>18152.598933575984</v>
      </c>
      <c r="I44" s="57">
        <f t="shared" si="32"/>
        <v>30986.343470559346</v>
      </c>
      <c r="J44" s="53">
        <f t="shared" si="4"/>
        <v>3.9033551596776404</v>
      </c>
      <c r="K44" s="53">
        <f t="shared" si="5"/>
        <v>241.69113444495358</v>
      </c>
      <c r="L44" s="53">
        <f t="shared" si="6"/>
        <v>3.3213352676213739</v>
      </c>
      <c r="M44" s="54"/>
      <c r="N44" s="59">
        <f t="shared" si="7"/>
        <v>10</v>
      </c>
      <c r="O44" s="59">
        <f t="shared" si="33"/>
        <v>1.2252211349000192E-2</v>
      </c>
      <c r="P44" s="59">
        <f t="shared" si="33"/>
        <v>3.4906585040053262E-5</v>
      </c>
      <c r="Q44" s="53">
        <f t="shared" si="9"/>
        <v>1.2252211763462917E-2</v>
      </c>
      <c r="R44" s="53">
        <f t="shared" si="10"/>
        <v>1.0000125099122195</v>
      </c>
      <c r="S44" s="53">
        <f t="shared" si="11"/>
        <v>9.9579869896500135</v>
      </c>
      <c r="T44" s="53">
        <f t="shared" si="12"/>
        <v>-0.43505970515491399</v>
      </c>
      <c r="U44" s="53">
        <f t="shared" si="13"/>
        <v>-0.80496409903102384</v>
      </c>
      <c r="W44" s="68">
        <f t="shared" ref="W44:X44" si="41">B44+0.001</f>
        <v>5.6020000000000003</v>
      </c>
      <c r="X44" s="68">
        <f t="shared" si="41"/>
        <v>241.61200000000002</v>
      </c>
    </row>
    <row r="45" spans="1:24" x14ac:dyDescent="0.3">
      <c r="A45" s="58">
        <v>410</v>
      </c>
      <c r="B45" s="58">
        <v>6.6389999999999993</v>
      </c>
      <c r="C45" s="58">
        <v>241.60900000000001</v>
      </c>
      <c r="D45" s="57">
        <f t="shared" si="0"/>
        <v>409.81556245447348</v>
      </c>
      <c r="E45" s="57">
        <f t="shared" si="1"/>
        <v>-326.2355624544735</v>
      </c>
      <c r="F45" s="57">
        <f t="shared" si="31"/>
        <v>-2.3579656487899303</v>
      </c>
      <c r="G45" s="57">
        <f t="shared" si="31"/>
        <v>-4.3744078500914654</v>
      </c>
      <c r="H45" s="57">
        <f t="shared" si="32"/>
        <v>18152.092034351219</v>
      </c>
      <c r="I45" s="57">
        <f t="shared" si="32"/>
        <v>30985.405592149902</v>
      </c>
      <c r="J45" s="53">
        <f t="shared" si="4"/>
        <v>4.9694512815616934</v>
      </c>
      <c r="K45" s="53">
        <f t="shared" si="5"/>
        <v>241.67371054432994</v>
      </c>
      <c r="L45" s="53">
        <f t="shared" si="6"/>
        <v>4.2292620781488672</v>
      </c>
      <c r="M45" s="54"/>
      <c r="N45" s="59">
        <f t="shared" si="7"/>
        <v>10</v>
      </c>
      <c r="O45" s="59">
        <f t="shared" si="33"/>
        <v>1.8116517635701129E-2</v>
      </c>
      <c r="P45" s="59">
        <f t="shared" si="33"/>
        <v>-3.4906585040053262E-5</v>
      </c>
      <c r="Q45" s="53">
        <f t="shared" si="9"/>
        <v>1.8116518015184324E-2</v>
      </c>
      <c r="R45" s="53">
        <f t="shared" si="10"/>
        <v>1.0000273515831182</v>
      </c>
      <c r="S45" s="53">
        <f t="shared" si="11"/>
        <v>9.942871930504289</v>
      </c>
      <c r="T45" s="53">
        <f t="shared" si="12"/>
        <v>-0.5068992247647397</v>
      </c>
      <c r="U45" s="53">
        <f t="shared" si="13"/>
        <v>-0.93787840944518397</v>
      </c>
      <c r="W45" s="68">
        <f t="shared" ref="W45:X45" si="42">B45-0.001</f>
        <v>6.637999999999999</v>
      </c>
      <c r="X45" s="68">
        <f t="shared" si="42"/>
        <v>241.608</v>
      </c>
    </row>
    <row r="46" spans="1:24" x14ac:dyDescent="0.3">
      <c r="A46" s="58">
        <v>420</v>
      </c>
      <c r="B46" s="58">
        <v>7.681</v>
      </c>
      <c r="C46" s="58">
        <v>241.61100000000002</v>
      </c>
      <c r="D46" s="57">
        <f t="shared" si="0"/>
        <v>419.73744530665516</v>
      </c>
      <c r="E46" s="57">
        <f t="shared" si="1"/>
        <v>-336.15744530665518</v>
      </c>
      <c r="F46" s="57">
        <f t="shared" si="31"/>
        <v>-2.9505854851287392</v>
      </c>
      <c r="G46" s="57">
        <f t="shared" si="31"/>
        <v>-5.470895989025129</v>
      </c>
      <c r="H46" s="57">
        <f t="shared" si="32"/>
        <v>18151.499414514881</v>
      </c>
      <c r="I46" s="57">
        <f t="shared" si="32"/>
        <v>30984.309104010968</v>
      </c>
      <c r="J46" s="53">
        <f t="shared" si="4"/>
        <v>6.2158392536956457</v>
      </c>
      <c r="K46" s="53">
        <f t="shared" si="5"/>
        <v>241.66094994151968</v>
      </c>
      <c r="L46" s="53">
        <f t="shared" si="6"/>
        <v>5.2907299806716832</v>
      </c>
      <c r="M46" s="54"/>
      <c r="N46" s="59">
        <f t="shared" si="7"/>
        <v>10</v>
      </c>
      <c r="O46" s="59">
        <f t="shared" si="33"/>
        <v>1.8186330805780925E-2</v>
      </c>
      <c r="P46" s="59">
        <f t="shared" si="33"/>
        <v>3.4906585040053262E-5</v>
      </c>
      <c r="Q46" s="53">
        <f t="shared" si="9"/>
        <v>1.8186331323462479E-2</v>
      </c>
      <c r="R46" s="53">
        <f t="shared" si="10"/>
        <v>1.0000275627988704</v>
      </c>
      <c r="S46" s="53">
        <f t="shared" si="11"/>
        <v>9.9218828521816693</v>
      </c>
      <c r="T46" s="53">
        <f t="shared" si="12"/>
        <v>-0.59261983633880899</v>
      </c>
      <c r="U46" s="53">
        <f t="shared" si="13"/>
        <v>-1.096488138933664</v>
      </c>
      <c r="W46" s="68">
        <f t="shared" ref="W46:X46" si="43">B46+0.001</f>
        <v>7.6820000000000004</v>
      </c>
      <c r="X46" s="68">
        <f t="shared" si="43"/>
        <v>241.61200000000002</v>
      </c>
    </row>
    <row r="47" spans="1:24" x14ac:dyDescent="0.3">
      <c r="A47" s="58">
        <v>430</v>
      </c>
      <c r="B47" s="58">
        <v>8.7190000000000012</v>
      </c>
      <c r="C47" s="58">
        <v>241.60900000000001</v>
      </c>
      <c r="D47" s="57">
        <f t="shared" si="0"/>
        <v>429.63507226102274</v>
      </c>
      <c r="E47" s="57">
        <f t="shared" si="1"/>
        <v>-346.05507226102276</v>
      </c>
      <c r="F47" s="57">
        <f t="shared" si="31"/>
        <v>-3.6287363403127921</v>
      </c>
      <c r="G47" s="57">
        <f t="shared" si="31"/>
        <v>-6.7256298456968509</v>
      </c>
      <c r="H47" s="57">
        <f t="shared" si="32"/>
        <v>18150.821263659698</v>
      </c>
      <c r="I47" s="57">
        <f t="shared" si="32"/>
        <v>30983.054370154296</v>
      </c>
      <c r="J47" s="53">
        <f t="shared" si="4"/>
        <v>7.6421086258201614</v>
      </c>
      <c r="K47" s="53">
        <f t="shared" si="5"/>
        <v>241.65142926908075</v>
      </c>
      <c r="L47" s="53">
        <f t="shared" si="6"/>
        <v>6.5053927771950768</v>
      </c>
      <c r="M47" s="54"/>
      <c r="N47" s="59">
        <f t="shared" si="7"/>
        <v>10</v>
      </c>
      <c r="O47" s="59">
        <f t="shared" si="33"/>
        <v>1.811651763570116E-2</v>
      </c>
      <c r="P47" s="59">
        <f t="shared" si="33"/>
        <v>-3.4906585040053262E-5</v>
      </c>
      <c r="Q47" s="53">
        <f t="shared" si="9"/>
        <v>1.8116518317089936E-2</v>
      </c>
      <c r="R47" s="53">
        <f t="shared" si="10"/>
        <v>1.0000273515840294</v>
      </c>
      <c r="S47" s="53">
        <f t="shared" si="11"/>
        <v>9.8976269543676096</v>
      </c>
      <c r="T47" s="53">
        <f t="shared" si="12"/>
        <v>-0.67815085518405294</v>
      </c>
      <c r="U47" s="53">
        <f t="shared" si="13"/>
        <v>-1.2547338566717219</v>
      </c>
      <c r="W47" s="68">
        <f t="shared" ref="W47:X47" si="44">B47-0.001</f>
        <v>8.7180000000000017</v>
      </c>
      <c r="X47" s="68">
        <f t="shared" si="44"/>
        <v>241.608</v>
      </c>
    </row>
    <row r="48" spans="1:24" x14ac:dyDescent="0.3">
      <c r="A48" s="58">
        <v>440</v>
      </c>
      <c r="B48" s="58">
        <v>9.7609999999999992</v>
      </c>
      <c r="C48" s="58">
        <v>241.61100000000002</v>
      </c>
      <c r="D48" s="57">
        <f t="shared" si="0"/>
        <v>439.50518030431613</v>
      </c>
      <c r="E48" s="57">
        <f t="shared" si="1"/>
        <v>-355.92518030431614</v>
      </c>
      <c r="F48" s="57">
        <f t="shared" si="31"/>
        <v>-4.3921891278662173</v>
      </c>
      <c r="G48" s="57">
        <f t="shared" si="31"/>
        <v>-8.1381987454144014</v>
      </c>
      <c r="H48" s="57">
        <f t="shared" si="32"/>
        <v>18150.057810872146</v>
      </c>
      <c r="I48" s="57">
        <f t="shared" si="32"/>
        <v>30981.641801254576</v>
      </c>
      <c r="J48" s="53">
        <f t="shared" si="4"/>
        <v>9.2477891495649249</v>
      </c>
      <c r="K48" s="53">
        <f t="shared" si="5"/>
        <v>241.64424566820756</v>
      </c>
      <c r="L48" s="53">
        <f t="shared" si="6"/>
        <v>7.8728467356651626</v>
      </c>
      <c r="M48" s="54"/>
      <c r="N48" s="59">
        <f t="shared" si="7"/>
        <v>10</v>
      </c>
      <c r="O48" s="59">
        <f t="shared" si="33"/>
        <v>1.818633080578088E-2</v>
      </c>
      <c r="P48" s="59">
        <f t="shared" si="33"/>
        <v>3.4906585040053262E-5</v>
      </c>
      <c r="Q48" s="53">
        <f t="shared" si="9"/>
        <v>1.8186331666773858E-2</v>
      </c>
      <c r="R48" s="53">
        <f t="shared" si="10"/>
        <v>1.0000275627999109</v>
      </c>
      <c r="S48" s="53">
        <f t="shared" si="11"/>
        <v>9.8701080432933797</v>
      </c>
      <c r="T48" s="53">
        <f t="shared" si="12"/>
        <v>-0.76345278755342527</v>
      </c>
      <c r="U48" s="53">
        <f t="shared" si="13"/>
        <v>-1.4125688997175501</v>
      </c>
      <c r="W48" s="68">
        <f>B48+0.001</f>
        <v>9.7619999999999987</v>
      </c>
      <c r="X48" s="68">
        <f t="shared" ref="X48" si="45">C48+0.001</f>
        <v>241.61200000000002</v>
      </c>
    </row>
    <row r="49" spans="1:24" x14ac:dyDescent="0.3">
      <c r="A49" s="58">
        <v>450</v>
      </c>
      <c r="B49" s="58">
        <v>10.799000000000001</v>
      </c>
      <c r="C49" s="58">
        <v>241.60900000000001</v>
      </c>
      <c r="D49" s="57">
        <f t="shared" si="0"/>
        <v>449.34451966410609</v>
      </c>
      <c r="E49" s="57">
        <f t="shared" si="1"/>
        <v>-365.7645196641061</v>
      </c>
      <c r="F49" s="57">
        <f t="shared" si="31"/>
        <v>-5.240697978774441</v>
      </c>
      <c r="G49" s="57">
        <f t="shared" si="31"/>
        <v>-9.7081346211721229</v>
      </c>
      <c r="H49" s="57">
        <f t="shared" si="32"/>
        <v>18149.209302021238</v>
      </c>
      <c r="I49" s="57">
        <f t="shared" si="32"/>
        <v>30980.071865378817</v>
      </c>
      <c r="J49" s="53">
        <f t="shared" si="4"/>
        <v>11.032352112198527</v>
      </c>
      <c r="K49" s="53">
        <f t="shared" si="5"/>
        <v>241.63869810356948</v>
      </c>
      <c r="L49" s="53">
        <f t="shared" si="6"/>
        <v>9.3926448937664908</v>
      </c>
      <c r="M49" s="54"/>
      <c r="N49" s="59">
        <f t="shared" si="7"/>
        <v>10</v>
      </c>
      <c r="O49" s="59">
        <f t="shared" si="33"/>
        <v>1.8116517635701178E-2</v>
      </c>
      <c r="P49" s="59">
        <f t="shared" si="33"/>
        <v>-3.4906585040053262E-5</v>
      </c>
      <c r="Q49" s="53">
        <f t="shared" si="9"/>
        <v>1.811651870399289E-2</v>
      </c>
      <c r="R49" s="53">
        <f t="shared" si="10"/>
        <v>1.0000273515851978</v>
      </c>
      <c r="S49" s="53">
        <f t="shared" si="11"/>
        <v>9.8393393597899568</v>
      </c>
      <c r="T49" s="53">
        <f t="shared" si="12"/>
        <v>-0.84850885090822403</v>
      </c>
      <c r="U49" s="53">
        <f t="shared" si="13"/>
        <v>-1.5699358757577218</v>
      </c>
      <c r="W49" s="68">
        <f t="shared" ref="W49:X49" si="46">B49-0.001</f>
        <v>10.798000000000002</v>
      </c>
      <c r="X49" s="68">
        <f t="shared" si="46"/>
        <v>241.608</v>
      </c>
    </row>
    <row r="50" spans="1:24" x14ac:dyDescent="0.3">
      <c r="A50" s="58">
        <v>460</v>
      </c>
      <c r="B50" s="58">
        <v>11.840999999999999</v>
      </c>
      <c r="C50" s="58">
        <v>241.61100000000002</v>
      </c>
      <c r="D50" s="57">
        <f t="shared" si="0"/>
        <v>459.14984654317226</v>
      </c>
      <c r="E50" s="57">
        <f t="shared" si="1"/>
        <v>-375.56984654317228</v>
      </c>
      <c r="F50" s="57">
        <f t="shared" si="31"/>
        <v>-6.1739776760491356</v>
      </c>
      <c r="G50" s="57">
        <f t="shared" si="31"/>
        <v>-11.434922866077866</v>
      </c>
      <c r="H50" s="57">
        <f t="shared" si="32"/>
        <v>18148.276022323964</v>
      </c>
      <c r="I50" s="57">
        <f t="shared" si="32"/>
        <v>30978.345077133912</v>
      </c>
      <c r="J50" s="53">
        <f t="shared" si="4"/>
        <v>12.995209167131689</v>
      </c>
      <c r="K50" s="53">
        <f t="shared" si="5"/>
        <v>241.63437026904961</v>
      </c>
      <c r="L50" s="53">
        <f t="shared" si="6"/>
        <v>11.064282942895492</v>
      </c>
      <c r="M50" s="54"/>
      <c r="N50" s="59">
        <f t="shared" si="7"/>
        <v>10</v>
      </c>
      <c r="O50" s="59">
        <f t="shared" si="33"/>
        <v>1.818633080578088E-2</v>
      </c>
      <c r="P50" s="59">
        <f t="shared" si="33"/>
        <v>3.4906585040053262E-5</v>
      </c>
      <c r="Q50" s="53">
        <f t="shared" si="9"/>
        <v>1.8186332093791391E-2</v>
      </c>
      <c r="R50" s="53">
        <f t="shared" si="10"/>
        <v>1.0000275628012054</v>
      </c>
      <c r="S50" s="53">
        <f t="shared" si="11"/>
        <v>9.8053268790661861</v>
      </c>
      <c r="T50" s="53">
        <f t="shared" si="12"/>
        <v>-0.93327969727469451</v>
      </c>
      <c r="U50" s="53">
        <f t="shared" si="13"/>
        <v>-1.7267882449057428</v>
      </c>
      <c r="W50" s="68">
        <f t="shared" ref="W50:X50" si="47">B50+0.001</f>
        <v>11.841999999999999</v>
      </c>
      <c r="X50" s="68">
        <f t="shared" si="47"/>
        <v>241.61200000000002</v>
      </c>
    </row>
    <row r="51" spans="1:24" x14ac:dyDescent="0.3">
      <c r="A51" s="58">
        <v>470</v>
      </c>
      <c r="B51" s="58">
        <v>12.879000000000001</v>
      </c>
      <c r="C51" s="58">
        <v>241.60900000000001</v>
      </c>
      <c r="D51" s="57">
        <f t="shared" si="0"/>
        <v>468.91793249854209</v>
      </c>
      <c r="E51" s="57">
        <f t="shared" si="1"/>
        <v>-385.3379324985421</v>
      </c>
      <c r="F51" s="57">
        <f t="shared" si="31"/>
        <v>-7.1917263983843807</v>
      </c>
      <c r="G51" s="57">
        <f t="shared" si="31"/>
        <v>-13.317991974667004</v>
      </c>
      <c r="H51" s="57">
        <f t="shared" si="32"/>
        <v>18147.25827360163</v>
      </c>
      <c r="I51" s="57">
        <f t="shared" si="32"/>
        <v>30976.462008025323</v>
      </c>
      <c r="J51" s="53">
        <f t="shared" si="4"/>
        <v>15.135714017730168</v>
      </c>
      <c r="K51" s="53">
        <f t="shared" si="5"/>
        <v>241.63091795977391</v>
      </c>
      <c r="L51" s="53">
        <f t="shared" si="6"/>
        <v>12.887213745401539</v>
      </c>
      <c r="M51" s="54"/>
      <c r="N51" s="59">
        <f t="shared" si="7"/>
        <v>10</v>
      </c>
      <c r="O51" s="59">
        <f t="shared" si="33"/>
        <v>1.8116517635701178E-2</v>
      </c>
      <c r="P51" s="59">
        <f t="shared" si="33"/>
        <v>-3.4906585040053262E-5</v>
      </c>
      <c r="Q51" s="53">
        <f t="shared" si="9"/>
        <v>1.8116519173858148E-2</v>
      </c>
      <c r="R51" s="53">
        <f t="shared" si="10"/>
        <v>1.0000273515866167</v>
      </c>
      <c r="S51" s="53">
        <f t="shared" si="11"/>
        <v>9.7680859553698163</v>
      </c>
      <c r="T51" s="53">
        <f t="shared" si="12"/>
        <v>-1.0177487223352453</v>
      </c>
      <c r="U51" s="53">
        <f t="shared" si="13"/>
        <v>-1.8830691085891378</v>
      </c>
      <c r="W51" s="68">
        <f t="shared" ref="W51:X51" si="48">B51-0.001</f>
        <v>12.878000000000002</v>
      </c>
      <c r="X51" s="68">
        <f t="shared" si="48"/>
        <v>241.608</v>
      </c>
    </row>
    <row r="52" spans="1:24" x14ac:dyDescent="0.3">
      <c r="A52" s="58">
        <v>480</v>
      </c>
      <c r="B52" s="58">
        <v>13.920999999999999</v>
      </c>
      <c r="C52" s="58">
        <v>241.61100000000002</v>
      </c>
      <c r="D52" s="57">
        <f t="shared" si="0"/>
        <v>478.6455572235555</v>
      </c>
      <c r="E52" s="57">
        <f t="shared" si="1"/>
        <v>-395.06555722355552</v>
      </c>
      <c r="F52" s="57">
        <f t="shared" si="31"/>
        <v>-8.2936031741246676</v>
      </c>
      <c r="G52" s="57">
        <f t="shared" si="31"/>
        <v>-15.356724085971761</v>
      </c>
      <c r="H52" s="57">
        <f t="shared" si="32"/>
        <v>18146.156396825889</v>
      </c>
      <c r="I52" s="57">
        <f t="shared" si="32"/>
        <v>30974.423275914018</v>
      </c>
      <c r="J52" s="53">
        <f t="shared" si="4"/>
        <v>17.45316098196874</v>
      </c>
      <c r="K52" s="53">
        <f t="shared" si="5"/>
        <v>241.62814552177102</v>
      </c>
      <c r="L52" s="53">
        <f t="shared" si="6"/>
        <v>14.860833080685099</v>
      </c>
      <c r="M52" s="54"/>
      <c r="N52" s="59">
        <f t="shared" si="7"/>
        <v>10</v>
      </c>
      <c r="O52" s="59">
        <f t="shared" si="33"/>
        <v>1.818633080578088E-2</v>
      </c>
      <c r="P52" s="59">
        <f t="shared" si="33"/>
        <v>3.4906585040053262E-5</v>
      </c>
      <c r="Q52" s="53">
        <f t="shared" si="9"/>
        <v>1.8186332602274646E-2</v>
      </c>
      <c r="R52" s="53">
        <f t="shared" si="10"/>
        <v>1.0000275628027466</v>
      </c>
      <c r="S52" s="53">
        <f t="shared" si="11"/>
        <v>9.7276247250134258</v>
      </c>
      <c r="T52" s="53">
        <f t="shared" si="12"/>
        <v>-1.1018767757402874</v>
      </c>
      <c r="U52" s="53">
        <f t="shared" si="13"/>
        <v>-2.038732111304757</v>
      </c>
      <c r="W52" s="68">
        <f t="shared" ref="W52:X52" si="49">B52+0.001</f>
        <v>13.921999999999999</v>
      </c>
      <c r="X52" s="68">
        <f t="shared" si="49"/>
        <v>241.61200000000002</v>
      </c>
    </row>
    <row r="53" spans="1:24" x14ac:dyDescent="0.3">
      <c r="A53" s="58">
        <v>490</v>
      </c>
      <c r="B53" s="58">
        <v>14.959000000000001</v>
      </c>
      <c r="C53" s="58">
        <v>241.60900000000001</v>
      </c>
      <c r="D53" s="57">
        <f t="shared" si="0"/>
        <v>488.32951785898393</v>
      </c>
      <c r="E53" s="57">
        <f t="shared" si="1"/>
        <v>-404.74951785898395</v>
      </c>
      <c r="F53" s="57">
        <f t="shared" ref="F53:G68" si="50">T53+F52</f>
        <v>-9.4792506273983808</v>
      </c>
      <c r="G53" s="57">
        <f t="shared" si="50"/>
        <v>-17.55044500917105</v>
      </c>
      <c r="H53" s="57">
        <f t="shared" ref="H53:I68" si="51">H52+T53</f>
        <v>18144.970749372616</v>
      </c>
      <c r="I53" s="57">
        <f t="shared" si="51"/>
        <v>30972.229554990819</v>
      </c>
      <c r="J53" s="53">
        <f t="shared" si="4"/>
        <v>19.946787021396943</v>
      </c>
      <c r="K53" s="53">
        <f t="shared" si="5"/>
        <v>241.62587268108726</v>
      </c>
      <c r="L53" s="53">
        <f t="shared" si="6"/>
        <v>16.984494356752101</v>
      </c>
      <c r="M53" s="54"/>
      <c r="N53" s="59">
        <f t="shared" si="7"/>
        <v>10</v>
      </c>
      <c r="O53" s="59">
        <f t="shared" si="33"/>
        <v>1.8116517635701178E-2</v>
      </c>
      <c r="P53" s="59">
        <f t="shared" si="33"/>
        <v>-3.4906585040053262E-5</v>
      </c>
      <c r="Q53" s="53">
        <f t="shared" si="9"/>
        <v>1.8116519724203917E-2</v>
      </c>
      <c r="R53" s="53">
        <f t="shared" si="10"/>
        <v>1.0000273515882785</v>
      </c>
      <c r="S53" s="53">
        <f t="shared" si="11"/>
        <v>9.6839606354284502</v>
      </c>
      <c r="T53" s="53">
        <f t="shared" si="12"/>
        <v>-1.1856474532737133</v>
      </c>
      <c r="U53" s="53">
        <f t="shared" si="13"/>
        <v>-2.193720923199288</v>
      </c>
      <c r="W53" s="68">
        <f t="shared" ref="W53:X53" si="52">B53-0.001</f>
        <v>14.958000000000002</v>
      </c>
      <c r="X53" s="68">
        <f t="shared" si="52"/>
        <v>241.608</v>
      </c>
    </row>
    <row r="54" spans="1:24" x14ac:dyDescent="0.3">
      <c r="A54" s="58">
        <v>500</v>
      </c>
      <c r="B54" s="58">
        <v>16.001000000000001</v>
      </c>
      <c r="C54" s="58">
        <v>241.61100000000002</v>
      </c>
      <c r="D54" s="57">
        <f t="shared" si="0"/>
        <v>497.96662183229347</v>
      </c>
      <c r="E54" s="57">
        <f t="shared" si="1"/>
        <v>-414.38662183229349</v>
      </c>
      <c r="F54" s="57">
        <f t="shared" si="50"/>
        <v>-10.748272481198935</v>
      </c>
      <c r="G54" s="57">
        <f t="shared" si="50"/>
        <v>-19.898434443409034</v>
      </c>
      <c r="H54" s="57">
        <f t="shared" si="51"/>
        <v>18143.701727518815</v>
      </c>
      <c r="I54" s="57">
        <f t="shared" si="51"/>
        <v>30969.881565556581</v>
      </c>
      <c r="J54" s="53">
        <f t="shared" si="4"/>
        <v>22.61577004279857</v>
      </c>
      <c r="K54" s="53">
        <f t="shared" si="5"/>
        <v>241.62400335349207</v>
      </c>
      <c r="L54" s="53">
        <f t="shared" si="6"/>
        <v>19.257494237219998</v>
      </c>
      <c r="M54" s="54"/>
      <c r="N54" s="59">
        <f t="shared" si="7"/>
        <v>10</v>
      </c>
      <c r="O54" s="59">
        <f t="shared" si="33"/>
        <v>1.8186330805780911E-2</v>
      </c>
      <c r="P54" s="59">
        <f t="shared" si="33"/>
        <v>3.4906585040053262E-5</v>
      </c>
      <c r="Q54" s="53">
        <f t="shared" si="9"/>
        <v>1.8186333189543546E-2</v>
      </c>
      <c r="R54" s="53">
        <f t="shared" si="10"/>
        <v>1.000027562804527</v>
      </c>
      <c r="S54" s="53">
        <f t="shared" si="11"/>
        <v>9.6371039733095589</v>
      </c>
      <c r="T54" s="53">
        <f t="shared" si="12"/>
        <v>-1.2690218538005544</v>
      </c>
      <c r="U54" s="53">
        <f t="shared" si="13"/>
        <v>-2.3479894342379857</v>
      </c>
      <c r="W54" s="68">
        <f t="shared" ref="W54:X54" si="53">B54+0.001</f>
        <v>16.002000000000002</v>
      </c>
      <c r="X54" s="68">
        <f t="shared" si="53"/>
        <v>241.61200000000002</v>
      </c>
    </row>
    <row r="55" spans="1:24" x14ac:dyDescent="0.3">
      <c r="A55" s="58">
        <v>510</v>
      </c>
      <c r="B55" s="58">
        <v>17.038999999999998</v>
      </c>
      <c r="C55" s="58">
        <v>241.60900000000001</v>
      </c>
      <c r="D55" s="57">
        <f t="shared" si="0"/>
        <v>507.55369608857393</v>
      </c>
      <c r="E55" s="57">
        <f t="shared" si="1"/>
        <v>-423.97369608857394</v>
      </c>
      <c r="F55" s="57">
        <f t="shared" si="50"/>
        <v>-12.10025627602181</v>
      </c>
      <c r="G55" s="57">
        <f t="shared" si="50"/>
        <v>-22.399916400924514</v>
      </c>
      <c r="H55" s="57">
        <f t="shared" si="51"/>
        <v>18142.349743723993</v>
      </c>
      <c r="I55" s="57">
        <f t="shared" si="51"/>
        <v>30967.380083599066</v>
      </c>
      <c r="J55" s="53">
        <f t="shared" si="4"/>
        <v>25.459231267141828</v>
      </c>
      <c r="K55" s="53">
        <f t="shared" si="5"/>
        <v>241.6224359519673</v>
      </c>
      <c r="L55" s="53">
        <f t="shared" si="6"/>
        <v>21.679087527799229</v>
      </c>
      <c r="M55" s="54"/>
      <c r="N55" s="59">
        <f t="shared" si="7"/>
        <v>10</v>
      </c>
      <c r="O55" s="59">
        <f t="shared" si="33"/>
        <v>1.8116517635701084E-2</v>
      </c>
      <c r="P55" s="59">
        <f t="shared" si="33"/>
        <v>-3.4906585040053262E-5</v>
      </c>
      <c r="Q55" s="53">
        <f t="shared" si="9"/>
        <v>1.8116520352137178E-2</v>
      </c>
      <c r="R55" s="53">
        <f t="shared" si="10"/>
        <v>1.0000273515901748</v>
      </c>
      <c r="S55" s="53">
        <f t="shared" si="11"/>
        <v>9.5870742562804772</v>
      </c>
      <c r="T55" s="53">
        <f t="shared" si="12"/>
        <v>-1.3519837948228757</v>
      </c>
      <c r="U55" s="53">
        <f t="shared" si="13"/>
        <v>-2.5014819575154812</v>
      </c>
      <c r="W55" s="68">
        <f t="shared" ref="W55:X55" si="54">B55-0.001</f>
        <v>17.037999999999997</v>
      </c>
      <c r="X55" s="68">
        <f t="shared" si="54"/>
        <v>241.608</v>
      </c>
    </row>
    <row r="56" spans="1:24" x14ac:dyDescent="0.3">
      <c r="A56" s="58">
        <v>520</v>
      </c>
      <c r="B56" s="58">
        <v>18.081</v>
      </c>
      <c r="C56" s="58">
        <v>241.61100000000002</v>
      </c>
      <c r="D56" s="57">
        <f t="shared" si="0"/>
        <v>517.0875799964366</v>
      </c>
      <c r="E56" s="57">
        <f t="shared" si="1"/>
        <v>-433.50757999643662</v>
      </c>
      <c r="F56" s="57">
        <f t="shared" si="50"/>
        <v>-13.53475095170419</v>
      </c>
      <c r="G56" s="57">
        <f t="shared" si="50"/>
        <v>-25.05406909015154</v>
      </c>
      <c r="H56" s="57">
        <f t="shared" si="51"/>
        <v>18140.91524904831</v>
      </c>
      <c r="I56" s="57">
        <f t="shared" si="51"/>
        <v>30964.725930909837</v>
      </c>
      <c r="J56" s="53">
        <f t="shared" si="4"/>
        <v>28.476233270900565</v>
      </c>
      <c r="K56" s="53">
        <f t="shared" si="5"/>
        <v>241.62112143130818</v>
      </c>
      <c r="L56" s="53">
        <f t="shared" si="6"/>
        <v>24.248472703147211</v>
      </c>
      <c r="M56" s="54"/>
      <c r="N56" s="59">
        <f t="shared" si="7"/>
        <v>10</v>
      </c>
      <c r="O56" s="59">
        <f t="shared" si="33"/>
        <v>1.8186330805780943E-2</v>
      </c>
      <c r="P56" s="59">
        <f t="shared" si="33"/>
        <v>3.4906585040053262E-5</v>
      </c>
      <c r="Q56" s="53">
        <f t="shared" si="9"/>
        <v>1.8186333852496794E-2</v>
      </c>
      <c r="R56" s="53">
        <f t="shared" si="10"/>
        <v>1.0000275628065363</v>
      </c>
      <c r="S56" s="53">
        <f t="shared" si="11"/>
        <v>9.5338839078626485</v>
      </c>
      <c r="T56" s="53">
        <f t="shared" si="12"/>
        <v>-1.4344946756823793</v>
      </c>
      <c r="U56" s="53">
        <f t="shared" si="13"/>
        <v>-2.6541526892270246</v>
      </c>
      <c r="W56" s="68">
        <f t="shared" ref="W56:X56" si="55">B56+0.001</f>
        <v>18.082000000000001</v>
      </c>
      <c r="X56" s="68">
        <f t="shared" si="55"/>
        <v>241.61200000000002</v>
      </c>
    </row>
    <row r="57" spans="1:24" x14ac:dyDescent="0.3">
      <c r="A57" s="58">
        <v>530</v>
      </c>
      <c r="B57" s="58">
        <v>19.119</v>
      </c>
      <c r="C57" s="58">
        <v>241.60900000000001</v>
      </c>
      <c r="D57" s="57">
        <f t="shared" si="0"/>
        <v>526.56513448658927</v>
      </c>
      <c r="E57" s="57">
        <f t="shared" si="1"/>
        <v>-442.98513448658929</v>
      </c>
      <c r="F57" s="57">
        <f t="shared" si="50"/>
        <v>-15.051289508628017</v>
      </c>
      <c r="G57" s="57">
        <f t="shared" si="50"/>
        <v>-27.860015748948268</v>
      </c>
      <c r="H57" s="57">
        <f t="shared" si="51"/>
        <v>18139.398710491387</v>
      </c>
      <c r="I57" s="57">
        <f t="shared" si="51"/>
        <v>30961.919984251039</v>
      </c>
      <c r="J57" s="53">
        <f t="shared" si="4"/>
        <v>31.665782690534925</v>
      </c>
      <c r="K57" s="53">
        <f t="shared" si="5"/>
        <v>241.61999850919403</v>
      </c>
      <c r="L57" s="53">
        <f t="shared" si="6"/>
        <v>26.964806948660193</v>
      </c>
      <c r="M57" s="54"/>
      <c r="N57" s="59">
        <f t="shared" si="7"/>
        <v>10</v>
      </c>
      <c r="O57" s="59">
        <f t="shared" si="33"/>
        <v>1.8116517635701147E-2</v>
      </c>
      <c r="P57" s="59">
        <f t="shared" si="33"/>
        <v>-3.4906585040053262E-5</v>
      </c>
      <c r="Q57" s="53">
        <f t="shared" si="9"/>
        <v>1.81165210543488E-2</v>
      </c>
      <c r="R57" s="53">
        <f t="shared" si="10"/>
        <v>1.0000273515922953</v>
      </c>
      <c r="S57" s="53">
        <f t="shared" si="11"/>
        <v>9.4775544901527145</v>
      </c>
      <c r="T57" s="53">
        <f t="shared" si="12"/>
        <v>-1.5165385569238261</v>
      </c>
      <c r="U57" s="53">
        <f t="shared" si="13"/>
        <v>-2.8059466587967292</v>
      </c>
      <c r="W57" s="68">
        <f t="shared" ref="W57:X57" si="56">B57-0.001</f>
        <v>19.117999999999999</v>
      </c>
      <c r="X57" s="68">
        <f t="shared" si="56"/>
        <v>241.608</v>
      </c>
    </row>
    <row r="58" spans="1:24" x14ac:dyDescent="0.3">
      <c r="A58" s="58">
        <v>540</v>
      </c>
      <c r="B58" s="58">
        <v>20.161000000000001</v>
      </c>
      <c r="C58" s="58">
        <v>241.61100000000002</v>
      </c>
      <c r="D58" s="57">
        <f t="shared" si="0"/>
        <v>535.98323503371705</v>
      </c>
      <c r="E58" s="57">
        <f t="shared" si="1"/>
        <v>-452.40323503371707</v>
      </c>
      <c r="F58" s="57">
        <f t="shared" si="50"/>
        <v>-16.649366697859701</v>
      </c>
      <c r="G58" s="57">
        <f t="shared" si="50"/>
        <v>-30.816834177956171</v>
      </c>
      <c r="H58" s="57">
        <f t="shared" si="51"/>
        <v>18137.800633302155</v>
      </c>
      <c r="I58" s="57">
        <f t="shared" si="51"/>
        <v>30958.963165822031</v>
      </c>
      <c r="J58" s="53">
        <f t="shared" si="4"/>
        <v>35.026828006421695</v>
      </c>
      <c r="K58" s="53">
        <f t="shared" si="5"/>
        <v>241.61904153415557</v>
      </c>
      <c r="L58" s="53">
        <f t="shared" si="6"/>
        <v>29.827191606247215</v>
      </c>
      <c r="M58" s="54"/>
      <c r="N58" s="59">
        <f t="shared" si="7"/>
        <v>10</v>
      </c>
      <c r="O58" s="59">
        <f t="shared" si="33"/>
        <v>1.8186330805780943E-2</v>
      </c>
      <c r="P58" s="59">
        <f t="shared" si="33"/>
        <v>3.4906585040053262E-5</v>
      </c>
      <c r="Q58" s="53">
        <f t="shared" si="9"/>
        <v>1.8186334587648068E-2</v>
      </c>
      <c r="R58" s="53">
        <f t="shared" si="10"/>
        <v>1.0000275628087649</v>
      </c>
      <c r="S58" s="53">
        <f t="shared" si="11"/>
        <v>9.4181005471277661</v>
      </c>
      <c r="T58" s="53">
        <f t="shared" si="12"/>
        <v>-1.5980771892316845</v>
      </c>
      <c r="U58" s="53">
        <f t="shared" si="13"/>
        <v>-2.9568184290079018</v>
      </c>
      <c r="W58" s="68">
        <f t="shared" ref="W58:X58" si="57">B58+0.001</f>
        <v>20.162000000000003</v>
      </c>
      <c r="X58" s="68">
        <f t="shared" si="57"/>
        <v>241.61200000000002</v>
      </c>
    </row>
    <row r="59" spans="1:24" x14ac:dyDescent="0.3">
      <c r="A59" s="58">
        <v>550</v>
      </c>
      <c r="B59" s="58">
        <v>21.198999999999998</v>
      </c>
      <c r="C59" s="58">
        <v>241.60900000000001</v>
      </c>
      <c r="D59" s="57">
        <f t="shared" si="0"/>
        <v>545.33878069066088</v>
      </c>
      <c r="E59" s="57">
        <f t="shared" si="1"/>
        <v>-461.7587806906609</v>
      </c>
      <c r="F59" s="57">
        <f t="shared" si="50"/>
        <v>-18.328461595057362</v>
      </c>
      <c r="G59" s="57">
        <f t="shared" si="50"/>
        <v>-33.923547996007891</v>
      </c>
      <c r="H59" s="57">
        <f t="shared" si="51"/>
        <v>18136.121538404957</v>
      </c>
      <c r="I59" s="57">
        <f t="shared" si="51"/>
        <v>30955.85645200398</v>
      </c>
      <c r="J59" s="53">
        <f t="shared" si="4"/>
        <v>38.558262578582863</v>
      </c>
      <c r="K59" s="53">
        <f t="shared" si="5"/>
        <v>241.61821124949893</v>
      </c>
      <c r="L59" s="53">
        <f t="shared" si="6"/>
        <v>32.83468735161108</v>
      </c>
      <c r="M59" s="54"/>
      <c r="N59" s="59">
        <f t="shared" si="7"/>
        <v>10</v>
      </c>
      <c r="O59" s="59">
        <f t="shared" si="33"/>
        <v>1.8116517635701084E-2</v>
      </c>
      <c r="P59" s="59">
        <f t="shared" si="33"/>
        <v>-3.4906585040053262E-5</v>
      </c>
      <c r="Q59" s="53">
        <f t="shared" si="9"/>
        <v>1.811652182713086E-2</v>
      </c>
      <c r="R59" s="53">
        <f t="shared" si="10"/>
        <v>1.0000273515946287</v>
      </c>
      <c r="S59" s="53">
        <f t="shared" si="11"/>
        <v>9.3555456569438498</v>
      </c>
      <c r="T59" s="53">
        <f t="shared" si="12"/>
        <v>-1.6790948971976596</v>
      </c>
      <c r="U59" s="53">
        <f t="shared" si="13"/>
        <v>-3.1067138180517215</v>
      </c>
      <c r="W59" s="68">
        <f t="shared" ref="W59:X59" si="58">B59-0.001</f>
        <v>21.197999999999997</v>
      </c>
      <c r="X59" s="68">
        <f t="shared" si="58"/>
        <v>241.608</v>
      </c>
    </row>
    <row r="60" spans="1:24" x14ac:dyDescent="0.3">
      <c r="A60" s="58">
        <v>560</v>
      </c>
      <c r="B60" s="58">
        <v>22.241</v>
      </c>
      <c r="C60" s="58">
        <v>241.61100000000002</v>
      </c>
      <c r="D60" s="57">
        <f t="shared" si="0"/>
        <v>554.62868715552929</v>
      </c>
      <c r="E60" s="57">
        <f t="shared" si="1"/>
        <v>-471.04868715552931</v>
      </c>
      <c r="F60" s="57">
        <f t="shared" si="50"/>
        <v>-20.088015428309465</v>
      </c>
      <c r="G60" s="57">
        <f t="shared" si="50"/>
        <v>-37.179135811182427</v>
      </c>
      <c r="H60" s="57">
        <f t="shared" si="51"/>
        <v>18134.361984571704</v>
      </c>
      <c r="I60" s="57">
        <f t="shared" si="51"/>
        <v>30952.600864188804</v>
      </c>
      <c r="J60" s="53">
        <f t="shared" si="4"/>
        <v>42.258922176439221</v>
      </c>
      <c r="K60" s="53">
        <f t="shared" si="5"/>
        <v>241.61749418051318</v>
      </c>
      <c r="L60" s="53">
        <f t="shared" si="6"/>
        <v>35.986299578120949</v>
      </c>
      <c r="M60" s="54"/>
      <c r="N60" s="59">
        <f t="shared" si="7"/>
        <v>10</v>
      </c>
      <c r="O60" s="59">
        <f t="shared" si="33"/>
        <v>1.8186330805780943E-2</v>
      </c>
      <c r="P60" s="59">
        <f t="shared" si="33"/>
        <v>3.4906585040053262E-5</v>
      </c>
      <c r="Q60" s="53">
        <f t="shared" si="9"/>
        <v>1.8186335391121133E-2</v>
      </c>
      <c r="R60" s="53">
        <f t="shared" si="10"/>
        <v>1.0000275628112003</v>
      </c>
      <c r="S60" s="53">
        <f t="shared" si="11"/>
        <v>9.2899064648683645</v>
      </c>
      <c r="T60" s="53">
        <f t="shared" si="12"/>
        <v>-1.7595538332521028</v>
      </c>
      <c r="U60" s="53">
        <f t="shared" si="13"/>
        <v>-3.2555878151745379</v>
      </c>
      <c r="W60" s="68">
        <f t="shared" ref="W60:X60" si="59">B60+0.001</f>
        <v>22.242000000000001</v>
      </c>
      <c r="X60" s="68">
        <f t="shared" si="59"/>
        <v>241.61200000000002</v>
      </c>
    </row>
    <row r="61" spans="1:24" x14ac:dyDescent="0.3">
      <c r="A61" s="58">
        <v>570</v>
      </c>
      <c r="B61" s="58">
        <v>23.279</v>
      </c>
      <c r="C61" s="58">
        <v>241.60900000000001</v>
      </c>
      <c r="D61" s="57">
        <f t="shared" si="0"/>
        <v>563.84989568957587</v>
      </c>
      <c r="E61" s="57">
        <f t="shared" si="1"/>
        <v>-480.26989568957589</v>
      </c>
      <c r="F61" s="57">
        <f t="shared" si="50"/>
        <v>-21.927454034999432</v>
      </c>
      <c r="G61" s="57">
        <f t="shared" si="50"/>
        <v>-40.58252290991522</v>
      </c>
      <c r="H61" s="57">
        <f t="shared" si="51"/>
        <v>18132.522545965014</v>
      </c>
      <c r="I61" s="57">
        <f t="shared" si="51"/>
        <v>30949.197477090071</v>
      </c>
      <c r="J61" s="53">
        <f t="shared" si="4"/>
        <v>46.127588341369055</v>
      </c>
      <c r="K61" s="53">
        <f t="shared" si="5"/>
        <v>241.6168638416172</v>
      </c>
      <c r="L61" s="53">
        <f t="shared" si="6"/>
        <v>39.280993689582701</v>
      </c>
      <c r="M61" s="54"/>
      <c r="N61" s="59">
        <f t="shared" si="7"/>
        <v>10</v>
      </c>
      <c r="O61" s="59">
        <f t="shared" si="33"/>
        <v>1.8116517635701147E-2</v>
      </c>
      <c r="P61" s="59">
        <f t="shared" si="33"/>
        <v>-3.4906585040053262E-5</v>
      </c>
      <c r="Q61" s="53">
        <f t="shared" si="9"/>
        <v>1.8116522666420165E-2</v>
      </c>
      <c r="R61" s="53">
        <f t="shared" si="10"/>
        <v>1.0000273515971629</v>
      </c>
      <c r="S61" s="53">
        <f t="shared" si="11"/>
        <v>9.2212085340466032</v>
      </c>
      <c r="T61" s="53">
        <f t="shared" si="12"/>
        <v>-1.8394386066899655</v>
      </c>
      <c r="U61" s="53">
        <f t="shared" si="13"/>
        <v>-3.4033870987327921</v>
      </c>
      <c r="W61" s="68">
        <f t="shared" ref="W61:X61" si="60">B61-0.001</f>
        <v>23.277999999999999</v>
      </c>
      <c r="X61" s="68">
        <f t="shared" si="60"/>
        <v>241.608</v>
      </c>
    </row>
    <row r="62" spans="1:24" x14ac:dyDescent="0.3">
      <c r="A62" s="58">
        <v>580</v>
      </c>
      <c r="B62" s="58">
        <v>24.321000000000002</v>
      </c>
      <c r="C62" s="58">
        <v>241.61100000000002</v>
      </c>
      <c r="D62" s="57">
        <f t="shared" si="0"/>
        <v>572.99936627867783</v>
      </c>
      <c r="E62" s="57">
        <f t="shared" si="1"/>
        <v>-489.41936627867784</v>
      </c>
      <c r="F62" s="57">
        <f t="shared" si="50"/>
        <v>-23.846165856560628</v>
      </c>
      <c r="G62" s="57">
        <f t="shared" si="50"/>
        <v>-44.13259005366411</v>
      </c>
      <c r="H62" s="57">
        <f t="shared" si="51"/>
        <v>18130.603834143454</v>
      </c>
      <c r="I62" s="57">
        <f t="shared" si="51"/>
        <v>30945.647409946323</v>
      </c>
      <c r="J62" s="53">
        <f t="shared" si="4"/>
        <v>50.162985665761269</v>
      </c>
      <c r="K62" s="53">
        <f t="shared" si="5"/>
        <v>241.61631333355024</v>
      </c>
      <c r="L62" s="53">
        <f t="shared" si="6"/>
        <v>42.717680441470677</v>
      </c>
      <c r="M62" s="54"/>
      <c r="N62" s="59">
        <f t="shared" si="7"/>
        <v>10</v>
      </c>
      <c r="O62" s="59">
        <f t="shared" si="33"/>
        <v>1.8186330805780943E-2</v>
      </c>
      <c r="P62" s="59">
        <f t="shared" si="33"/>
        <v>3.4906585040053262E-5</v>
      </c>
      <c r="Q62" s="53">
        <f t="shared" si="9"/>
        <v>1.8186336258678715E-2</v>
      </c>
      <c r="R62" s="53">
        <f t="shared" si="10"/>
        <v>1.0000275628138302</v>
      </c>
      <c r="S62" s="53">
        <f t="shared" si="11"/>
        <v>9.1494705891019272</v>
      </c>
      <c r="T62" s="53">
        <f t="shared" si="12"/>
        <v>-1.9187118215611956</v>
      </c>
      <c r="U62" s="53">
        <f t="shared" si="13"/>
        <v>-3.5500671437488895</v>
      </c>
      <c r="W62" s="68">
        <f t="shared" ref="W62:X62" si="61">B62+0.001</f>
        <v>24.322000000000003</v>
      </c>
      <c r="X62" s="68">
        <f t="shared" si="61"/>
        <v>241.61200000000002</v>
      </c>
    </row>
    <row r="63" spans="1:24" x14ac:dyDescent="0.3">
      <c r="A63" s="58">
        <v>590</v>
      </c>
      <c r="B63" s="58">
        <v>25.358999999999998</v>
      </c>
      <c r="C63" s="58">
        <v>241.60900000000001</v>
      </c>
      <c r="D63" s="57">
        <f t="shared" si="0"/>
        <v>582.07408642316079</v>
      </c>
      <c r="E63" s="57">
        <f t="shared" si="1"/>
        <v>-498.49408642316081</v>
      </c>
      <c r="F63" s="57">
        <f t="shared" si="50"/>
        <v>-25.843524248705748</v>
      </c>
      <c r="G63" s="57">
        <f t="shared" si="50"/>
        <v>-47.828165612673345</v>
      </c>
      <c r="H63" s="57">
        <f t="shared" si="51"/>
        <v>18128.606475751309</v>
      </c>
      <c r="I63" s="57">
        <f t="shared" si="51"/>
        <v>30941.951834387313</v>
      </c>
      <c r="J63" s="53">
        <f t="shared" si="4"/>
        <v>54.363785477712561</v>
      </c>
      <c r="K63" s="53">
        <f t="shared" si="5"/>
        <v>241.61582397737934</v>
      </c>
      <c r="L63" s="53">
        <f t="shared" si="6"/>
        <v>46.295231329034991</v>
      </c>
      <c r="M63" s="54"/>
      <c r="N63" s="59">
        <f t="shared" si="7"/>
        <v>10</v>
      </c>
      <c r="O63" s="59">
        <f t="shared" si="33"/>
        <v>1.8116517635701084E-2</v>
      </c>
      <c r="P63" s="59">
        <f t="shared" si="33"/>
        <v>-3.4906585040053262E-5</v>
      </c>
      <c r="Q63" s="53">
        <f t="shared" si="9"/>
        <v>1.8116523567791809E-2</v>
      </c>
      <c r="R63" s="53">
        <f t="shared" si="10"/>
        <v>1.000027351599885</v>
      </c>
      <c r="S63" s="53">
        <f t="shared" si="11"/>
        <v>9.0747201444829777</v>
      </c>
      <c r="T63" s="53">
        <f t="shared" si="12"/>
        <v>-1.9973583921451212</v>
      </c>
      <c r="U63" s="53">
        <f t="shared" si="13"/>
        <v>-3.6955755590092343</v>
      </c>
      <c r="W63" s="68">
        <f t="shared" ref="W63:X63" si="62">B63-0.001</f>
        <v>25.357999999999997</v>
      </c>
      <c r="X63" s="68">
        <f t="shared" si="62"/>
        <v>241.608</v>
      </c>
    </row>
    <row r="64" spans="1:24" x14ac:dyDescent="0.3">
      <c r="A64" s="58">
        <v>600</v>
      </c>
      <c r="B64" s="58">
        <v>26.401</v>
      </c>
      <c r="C64" s="58">
        <v>241.61100000000002</v>
      </c>
      <c r="D64" s="57">
        <f t="shared" si="0"/>
        <v>591.07106440265545</v>
      </c>
      <c r="E64" s="57">
        <f t="shared" si="1"/>
        <v>-507.49106440265547</v>
      </c>
      <c r="F64" s="57">
        <f t="shared" si="50"/>
        <v>-27.918865672095627</v>
      </c>
      <c r="G64" s="57">
        <f t="shared" si="50"/>
        <v>-51.668033976658513</v>
      </c>
      <c r="H64" s="57">
        <f t="shared" si="51"/>
        <v>18126.531134327917</v>
      </c>
      <c r="I64" s="57">
        <f t="shared" si="51"/>
        <v>30938.111966023327</v>
      </c>
      <c r="J64" s="53">
        <f t="shared" si="4"/>
        <v>58.728602873128679</v>
      </c>
      <c r="K64" s="53">
        <f t="shared" si="5"/>
        <v>241.61539252177931</v>
      </c>
      <c r="L64" s="53">
        <f t="shared" si="6"/>
        <v>50.012463905209387</v>
      </c>
      <c r="M64" s="54"/>
      <c r="N64" s="59">
        <f t="shared" si="7"/>
        <v>10</v>
      </c>
      <c r="O64" s="59">
        <f t="shared" si="33"/>
        <v>1.8186330805780943E-2</v>
      </c>
      <c r="P64" s="59">
        <f t="shared" si="33"/>
        <v>3.4906585040053262E-5</v>
      </c>
      <c r="Q64" s="53">
        <f t="shared" si="9"/>
        <v>1.8186337185754464E-2</v>
      </c>
      <c r="R64" s="53">
        <f t="shared" si="10"/>
        <v>1.0000275628166404</v>
      </c>
      <c r="S64" s="53">
        <f t="shared" si="11"/>
        <v>8.9969779794946803</v>
      </c>
      <c r="T64" s="53">
        <f t="shared" si="12"/>
        <v>-2.0753414233898781</v>
      </c>
      <c r="U64" s="53">
        <f t="shared" si="13"/>
        <v>-3.8398683639851701</v>
      </c>
      <c r="W64" s="68">
        <f t="shared" ref="W64:X64" si="63">B64+0.001</f>
        <v>26.402000000000001</v>
      </c>
      <c r="X64" s="68">
        <f t="shared" si="63"/>
        <v>241.61200000000002</v>
      </c>
    </row>
    <row r="65" spans="1:24" x14ac:dyDescent="0.3">
      <c r="A65" s="58">
        <v>610</v>
      </c>
      <c r="B65" s="58">
        <v>27.439</v>
      </c>
      <c r="C65" s="58">
        <v>241.60900000000001</v>
      </c>
      <c r="D65" s="57">
        <f t="shared" si="0"/>
        <v>599.9873379262873</v>
      </c>
      <c r="E65" s="57">
        <f t="shared" si="1"/>
        <v>-516.40733792628725</v>
      </c>
      <c r="F65" s="57">
        <f t="shared" si="50"/>
        <v>-30.071511826534042</v>
      </c>
      <c r="G65" s="57">
        <f t="shared" si="50"/>
        <v>-55.650928143590214</v>
      </c>
      <c r="H65" s="57">
        <f t="shared" si="51"/>
        <v>18124.378488173479</v>
      </c>
      <c r="I65" s="57">
        <f t="shared" si="51"/>
        <v>30934.129071856394</v>
      </c>
      <c r="J65" s="53">
        <f t="shared" si="4"/>
        <v>63.256000717532075</v>
      </c>
      <c r="K65" s="53">
        <f t="shared" si="5"/>
        <v>241.6150052880088</v>
      </c>
      <c r="L65" s="53">
        <f t="shared" si="6"/>
        <v>53.868157243777773</v>
      </c>
      <c r="M65" s="54"/>
      <c r="N65" s="59">
        <f t="shared" si="7"/>
        <v>10</v>
      </c>
      <c r="O65" s="59">
        <f t="shared" ref="O65:P109" si="64">RADIANS(B65-B64)</f>
        <v>1.8116517635701147E-2</v>
      </c>
      <c r="P65" s="59">
        <f t="shared" si="64"/>
        <v>-3.4906585040053262E-5</v>
      </c>
      <c r="Q65" s="53">
        <f t="shared" si="9"/>
        <v>1.8116524526496258E-2</v>
      </c>
      <c r="R65" s="53">
        <f t="shared" si="10"/>
        <v>1.0000273516027796</v>
      </c>
      <c r="S65" s="53">
        <f t="shared" si="11"/>
        <v>8.9162735236318067</v>
      </c>
      <c r="T65" s="53">
        <f t="shared" si="12"/>
        <v>-2.1526461544384139</v>
      </c>
      <c r="U65" s="53">
        <f t="shared" si="13"/>
        <v>-3.9828941669316977</v>
      </c>
      <c r="W65" s="68">
        <f t="shared" ref="W65:X65" si="65">B65-0.001</f>
        <v>27.437999999999999</v>
      </c>
      <c r="X65" s="68">
        <f t="shared" si="65"/>
        <v>241.608</v>
      </c>
    </row>
    <row r="66" spans="1:24" x14ac:dyDescent="0.3">
      <c r="A66" s="58">
        <v>620</v>
      </c>
      <c r="B66" s="58">
        <v>28.481000000000002</v>
      </c>
      <c r="C66" s="58">
        <v>241.61100000000002</v>
      </c>
      <c r="D66" s="57">
        <f t="shared" si="0"/>
        <v>608.81996750978612</v>
      </c>
      <c r="E66" s="57">
        <f t="shared" si="1"/>
        <v>-525.23996750978608</v>
      </c>
      <c r="F66" s="57">
        <f t="shared" si="50"/>
        <v>-32.300748066289628</v>
      </c>
      <c r="G66" s="57">
        <f t="shared" si="50"/>
        <v>-59.775537733314749</v>
      </c>
      <c r="H66" s="57">
        <f t="shared" si="51"/>
        <v>18122.149251933723</v>
      </c>
      <c r="I66" s="57">
        <f t="shared" si="51"/>
        <v>30930.004462266668</v>
      </c>
      <c r="J66" s="53">
        <f t="shared" si="4"/>
        <v>67.944486435242482</v>
      </c>
      <c r="K66" s="53">
        <f t="shared" si="5"/>
        <v>241.61466108196873</v>
      </c>
      <c r="L66" s="53">
        <f t="shared" si="6"/>
        <v>57.861037253305277</v>
      </c>
      <c r="M66" s="54"/>
      <c r="N66" s="59">
        <f t="shared" si="7"/>
        <v>10</v>
      </c>
      <c r="O66" s="59">
        <f t="shared" si="64"/>
        <v>1.8186330805780943E-2</v>
      </c>
      <c r="P66" s="59">
        <f t="shared" si="64"/>
        <v>3.4906585040053262E-5</v>
      </c>
      <c r="Q66" s="53">
        <f t="shared" si="9"/>
        <v>1.8186338167464067E-2</v>
      </c>
      <c r="R66" s="53">
        <f t="shared" si="10"/>
        <v>1.0000275628196162</v>
      </c>
      <c r="S66" s="53">
        <f t="shared" si="11"/>
        <v>8.8326295834988713</v>
      </c>
      <c r="T66" s="53">
        <f t="shared" si="12"/>
        <v>-2.2292362397555832</v>
      </c>
      <c r="U66" s="53">
        <f t="shared" si="13"/>
        <v>-4.1246095897245336</v>
      </c>
      <c r="W66" s="68">
        <f t="shared" ref="W66:X66" si="66">B66+0.001</f>
        <v>28.482000000000003</v>
      </c>
      <c r="X66" s="68">
        <f t="shared" si="66"/>
        <v>241.61200000000002</v>
      </c>
    </row>
    <row r="67" spans="1:24" x14ac:dyDescent="0.3">
      <c r="A67" s="58">
        <v>630</v>
      </c>
      <c r="B67" s="58">
        <v>29.518999999999998</v>
      </c>
      <c r="C67" s="58">
        <v>241.60900000000001</v>
      </c>
      <c r="D67" s="57">
        <f t="shared" si="0"/>
        <v>617.56604497464218</v>
      </c>
      <c r="E67" s="57">
        <f t="shared" si="1"/>
        <v>-533.98604497464214</v>
      </c>
      <c r="F67" s="57">
        <f t="shared" si="50"/>
        <v>-34.60584532908873</v>
      </c>
      <c r="G67" s="57">
        <f t="shared" si="50"/>
        <v>-64.040502041123602</v>
      </c>
      <c r="H67" s="57">
        <f t="shared" si="51"/>
        <v>18119.844154670922</v>
      </c>
      <c r="I67" s="57">
        <f t="shared" si="51"/>
        <v>30925.739497958861</v>
      </c>
      <c r="J67" s="53">
        <f t="shared" si="4"/>
        <v>72.792516322902102</v>
      </c>
      <c r="K67" s="53">
        <f t="shared" si="5"/>
        <v>241.6143495624296</v>
      </c>
      <c r="L67" s="53">
        <f t="shared" si="6"/>
        <v>61.989792194987686</v>
      </c>
      <c r="M67" s="54"/>
      <c r="N67" s="59">
        <f t="shared" si="7"/>
        <v>10</v>
      </c>
      <c r="O67" s="59">
        <f t="shared" si="64"/>
        <v>1.8116517635701084E-2</v>
      </c>
      <c r="P67" s="59">
        <f t="shared" si="64"/>
        <v>-3.4906585040053262E-5</v>
      </c>
      <c r="Q67" s="53">
        <f t="shared" si="9"/>
        <v>1.8116525537477335E-2</v>
      </c>
      <c r="R67" s="53">
        <f t="shared" si="10"/>
        <v>1.0000273516058324</v>
      </c>
      <c r="S67" s="53">
        <f t="shared" si="11"/>
        <v>8.746077464856004</v>
      </c>
      <c r="T67" s="53">
        <f t="shared" si="12"/>
        <v>-2.3050972627991002</v>
      </c>
      <c r="U67" s="53">
        <f t="shared" si="13"/>
        <v>-4.2649643078088513</v>
      </c>
      <c r="W67" s="68">
        <f t="shared" ref="W67:X67" si="67">B67-0.001</f>
        <v>29.517999999999997</v>
      </c>
      <c r="X67" s="68">
        <f t="shared" si="67"/>
        <v>241.608</v>
      </c>
    </row>
    <row r="68" spans="1:24" x14ac:dyDescent="0.3">
      <c r="A68" s="58">
        <v>640</v>
      </c>
      <c r="B68" s="58">
        <v>30.561</v>
      </c>
      <c r="C68" s="58">
        <v>241.61100000000002</v>
      </c>
      <c r="D68" s="57">
        <f t="shared" si="0"/>
        <v>626.22268694619606</v>
      </c>
      <c r="E68" s="57">
        <f t="shared" si="1"/>
        <v>-542.64268694619602</v>
      </c>
      <c r="F68" s="57">
        <f t="shared" si="50"/>
        <v>-36.986038804533671</v>
      </c>
      <c r="G68" s="57">
        <f t="shared" si="50"/>
        <v>-68.444417643749944</v>
      </c>
      <c r="H68" s="57">
        <f t="shared" si="51"/>
        <v>18117.463961195477</v>
      </c>
      <c r="I68" s="57">
        <f t="shared" si="51"/>
        <v>30921.335582356234</v>
      </c>
      <c r="J68" s="53">
        <f t="shared" si="4"/>
        <v>77.798492100056407</v>
      </c>
      <c r="K68" s="53">
        <f t="shared" si="5"/>
        <v>241.61407069988135</v>
      </c>
      <c r="L68" s="53">
        <f t="shared" si="6"/>
        <v>66.25305801195816</v>
      </c>
      <c r="M68" s="54"/>
      <c r="N68" s="59">
        <f t="shared" si="7"/>
        <v>10</v>
      </c>
      <c r="O68" s="59">
        <f t="shared" si="64"/>
        <v>1.8186330805780943E-2</v>
      </c>
      <c r="P68" s="59">
        <f t="shared" si="64"/>
        <v>3.4906585040053262E-5</v>
      </c>
      <c r="Q68" s="53">
        <f t="shared" si="9"/>
        <v>1.8186339198630552E-2</v>
      </c>
      <c r="R68" s="53">
        <f t="shared" si="10"/>
        <v>1.0000275628227417</v>
      </c>
      <c r="S68" s="53">
        <f t="shared" si="11"/>
        <v>8.6566419715538441</v>
      </c>
      <c r="T68" s="53">
        <f t="shared" si="12"/>
        <v>-2.3801934754449414</v>
      </c>
      <c r="U68" s="53">
        <f t="shared" si="13"/>
        <v>-4.4039156026263484</v>
      </c>
      <c r="W68" s="68">
        <f t="shared" ref="W68:X68" si="68">B68+0.001</f>
        <v>30.562000000000001</v>
      </c>
      <c r="X68" s="68">
        <f t="shared" si="68"/>
        <v>241.61200000000002</v>
      </c>
    </row>
    <row r="69" spans="1:24" x14ac:dyDescent="0.3">
      <c r="A69" s="58">
        <v>650</v>
      </c>
      <c r="B69" s="58">
        <v>31.599</v>
      </c>
      <c r="C69" s="58">
        <v>241.60900000000001</v>
      </c>
      <c r="D69" s="57">
        <f t="shared" ref="D69:D109" si="69">S69+D68</f>
        <v>634.78704319056067</v>
      </c>
      <c r="E69" s="57">
        <f t="shared" ref="E69:E109" si="70">$D$1-D69</f>
        <v>-551.20704319056063</v>
      </c>
      <c r="F69" s="57">
        <f t="shared" ref="F69:G84" si="71">T69+F68</f>
        <v>-39.440549628996692</v>
      </c>
      <c r="G69" s="57">
        <f t="shared" si="71"/>
        <v>-72.985831926877609</v>
      </c>
      <c r="H69" s="57">
        <f t="shared" ref="H69:I84" si="72">H68+T69</f>
        <v>18115.009450371013</v>
      </c>
      <c r="I69" s="57">
        <f t="shared" si="72"/>
        <v>30916.794168073106</v>
      </c>
      <c r="J69" s="53">
        <f t="shared" ref="J69:J109" si="73">SQRT(F69^2+G69^2)</f>
        <v>82.960765528626709</v>
      </c>
      <c r="K69" s="53">
        <f t="shared" ref="K69:K109" si="74">IF(J69=0,0,IF(F69&lt;0,ATAN(G69/F69)*180/PI()+180,ATAN(G69/F69)*180/PI()))</f>
        <v>241.61381646348408</v>
      </c>
      <c r="L69" s="53">
        <f t="shared" ref="L69:L109" si="75">COS((K69-$B$1)*PI()/180)*J69</f>
        <v>70.649433881370854</v>
      </c>
      <c r="M69" s="54"/>
      <c r="N69" s="59">
        <f t="shared" ref="N69:N109" si="76">A69-A68</f>
        <v>10</v>
      </c>
      <c r="O69" s="59">
        <f t="shared" si="64"/>
        <v>1.8116517635701147E-2</v>
      </c>
      <c r="P69" s="59">
        <f t="shared" si="64"/>
        <v>-3.4906585040053262E-5</v>
      </c>
      <c r="Q69" s="53">
        <f t="shared" ref="Q69:Q109" si="77">ACOS(COS(O69)-SIN(RADIANS(B68))*SIN(RADIANS(B69))*(1-COS(P69)))</f>
        <v>1.8116526595409077E-2</v>
      </c>
      <c r="R69" s="53">
        <f t="shared" ref="R69:R109" si="78">2/Q69*TAN(Q69/2)</f>
        <v>1.000027351609027</v>
      </c>
      <c r="S69" s="53">
        <f t="shared" ref="S69:S109" si="79">(N69/2)*(COS(RADIANS(B68))+COS(RADIANS(B69)))*R69</f>
        <v>8.5643562443646548</v>
      </c>
      <c r="T69" s="53">
        <f t="shared" ref="T69:T109" si="80">(N69/2)*(SIN(RADIANS(B68))*COS(RADIANS(C68))+SIN(RADIANS(B69))*COS(RADIANS(C69)))*R69</f>
        <v>-2.4545108244630196</v>
      </c>
      <c r="U69" s="53">
        <f t="shared" ref="U69:U109" si="81">(N69/2)*(SIN(RADIANS(B68))*SIN(RADIANS(C68))+SIN(RADIANS(B69))*SIN(RADIANS(C69)))*R69</f>
        <v>-4.5414142831276632</v>
      </c>
      <c r="W69" s="68">
        <f t="shared" ref="W69:X69" si="82">B69-0.001</f>
        <v>31.597999999999999</v>
      </c>
      <c r="X69" s="68">
        <f t="shared" si="82"/>
        <v>241.608</v>
      </c>
    </row>
    <row r="70" spans="1:24" x14ac:dyDescent="0.3">
      <c r="A70" s="58">
        <v>660</v>
      </c>
      <c r="B70" s="58">
        <v>32.640999999999998</v>
      </c>
      <c r="C70" s="58">
        <v>241.61100000000002</v>
      </c>
      <c r="D70" s="57">
        <f t="shared" si="69"/>
        <v>643.25629024226055</v>
      </c>
      <c r="E70" s="57">
        <f t="shared" si="70"/>
        <v>-559.67629024226051</v>
      </c>
      <c r="F70" s="57">
        <f t="shared" si="71"/>
        <v>-41.968563835244289</v>
      </c>
      <c r="G70" s="57">
        <f t="shared" si="71"/>
        <v>-77.663250273490547</v>
      </c>
      <c r="H70" s="57">
        <f t="shared" si="72"/>
        <v>18112.481436164766</v>
      </c>
      <c r="I70" s="57">
        <f t="shared" si="72"/>
        <v>30912.116749726494</v>
      </c>
      <c r="J70" s="53">
        <f t="shared" si="73"/>
        <v>88.277634729504413</v>
      </c>
      <c r="K70" s="53">
        <f t="shared" si="74"/>
        <v>241.61358747430856</v>
      </c>
      <c r="L70" s="53">
        <f t="shared" si="75"/>
        <v>75.177467578415687</v>
      </c>
      <c r="M70" s="54"/>
      <c r="N70" s="59">
        <f t="shared" si="76"/>
        <v>10</v>
      </c>
      <c r="O70" s="59">
        <f t="shared" si="64"/>
        <v>1.818633080578088E-2</v>
      </c>
      <c r="P70" s="59">
        <f t="shared" si="64"/>
        <v>3.4906585040053262E-5</v>
      </c>
      <c r="Q70" s="53">
        <f t="shared" si="77"/>
        <v>1.8186340273826707E-2</v>
      </c>
      <c r="R70" s="53">
        <f t="shared" si="78"/>
        <v>1.0000275628260011</v>
      </c>
      <c r="S70" s="53">
        <f t="shared" si="79"/>
        <v>8.4692470516998881</v>
      </c>
      <c r="T70" s="53">
        <f t="shared" si="80"/>
        <v>-2.5280142062475979</v>
      </c>
      <c r="U70" s="53">
        <f t="shared" si="81"/>
        <v>-4.6774183466129431</v>
      </c>
      <c r="W70" s="68">
        <f t="shared" ref="W70:X70" si="83">B70+0.001</f>
        <v>32.641999999999996</v>
      </c>
      <c r="X70" s="68">
        <f t="shared" si="83"/>
        <v>241.61200000000002</v>
      </c>
    </row>
    <row r="71" spans="1:24" x14ac:dyDescent="0.3">
      <c r="A71" s="58">
        <v>670</v>
      </c>
      <c r="B71" s="58">
        <v>33.679000000000002</v>
      </c>
      <c r="C71" s="58">
        <v>241.60900000000001</v>
      </c>
      <c r="D71" s="57">
        <f t="shared" si="69"/>
        <v>651.6276395679331</v>
      </c>
      <c r="E71" s="57">
        <f t="shared" si="70"/>
        <v>-568.04763956793306</v>
      </c>
      <c r="F71" s="57">
        <f t="shared" si="71"/>
        <v>-44.569253784643749</v>
      </c>
      <c r="G71" s="57">
        <f t="shared" si="71"/>
        <v>-82.475130073850437</v>
      </c>
      <c r="H71" s="57">
        <f t="shared" si="72"/>
        <v>18109.880746215367</v>
      </c>
      <c r="I71" s="57">
        <f t="shared" si="72"/>
        <v>30907.304869926134</v>
      </c>
      <c r="J71" s="53">
        <f t="shared" si="73"/>
        <v>93.747349101820106</v>
      </c>
      <c r="K71" s="53">
        <f t="shared" si="74"/>
        <v>241.61337735325529</v>
      </c>
      <c r="L71" s="53">
        <f t="shared" si="75"/>
        <v>79.835671042142451</v>
      </c>
      <c r="M71" s="54"/>
      <c r="N71" s="59">
        <f t="shared" si="76"/>
        <v>10</v>
      </c>
      <c r="O71" s="59">
        <f t="shared" si="64"/>
        <v>1.8116517635701206E-2</v>
      </c>
      <c r="P71" s="59">
        <f t="shared" si="64"/>
        <v>-3.4906585040053262E-5</v>
      </c>
      <c r="Q71" s="53">
        <f t="shared" si="77"/>
        <v>1.8116527694727269E-2</v>
      </c>
      <c r="R71" s="53">
        <f t="shared" si="78"/>
        <v>1.0000273516123466</v>
      </c>
      <c r="S71" s="53">
        <f t="shared" si="79"/>
        <v>8.3713493256726021</v>
      </c>
      <c r="T71" s="53">
        <f t="shared" si="80"/>
        <v>-2.6006899493994569</v>
      </c>
      <c r="U71" s="53">
        <f t="shared" si="81"/>
        <v>-4.8118798003598915</v>
      </c>
      <c r="W71" s="68">
        <f t="shared" ref="W71:X71" si="84">B71-0.001</f>
        <v>33.678000000000004</v>
      </c>
      <c r="X71" s="68">
        <f t="shared" si="84"/>
        <v>241.608</v>
      </c>
    </row>
    <row r="72" spans="1:24" x14ac:dyDescent="0.3">
      <c r="A72" s="58">
        <v>680</v>
      </c>
      <c r="B72" s="58">
        <v>34.720999999999997</v>
      </c>
      <c r="C72" s="58">
        <v>241.61100000000002</v>
      </c>
      <c r="D72" s="57">
        <f t="shared" si="69"/>
        <v>659.89833133191405</v>
      </c>
      <c r="E72" s="57">
        <f t="shared" si="70"/>
        <v>-576.31833133191401</v>
      </c>
      <c r="F72" s="57">
        <f t="shared" si="71"/>
        <v>-47.241757425732743</v>
      </c>
      <c r="G72" s="57">
        <f t="shared" si="71"/>
        <v>-87.419887486726694</v>
      </c>
      <c r="H72" s="57">
        <f t="shared" si="72"/>
        <v>18107.208242574277</v>
      </c>
      <c r="I72" s="57">
        <f t="shared" si="72"/>
        <v>30902.360112513259</v>
      </c>
      <c r="J72" s="53">
        <f t="shared" si="73"/>
        <v>99.368105410457176</v>
      </c>
      <c r="K72" s="53">
        <f t="shared" si="74"/>
        <v>241.61318707015874</v>
      </c>
      <c r="L72" s="53">
        <f t="shared" si="75"/>
        <v>84.622505793470054</v>
      </c>
      <c r="M72" s="54"/>
      <c r="N72" s="59">
        <f t="shared" si="76"/>
        <v>10</v>
      </c>
      <c r="O72" s="59">
        <f t="shared" si="64"/>
        <v>1.8186330805780818E-2</v>
      </c>
      <c r="P72" s="59">
        <f t="shared" si="64"/>
        <v>3.4906585040053262E-5</v>
      </c>
      <c r="Q72" s="53">
        <f t="shared" si="77"/>
        <v>1.8186341387380844E-2</v>
      </c>
      <c r="R72" s="53">
        <f t="shared" si="78"/>
        <v>1.0000275628293767</v>
      </c>
      <c r="S72" s="53">
        <f t="shared" si="79"/>
        <v>8.2706917639809348</v>
      </c>
      <c r="T72" s="53">
        <f t="shared" si="80"/>
        <v>-2.6725036410889977</v>
      </c>
      <c r="U72" s="53">
        <f t="shared" si="81"/>
        <v>-4.9447574128762604</v>
      </c>
      <c r="W72" s="68">
        <f t="shared" ref="W72:X72" si="85">B72+0.001</f>
        <v>34.721999999999994</v>
      </c>
      <c r="X72" s="68">
        <f t="shared" si="85"/>
        <v>241.61200000000002</v>
      </c>
    </row>
    <row r="73" spans="1:24" x14ac:dyDescent="0.3">
      <c r="A73" s="58">
        <v>690</v>
      </c>
      <c r="B73" s="58">
        <v>35.759</v>
      </c>
      <c r="C73" s="58">
        <v>241.60900000000001</v>
      </c>
      <c r="D73" s="57">
        <f t="shared" si="69"/>
        <v>668.06564237596092</v>
      </c>
      <c r="E73" s="57">
        <f t="shared" si="70"/>
        <v>-584.48564237596088</v>
      </c>
      <c r="F73" s="57">
        <f t="shared" si="71"/>
        <v>-49.985199435496128</v>
      </c>
      <c r="G73" s="57">
        <f t="shared" si="71"/>
        <v>-92.495891939736026</v>
      </c>
      <c r="H73" s="57">
        <f t="shared" si="72"/>
        <v>18104.464800564514</v>
      </c>
      <c r="I73" s="57">
        <f t="shared" si="72"/>
        <v>30897.284108060248</v>
      </c>
      <c r="J73" s="53">
        <f t="shared" si="73"/>
        <v>105.1380529985868</v>
      </c>
      <c r="K73" s="53">
        <f t="shared" si="74"/>
        <v>241.61301146093919</v>
      </c>
      <c r="L73" s="53">
        <f t="shared" si="75"/>
        <v>89.536398494239236</v>
      </c>
      <c r="M73" s="54"/>
      <c r="N73" s="59">
        <f t="shared" si="76"/>
        <v>10</v>
      </c>
      <c r="O73" s="59">
        <f t="shared" si="64"/>
        <v>1.8116517635701206E-2</v>
      </c>
      <c r="P73" s="59">
        <f t="shared" si="64"/>
        <v>-3.4906585040053262E-5</v>
      </c>
      <c r="Q73" s="53">
        <f t="shared" si="77"/>
        <v>1.811652882962167E-2</v>
      </c>
      <c r="R73" s="53">
        <f t="shared" si="78"/>
        <v>1.0000273516157734</v>
      </c>
      <c r="S73" s="53">
        <f t="shared" si="79"/>
        <v>8.1673110440468868</v>
      </c>
      <c r="T73" s="53">
        <f t="shared" si="80"/>
        <v>-2.743442009763386</v>
      </c>
      <c r="U73" s="53">
        <f t="shared" si="81"/>
        <v>-5.0760044530093253</v>
      </c>
      <c r="W73" s="68">
        <f t="shared" ref="W73:X73" si="86">B73-0.001</f>
        <v>35.758000000000003</v>
      </c>
      <c r="X73" s="68">
        <f t="shared" si="86"/>
        <v>241.608</v>
      </c>
    </row>
    <row r="74" spans="1:24" x14ac:dyDescent="0.3">
      <c r="A74" s="58">
        <v>700</v>
      </c>
      <c r="B74" s="58">
        <v>36.800999999999995</v>
      </c>
      <c r="C74" s="58">
        <v>241.61100000000002</v>
      </c>
      <c r="D74" s="57">
        <f t="shared" si="69"/>
        <v>676.12688013099978</v>
      </c>
      <c r="E74" s="57">
        <f t="shared" si="70"/>
        <v>-592.54688013099974</v>
      </c>
      <c r="F74" s="57">
        <f t="shared" si="71"/>
        <v>-52.798670814212862</v>
      </c>
      <c r="G74" s="57">
        <f t="shared" si="71"/>
        <v>-97.701472454543349</v>
      </c>
      <c r="H74" s="57">
        <f t="shared" si="72"/>
        <v>18101.651329185795</v>
      </c>
      <c r="I74" s="57">
        <f t="shared" si="72"/>
        <v>30892.07852754544</v>
      </c>
      <c r="J74" s="53">
        <f t="shared" si="73"/>
        <v>111.05528965129714</v>
      </c>
      <c r="K74" s="53">
        <f t="shared" si="74"/>
        <v>241.61285166465277</v>
      </c>
      <c r="L74" s="53">
        <f t="shared" si="75"/>
        <v>94.575726438432028</v>
      </c>
      <c r="M74" s="54"/>
      <c r="N74" s="59">
        <f t="shared" si="76"/>
        <v>10</v>
      </c>
      <c r="O74" s="59">
        <f t="shared" si="64"/>
        <v>1.8186330805780818E-2</v>
      </c>
      <c r="P74" s="59">
        <f t="shared" si="64"/>
        <v>3.4906585040053262E-5</v>
      </c>
      <c r="Q74" s="53">
        <f t="shared" si="77"/>
        <v>1.8186342533419664E-2</v>
      </c>
      <c r="R74" s="53">
        <f t="shared" si="78"/>
        <v>1.0000275628328505</v>
      </c>
      <c r="S74" s="53">
        <f t="shared" si="79"/>
        <v>8.0612377550388281</v>
      </c>
      <c r="T74" s="53">
        <f t="shared" si="80"/>
        <v>-2.8134713787167356</v>
      </c>
      <c r="U74" s="53">
        <f t="shared" si="81"/>
        <v>-5.2055805148073206</v>
      </c>
      <c r="W74" s="68">
        <f t="shared" ref="W74:X74" si="87">B74+0.001</f>
        <v>36.801999999999992</v>
      </c>
      <c r="X74" s="68">
        <f t="shared" si="87"/>
        <v>241.61200000000002</v>
      </c>
    </row>
    <row r="75" spans="1:24" x14ac:dyDescent="0.3">
      <c r="A75" s="58">
        <v>710</v>
      </c>
      <c r="B75" s="58">
        <v>37.839000000000006</v>
      </c>
      <c r="C75" s="58">
        <v>241.60900000000001</v>
      </c>
      <c r="D75" s="57">
        <f t="shared" si="69"/>
        <v>684.07939040235578</v>
      </c>
      <c r="E75" s="57">
        <f t="shared" si="70"/>
        <v>-600.49939040235574</v>
      </c>
      <c r="F75" s="57">
        <f t="shared" si="71"/>
        <v>-55.681249707944076</v>
      </c>
      <c r="G75" s="57">
        <f t="shared" si="71"/>
        <v>-103.03491264481053</v>
      </c>
      <c r="H75" s="57">
        <f t="shared" si="72"/>
        <v>18098.768750292063</v>
      </c>
      <c r="I75" s="57">
        <f t="shared" si="72"/>
        <v>30886.745087355172</v>
      </c>
      <c r="J75" s="53">
        <f t="shared" si="73"/>
        <v>117.11786709448802</v>
      </c>
      <c r="K75" s="53">
        <f t="shared" si="74"/>
        <v>241.61270343384811</v>
      </c>
      <c r="L75" s="53">
        <f t="shared" si="75"/>
        <v>99.738833083949686</v>
      </c>
      <c r="M75" s="54"/>
      <c r="N75" s="59">
        <f t="shared" si="76"/>
        <v>10</v>
      </c>
      <c r="O75" s="59">
        <f t="shared" si="64"/>
        <v>1.8116517635701331E-2</v>
      </c>
      <c r="P75" s="59">
        <f t="shared" si="64"/>
        <v>-3.4906585040053262E-5</v>
      </c>
      <c r="Q75" s="53">
        <f t="shared" si="77"/>
        <v>1.8116529994129049E-2</v>
      </c>
      <c r="R75" s="53">
        <f t="shared" si="78"/>
        <v>1.0000273516192899</v>
      </c>
      <c r="S75" s="53">
        <f t="shared" si="79"/>
        <v>7.9525102713559512</v>
      </c>
      <c r="T75" s="53">
        <f t="shared" si="80"/>
        <v>-2.8825788937312149</v>
      </c>
      <c r="U75" s="53">
        <f t="shared" si="81"/>
        <v>-5.3334401902671758</v>
      </c>
      <c r="W75" s="68">
        <f t="shared" ref="W75:X75" si="88">B75-0.001</f>
        <v>37.838000000000008</v>
      </c>
      <c r="X75" s="68">
        <f t="shared" si="88"/>
        <v>241.608</v>
      </c>
    </row>
    <row r="76" spans="1:24" x14ac:dyDescent="0.3">
      <c r="A76" s="58">
        <v>720</v>
      </c>
      <c r="B76" s="58">
        <v>38.881</v>
      </c>
      <c r="C76" s="58">
        <v>241.61100000000002</v>
      </c>
      <c r="D76" s="57">
        <f t="shared" si="69"/>
        <v>691.92055143568371</v>
      </c>
      <c r="E76" s="57">
        <f t="shared" si="70"/>
        <v>-608.34055143568366</v>
      </c>
      <c r="F76" s="57">
        <f t="shared" si="71"/>
        <v>-58.63198136654627</v>
      </c>
      <c r="G76" s="57">
        <f t="shared" si="71"/>
        <v>-108.49445659703316</v>
      </c>
      <c r="H76" s="57">
        <f t="shared" si="72"/>
        <v>18095.818018633461</v>
      </c>
      <c r="I76" s="57">
        <f t="shared" si="72"/>
        <v>30881.285543402948</v>
      </c>
      <c r="J76" s="53">
        <f t="shared" si="73"/>
        <v>123.32378664009852</v>
      </c>
      <c r="K76" s="53">
        <f t="shared" si="74"/>
        <v>241.61256796938918</v>
      </c>
      <c r="L76" s="53">
        <f t="shared" si="75"/>
        <v>105.0240136361615</v>
      </c>
      <c r="M76" s="54"/>
      <c r="N76" s="59">
        <f t="shared" si="76"/>
        <v>10</v>
      </c>
      <c r="O76" s="59">
        <f t="shared" si="64"/>
        <v>1.8186330805780818E-2</v>
      </c>
      <c r="P76" s="59">
        <f t="shared" si="64"/>
        <v>3.4906585040053262E-5</v>
      </c>
      <c r="Q76" s="53">
        <f t="shared" si="77"/>
        <v>1.8186343705917762E-2</v>
      </c>
      <c r="R76" s="53">
        <f t="shared" si="78"/>
        <v>1.0000275628364046</v>
      </c>
      <c r="S76" s="53">
        <f t="shared" si="79"/>
        <v>7.841161033327908</v>
      </c>
      <c r="T76" s="53">
        <f t="shared" si="80"/>
        <v>-2.950731658602197</v>
      </c>
      <c r="U76" s="53">
        <f t="shared" si="81"/>
        <v>-5.4595439522226279</v>
      </c>
      <c r="W76" s="68">
        <f t="shared" ref="W76:X76" si="89">B76+0.001</f>
        <v>38.881999999999998</v>
      </c>
      <c r="X76" s="68">
        <f t="shared" si="89"/>
        <v>241.61200000000002</v>
      </c>
    </row>
    <row r="77" spans="1:24" x14ac:dyDescent="0.3">
      <c r="A77" s="58">
        <v>730</v>
      </c>
      <c r="B77" s="58">
        <v>39.919000000000004</v>
      </c>
      <c r="C77" s="58">
        <v>241.60900000000001</v>
      </c>
      <c r="D77" s="57">
        <f t="shared" si="69"/>
        <v>699.64778149744689</v>
      </c>
      <c r="E77" s="57">
        <f t="shared" si="70"/>
        <v>-616.06778149744684</v>
      </c>
      <c r="F77" s="57">
        <f t="shared" si="71"/>
        <v>-61.649898619931797</v>
      </c>
      <c r="G77" s="57">
        <f t="shared" si="71"/>
        <v>-114.07830437268991</v>
      </c>
      <c r="H77" s="57">
        <f t="shared" si="72"/>
        <v>18092.800101380075</v>
      </c>
      <c r="I77" s="57">
        <f t="shared" si="72"/>
        <v>30875.701695627293</v>
      </c>
      <c r="J77" s="53">
        <f t="shared" si="73"/>
        <v>129.67100496408574</v>
      </c>
      <c r="K77" s="53">
        <f t="shared" si="74"/>
        <v>241.61244173099425</v>
      </c>
      <c r="L77" s="53">
        <f t="shared" si="75"/>
        <v>110.42953053194108</v>
      </c>
      <c r="M77" s="54"/>
      <c r="N77" s="59">
        <f t="shared" si="76"/>
        <v>10</v>
      </c>
      <c r="O77" s="59">
        <f t="shared" si="64"/>
        <v>1.8116517635701206E-2</v>
      </c>
      <c r="P77" s="59">
        <f t="shared" si="64"/>
        <v>-3.4906585040053262E-5</v>
      </c>
      <c r="Q77" s="53">
        <f t="shared" si="77"/>
        <v>1.8116531182102769E-2</v>
      </c>
      <c r="R77" s="53">
        <f t="shared" si="78"/>
        <v>1.000027351622877</v>
      </c>
      <c r="S77" s="53">
        <f t="shared" si="79"/>
        <v>7.7272300617631506</v>
      </c>
      <c r="T77" s="53">
        <f t="shared" si="80"/>
        <v>-3.0179172533855252</v>
      </c>
      <c r="U77" s="53">
        <f t="shared" si="81"/>
        <v>-5.5838477756567499</v>
      </c>
      <c r="W77" s="68">
        <f t="shared" ref="W77:X77" si="90">B77-0.001</f>
        <v>39.918000000000006</v>
      </c>
      <c r="X77" s="68">
        <f t="shared" si="90"/>
        <v>241.608</v>
      </c>
    </row>
    <row r="78" spans="1:24" x14ac:dyDescent="0.3">
      <c r="A78" s="58">
        <v>740</v>
      </c>
      <c r="B78" s="58">
        <v>40.960999999999999</v>
      </c>
      <c r="C78" s="58">
        <v>241.61100000000002</v>
      </c>
      <c r="D78" s="57">
        <f t="shared" si="69"/>
        <v>707.25853310285117</v>
      </c>
      <c r="E78" s="57">
        <f t="shared" si="70"/>
        <v>-623.67853310285113</v>
      </c>
      <c r="F78" s="57">
        <f t="shared" si="71"/>
        <v>-64.734002225658671</v>
      </c>
      <c r="G78" s="57">
        <f t="shared" si="71"/>
        <v>-119.78461743696572</v>
      </c>
      <c r="H78" s="57">
        <f t="shared" si="72"/>
        <v>18089.715997774347</v>
      </c>
      <c r="I78" s="57">
        <f t="shared" si="72"/>
        <v>30869.995382563018</v>
      </c>
      <c r="J78" s="53">
        <f t="shared" si="73"/>
        <v>136.15742953901491</v>
      </c>
      <c r="K78" s="53">
        <f t="shared" si="74"/>
        <v>241.61232591729052</v>
      </c>
      <c r="L78" s="53">
        <f t="shared" si="75"/>
        <v>115.95359913454166</v>
      </c>
      <c r="M78" s="54"/>
      <c r="N78" s="59">
        <f t="shared" si="76"/>
        <v>10</v>
      </c>
      <c r="O78" s="59">
        <f t="shared" si="64"/>
        <v>1.8186330805780818E-2</v>
      </c>
      <c r="P78" s="59">
        <f t="shared" si="64"/>
        <v>3.4906585040053262E-5</v>
      </c>
      <c r="Q78" s="53">
        <f t="shared" si="77"/>
        <v>1.8186344898690754E-2</v>
      </c>
      <c r="R78" s="53">
        <f t="shared" si="78"/>
        <v>1.0000275628400204</v>
      </c>
      <c r="S78" s="53">
        <f t="shared" si="79"/>
        <v>7.6107516054043076</v>
      </c>
      <c r="T78" s="53">
        <f t="shared" si="80"/>
        <v>-3.0841036057268787</v>
      </c>
      <c r="U78" s="53">
        <f t="shared" si="81"/>
        <v>-5.7063130642758004</v>
      </c>
      <c r="W78" s="68">
        <f t="shared" ref="W78:X78" si="91">B78+0.001</f>
        <v>40.961999999999996</v>
      </c>
      <c r="X78" s="68">
        <f t="shared" si="91"/>
        <v>241.61200000000002</v>
      </c>
    </row>
    <row r="79" spans="1:24" x14ac:dyDescent="0.3">
      <c r="A79" s="58">
        <v>750</v>
      </c>
      <c r="B79" s="58">
        <v>41.999000000000002</v>
      </c>
      <c r="C79" s="58">
        <v>241.60900000000001</v>
      </c>
      <c r="D79" s="57">
        <f t="shared" si="69"/>
        <v>714.75030038158275</v>
      </c>
      <c r="E79" s="57">
        <f t="shared" si="70"/>
        <v>-631.17030038158271</v>
      </c>
      <c r="F79" s="57">
        <f t="shared" si="71"/>
        <v>-67.883280971980852</v>
      </c>
      <c r="G79" s="57">
        <f t="shared" si="71"/>
        <v>-125.61151467102876</v>
      </c>
      <c r="H79" s="57">
        <f t="shared" si="72"/>
        <v>18086.566719028026</v>
      </c>
      <c r="I79" s="57">
        <f t="shared" si="72"/>
        <v>30864.168485328955</v>
      </c>
      <c r="J79" s="53">
        <f t="shared" si="73"/>
        <v>142.78092468348484</v>
      </c>
      <c r="K79" s="53">
        <f t="shared" si="74"/>
        <v>241.61221754450793</v>
      </c>
      <c r="L79" s="53">
        <f t="shared" si="75"/>
        <v>121.59440314948658</v>
      </c>
      <c r="M79" s="54"/>
      <c r="N79" s="59">
        <f t="shared" si="76"/>
        <v>10</v>
      </c>
      <c r="O79" s="59">
        <f t="shared" si="64"/>
        <v>1.8116517635701206E-2</v>
      </c>
      <c r="P79" s="59">
        <f t="shared" si="64"/>
        <v>-3.4906585040053262E-5</v>
      </c>
      <c r="Q79" s="53">
        <f t="shared" si="77"/>
        <v>1.8116532387291606E-2</v>
      </c>
      <c r="R79" s="53">
        <f t="shared" si="78"/>
        <v>1.0000273516265163</v>
      </c>
      <c r="S79" s="53">
        <f t="shared" si="79"/>
        <v>7.4917672787315697</v>
      </c>
      <c r="T79" s="53">
        <f t="shared" si="80"/>
        <v>-3.1492787463221799</v>
      </c>
      <c r="U79" s="53">
        <f t="shared" si="81"/>
        <v>-5.8268972340630416</v>
      </c>
      <c r="W79" s="68">
        <f t="shared" ref="W79:X79" si="92">B79-0.001</f>
        <v>41.998000000000005</v>
      </c>
      <c r="X79" s="68">
        <f t="shared" si="92"/>
        <v>241.608</v>
      </c>
    </row>
    <row r="80" spans="1:24" x14ac:dyDescent="0.3">
      <c r="A80" s="58">
        <v>760</v>
      </c>
      <c r="B80" s="58">
        <v>43.040999999999997</v>
      </c>
      <c r="C80" s="58">
        <v>241.61100000000002</v>
      </c>
      <c r="D80" s="57">
        <f t="shared" si="69"/>
        <v>722.120613475352</v>
      </c>
      <c r="E80" s="57">
        <f t="shared" si="70"/>
        <v>-638.54061347535196</v>
      </c>
      <c r="F80" s="57">
        <f t="shared" si="71"/>
        <v>-71.096692440911681</v>
      </c>
      <c r="G80" s="57">
        <f t="shared" si="71"/>
        <v>-131.55707734148635</v>
      </c>
      <c r="H80" s="57">
        <f t="shared" si="72"/>
        <v>18083.353307559093</v>
      </c>
      <c r="I80" s="57">
        <f t="shared" si="72"/>
        <v>30858.222922658497</v>
      </c>
      <c r="J80" s="53">
        <f t="shared" si="73"/>
        <v>149.5393067881198</v>
      </c>
      <c r="K80" s="53">
        <f t="shared" si="74"/>
        <v>241.61211777146414</v>
      </c>
      <c r="L80" s="53">
        <f t="shared" si="75"/>
        <v>127.35008044962177</v>
      </c>
      <c r="M80" s="54"/>
      <c r="N80" s="59">
        <f t="shared" si="76"/>
        <v>10</v>
      </c>
      <c r="O80" s="59">
        <f t="shared" si="64"/>
        <v>1.8186330805780818E-2</v>
      </c>
      <c r="P80" s="59">
        <f t="shared" si="64"/>
        <v>3.4906585040053262E-5</v>
      </c>
      <c r="Q80" s="53">
        <f t="shared" si="77"/>
        <v>1.8186346105456108E-2</v>
      </c>
      <c r="R80" s="53">
        <f t="shared" si="78"/>
        <v>1.0000275628436783</v>
      </c>
      <c r="S80" s="53">
        <f t="shared" si="79"/>
        <v>7.3703130937691999</v>
      </c>
      <c r="T80" s="53">
        <f t="shared" si="80"/>
        <v>-3.2134114689308251</v>
      </c>
      <c r="U80" s="53">
        <f t="shared" si="81"/>
        <v>-5.9455626704575915</v>
      </c>
      <c r="W80" s="68">
        <f t="shared" ref="W80:X80" si="93">B80+0.001</f>
        <v>43.041999999999994</v>
      </c>
      <c r="X80" s="68">
        <f t="shared" si="93"/>
        <v>241.61200000000002</v>
      </c>
    </row>
    <row r="81" spans="1:24" x14ac:dyDescent="0.3">
      <c r="A81" s="58">
        <v>770</v>
      </c>
      <c r="B81" s="58">
        <v>44.079000000000001</v>
      </c>
      <c r="C81" s="58">
        <v>241.60900000000001</v>
      </c>
      <c r="D81" s="57">
        <f t="shared" si="69"/>
        <v>729.36704567918355</v>
      </c>
      <c r="E81" s="57">
        <f t="shared" si="70"/>
        <v>-645.78704567918351</v>
      </c>
      <c r="F81" s="57">
        <f t="shared" si="71"/>
        <v>-74.373182711573065</v>
      </c>
      <c r="G81" s="57">
        <f t="shared" si="71"/>
        <v>-137.61934562804444</v>
      </c>
      <c r="H81" s="57">
        <f t="shared" si="72"/>
        <v>18080.076817288431</v>
      </c>
      <c r="I81" s="57">
        <f t="shared" si="72"/>
        <v>30852.160654371939</v>
      </c>
      <c r="J81" s="53">
        <f t="shared" si="73"/>
        <v>156.43035062845121</v>
      </c>
      <c r="K81" s="53">
        <f t="shared" si="74"/>
        <v>241.61202406012359</v>
      </c>
      <c r="L81" s="53">
        <f t="shared" si="75"/>
        <v>133.21873840254608</v>
      </c>
      <c r="M81" s="54"/>
      <c r="N81" s="59">
        <f t="shared" si="76"/>
        <v>10</v>
      </c>
      <c r="O81" s="59">
        <f t="shared" si="64"/>
        <v>1.8116517635701206E-2</v>
      </c>
      <c r="P81" s="59">
        <f t="shared" si="64"/>
        <v>-3.4906585040053262E-5</v>
      </c>
      <c r="Q81" s="53">
        <f t="shared" si="77"/>
        <v>1.8116533603333984E-2</v>
      </c>
      <c r="R81" s="53">
        <f t="shared" si="78"/>
        <v>1.0000273516301881</v>
      </c>
      <c r="S81" s="53">
        <f t="shared" si="79"/>
        <v>7.2464322038315672</v>
      </c>
      <c r="T81" s="53">
        <f t="shared" si="80"/>
        <v>-3.2764902706613905</v>
      </c>
      <c r="U81" s="53">
        <f t="shared" si="81"/>
        <v>-6.0622682865580915</v>
      </c>
      <c r="W81" s="68">
        <f t="shared" ref="W81:X81" si="94">B81-0.001</f>
        <v>44.078000000000003</v>
      </c>
      <c r="X81" s="68">
        <f t="shared" si="94"/>
        <v>241.608</v>
      </c>
    </row>
    <row r="82" spans="1:24" x14ac:dyDescent="0.3">
      <c r="A82" s="58">
        <v>780</v>
      </c>
      <c r="B82" s="58">
        <v>45.120999999999995</v>
      </c>
      <c r="C82" s="58">
        <v>241.61100000000002</v>
      </c>
      <c r="D82" s="57">
        <f t="shared" si="69"/>
        <v>736.48720801595323</v>
      </c>
      <c r="E82" s="57">
        <f t="shared" si="70"/>
        <v>-652.90720801595319</v>
      </c>
      <c r="F82" s="57">
        <f t="shared" si="71"/>
        <v>-77.711667564082148</v>
      </c>
      <c r="G82" s="57">
        <f t="shared" si="71"/>
        <v>-143.79632312714764</v>
      </c>
      <c r="H82" s="57">
        <f t="shared" si="72"/>
        <v>18076.738332435922</v>
      </c>
      <c r="I82" s="57">
        <f t="shared" si="72"/>
        <v>30845.983676872835</v>
      </c>
      <c r="J82" s="53">
        <f t="shared" si="73"/>
        <v>163.45178439061922</v>
      </c>
      <c r="K82" s="53">
        <f t="shared" si="74"/>
        <v>241.61193750825419</v>
      </c>
      <c r="L82" s="53">
        <f t="shared" si="75"/>
        <v>139.1984398445201</v>
      </c>
      <c r="M82" s="54"/>
      <c r="N82" s="59">
        <f t="shared" si="76"/>
        <v>10</v>
      </c>
      <c r="O82" s="59">
        <f t="shared" si="64"/>
        <v>1.8186330805780818E-2</v>
      </c>
      <c r="P82" s="59">
        <f t="shared" si="64"/>
        <v>3.4906585040053262E-5</v>
      </c>
      <c r="Q82" s="53">
        <f t="shared" si="77"/>
        <v>1.8186347319852914E-2</v>
      </c>
      <c r="R82" s="53">
        <f t="shared" si="78"/>
        <v>1.0000275628473594</v>
      </c>
      <c r="S82" s="53">
        <f t="shared" si="79"/>
        <v>7.1201623367696412</v>
      </c>
      <c r="T82" s="53">
        <f t="shared" si="80"/>
        <v>-3.3384848525090796</v>
      </c>
      <c r="U82" s="53">
        <f t="shared" si="81"/>
        <v>-6.1769774991031898</v>
      </c>
      <c r="W82" s="68">
        <f t="shared" ref="W82:X82" si="95">B82+0.001</f>
        <v>45.121999999999993</v>
      </c>
      <c r="X82" s="68">
        <f t="shared" si="95"/>
        <v>241.61200000000002</v>
      </c>
    </row>
    <row r="83" spans="1:24" x14ac:dyDescent="0.3">
      <c r="A83" s="58">
        <v>790</v>
      </c>
      <c r="B83" s="58">
        <v>46.158999999999999</v>
      </c>
      <c r="C83" s="58">
        <v>241.60900000000001</v>
      </c>
      <c r="D83" s="57">
        <f t="shared" si="69"/>
        <v>743.47875614381985</v>
      </c>
      <c r="E83" s="57">
        <f t="shared" si="70"/>
        <v>-659.89875614381981</v>
      </c>
      <c r="F83" s="57">
        <f t="shared" si="71"/>
        <v>-81.111051757235231</v>
      </c>
      <c r="G83" s="57">
        <f t="shared" si="71"/>
        <v>-150.08597389959689</v>
      </c>
      <c r="H83" s="57">
        <f t="shared" si="72"/>
        <v>18073.33894824277</v>
      </c>
      <c r="I83" s="57">
        <f t="shared" si="72"/>
        <v>30839.694026100384</v>
      </c>
      <c r="J83" s="53">
        <f t="shared" si="73"/>
        <v>170.60129623937613</v>
      </c>
      <c r="K83" s="53">
        <f t="shared" si="74"/>
        <v>241.61185594046123</v>
      </c>
      <c r="L83" s="53">
        <f t="shared" si="75"/>
        <v>145.28721829923856</v>
      </c>
      <c r="M83" s="54"/>
      <c r="N83" s="59">
        <f t="shared" si="76"/>
        <v>10</v>
      </c>
      <c r="O83" s="59">
        <f t="shared" si="64"/>
        <v>1.8116517635701206E-2</v>
      </c>
      <c r="P83" s="59">
        <f t="shared" si="64"/>
        <v>-3.4906585040053262E-5</v>
      </c>
      <c r="Q83" s="53">
        <f t="shared" si="77"/>
        <v>1.8116534823831909E-2</v>
      </c>
      <c r="R83" s="53">
        <f t="shared" si="78"/>
        <v>1.0000273516338738</v>
      </c>
      <c r="S83" s="53">
        <f t="shared" si="79"/>
        <v>6.9915481278666043</v>
      </c>
      <c r="T83" s="53">
        <f t="shared" si="80"/>
        <v>-3.3993841931530833</v>
      </c>
      <c r="U83" s="53">
        <f t="shared" si="81"/>
        <v>-6.2896507724492485</v>
      </c>
      <c r="W83" s="68">
        <f t="shared" ref="W83:X83" si="96">B83-0.001</f>
        <v>46.158000000000001</v>
      </c>
      <c r="X83" s="68">
        <f t="shared" si="96"/>
        <v>241.608</v>
      </c>
    </row>
    <row r="84" spans="1:24" x14ac:dyDescent="0.3">
      <c r="A84" s="58">
        <v>800</v>
      </c>
      <c r="B84" s="58">
        <v>47.201000000000001</v>
      </c>
      <c r="C84" s="58">
        <v>241.61100000000002</v>
      </c>
      <c r="D84" s="57">
        <f t="shared" si="69"/>
        <v>750.33938511490408</v>
      </c>
      <c r="E84" s="57">
        <f t="shared" si="70"/>
        <v>-666.75938511490403</v>
      </c>
      <c r="F84" s="57">
        <f t="shared" si="71"/>
        <v>-84.570210697986212</v>
      </c>
      <c r="G84" s="57">
        <f t="shared" si="71"/>
        <v>-156.486226502439</v>
      </c>
      <c r="H84" s="57">
        <f t="shared" si="72"/>
        <v>18069.87978930202</v>
      </c>
      <c r="I84" s="57">
        <f t="shared" si="72"/>
        <v>30833.293773497542</v>
      </c>
      <c r="J84" s="53">
        <f t="shared" si="73"/>
        <v>177.8765291500664</v>
      </c>
      <c r="K84" s="53">
        <f t="shared" si="74"/>
        <v>241.61178038236125</v>
      </c>
      <c r="L84" s="53">
        <f t="shared" si="75"/>
        <v>151.48306411907802</v>
      </c>
      <c r="M84" s="54"/>
      <c r="N84" s="59">
        <f t="shared" si="76"/>
        <v>10</v>
      </c>
      <c r="O84" s="59">
        <f t="shared" si="64"/>
        <v>1.8186330805780943E-2</v>
      </c>
      <c r="P84" s="59">
        <f t="shared" si="64"/>
        <v>3.4906585040053262E-5</v>
      </c>
      <c r="Q84" s="53">
        <f t="shared" si="77"/>
        <v>1.8186348535476737E-2</v>
      </c>
      <c r="R84" s="53">
        <f t="shared" si="78"/>
        <v>1.0000275628510442</v>
      </c>
      <c r="S84" s="53">
        <f t="shared" si="79"/>
        <v>6.860628971084175</v>
      </c>
      <c r="T84" s="53">
        <f t="shared" si="80"/>
        <v>-3.4591589407509828</v>
      </c>
      <c r="U84" s="53">
        <f t="shared" si="81"/>
        <v>-6.4002526028421052</v>
      </c>
      <c r="W84" s="68">
        <f t="shared" ref="W84:X84" si="97">B84+0.001</f>
        <v>47.201999999999998</v>
      </c>
      <c r="X84" s="68">
        <f t="shared" si="97"/>
        <v>241.61200000000002</v>
      </c>
    </row>
    <row r="85" spans="1:24" x14ac:dyDescent="0.3">
      <c r="A85" s="58">
        <v>810</v>
      </c>
      <c r="B85" s="58">
        <v>48.239000000000004</v>
      </c>
      <c r="C85" s="58">
        <v>241.60900000000001</v>
      </c>
      <c r="D85" s="57">
        <f t="shared" si="69"/>
        <v>757.06683603976023</v>
      </c>
      <c r="E85" s="57">
        <f t="shared" si="70"/>
        <v>-673.48683603976019</v>
      </c>
      <c r="F85" s="57">
        <f t="shared" ref="F85:G100" si="98">T85+F84</f>
        <v>-88.088009268062166</v>
      </c>
      <c r="G85" s="57">
        <f t="shared" si="98"/>
        <v>-162.99497156043304</v>
      </c>
      <c r="H85" s="57">
        <f t="shared" ref="H85:I100" si="99">H84+T85</f>
        <v>18066.361990731944</v>
      </c>
      <c r="I85" s="57">
        <f t="shared" si="99"/>
        <v>30826.785028439546</v>
      </c>
      <c r="J85" s="53">
        <f t="shared" si="73"/>
        <v>185.27508772308428</v>
      </c>
      <c r="K85" s="53">
        <f t="shared" si="74"/>
        <v>241.61170895773523</v>
      </c>
      <c r="L85" s="53">
        <f t="shared" si="75"/>
        <v>157.78393957515746</v>
      </c>
      <c r="M85" s="54"/>
      <c r="N85" s="59">
        <f t="shared" si="76"/>
        <v>10</v>
      </c>
      <c r="O85" s="59">
        <f t="shared" si="64"/>
        <v>1.8116517635701206E-2</v>
      </c>
      <c r="P85" s="59">
        <f t="shared" si="64"/>
        <v>-3.4906585040053262E-5</v>
      </c>
      <c r="Q85" s="53">
        <f t="shared" si="77"/>
        <v>1.8116536042343867E-2</v>
      </c>
      <c r="R85" s="53">
        <f t="shared" si="78"/>
        <v>1.0000273516375533</v>
      </c>
      <c r="S85" s="53">
        <f t="shared" si="79"/>
        <v>6.7274509248561136</v>
      </c>
      <c r="T85" s="53">
        <f t="shared" si="80"/>
        <v>-3.517798570075958</v>
      </c>
      <c r="U85" s="53">
        <f t="shared" si="81"/>
        <v>-6.5087450579940338</v>
      </c>
      <c r="W85" s="68">
        <f t="shared" ref="W85:X85" si="100">B85-0.001</f>
        <v>48.238000000000007</v>
      </c>
      <c r="X85" s="68">
        <f t="shared" si="100"/>
        <v>241.608</v>
      </c>
    </row>
    <row r="86" spans="1:24" x14ac:dyDescent="0.3">
      <c r="A86" s="58">
        <v>820</v>
      </c>
      <c r="B86" s="58">
        <v>49.280999999999999</v>
      </c>
      <c r="C86" s="58">
        <v>241.61100000000002</v>
      </c>
      <c r="D86" s="57">
        <f t="shared" si="69"/>
        <v>763.65889103710367</v>
      </c>
      <c r="E86" s="57">
        <f t="shared" si="70"/>
        <v>-680.07889103710363</v>
      </c>
      <c r="F86" s="57">
        <f t="shared" si="98"/>
        <v>-91.663283983188578</v>
      </c>
      <c r="G86" s="57">
        <f t="shared" si="98"/>
        <v>-169.61006532087626</v>
      </c>
      <c r="H86" s="57">
        <f t="shared" si="99"/>
        <v>18062.786716016817</v>
      </c>
      <c r="I86" s="57">
        <f t="shared" si="99"/>
        <v>30820.169934679103</v>
      </c>
      <c r="J86" s="53">
        <f t="shared" si="73"/>
        <v>192.79453282895392</v>
      </c>
      <c r="K86" s="53">
        <f t="shared" si="74"/>
        <v>241.61164261524414</v>
      </c>
      <c r="L86" s="53">
        <f t="shared" si="75"/>
        <v>164.18776518418667</v>
      </c>
      <c r="M86" s="54"/>
      <c r="N86" s="59">
        <f t="shared" si="76"/>
        <v>10</v>
      </c>
      <c r="O86" s="59">
        <f t="shared" si="64"/>
        <v>1.8186330805780818E-2</v>
      </c>
      <c r="P86" s="59">
        <f t="shared" si="64"/>
        <v>3.4906585040053262E-5</v>
      </c>
      <c r="Q86" s="53">
        <f t="shared" si="77"/>
        <v>1.8186349745929586E-2</v>
      </c>
      <c r="R86" s="53">
        <f t="shared" si="78"/>
        <v>1.0000275628547135</v>
      </c>
      <c r="S86" s="53">
        <f t="shared" si="79"/>
        <v>6.5920549973434168</v>
      </c>
      <c r="T86" s="53">
        <f t="shared" si="80"/>
        <v>-3.5752747151264179</v>
      </c>
      <c r="U86" s="53">
        <f t="shared" si="81"/>
        <v>-6.6150937604432061</v>
      </c>
      <c r="W86" s="68">
        <f t="shared" ref="W86:X86" si="101">B86+0.001</f>
        <v>49.281999999999996</v>
      </c>
      <c r="X86" s="68">
        <f t="shared" si="101"/>
        <v>241.61200000000002</v>
      </c>
    </row>
    <row r="87" spans="1:24" x14ac:dyDescent="0.3">
      <c r="A87" s="58">
        <v>830</v>
      </c>
      <c r="B87" s="58">
        <v>50.319000000000003</v>
      </c>
      <c r="C87" s="58">
        <v>241.60900000000001</v>
      </c>
      <c r="D87" s="57">
        <f t="shared" si="69"/>
        <v>770.11337964654047</v>
      </c>
      <c r="E87" s="57">
        <f t="shared" si="70"/>
        <v>-686.53337964654042</v>
      </c>
      <c r="F87" s="57">
        <f t="shared" si="98"/>
        <v>-95.294861343827748</v>
      </c>
      <c r="G87" s="57">
        <f t="shared" si="98"/>
        <v>-176.32932775211941</v>
      </c>
      <c r="H87" s="57">
        <f t="shared" si="99"/>
        <v>18059.155138656177</v>
      </c>
      <c r="I87" s="57">
        <f t="shared" si="99"/>
        <v>30813.450672247858</v>
      </c>
      <c r="J87" s="53">
        <f t="shared" si="73"/>
        <v>200.43238866025047</v>
      </c>
      <c r="K87" s="53">
        <f t="shared" si="74"/>
        <v>241.6115797285693</v>
      </c>
      <c r="L87" s="53">
        <f t="shared" si="75"/>
        <v>170.69243464993022</v>
      </c>
      <c r="M87" s="54"/>
      <c r="N87" s="59">
        <f t="shared" si="76"/>
        <v>10</v>
      </c>
      <c r="O87" s="59">
        <f t="shared" si="64"/>
        <v>1.8116517635701206E-2</v>
      </c>
      <c r="P87" s="59">
        <f t="shared" si="64"/>
        <v>-3.4906585040053262E-5</v>
      </c>
      <c r="Q87" s="53">
        <f t="shared" si="77"/>
        <v>1.811653725246587E-2</v>
      </c>
      <c r="R87" s="53">
        <f t="shared" si="78"/>
        <v>1.0000273516412073</v>
      </c>
      <c r="S87" s="53">
        <f t="shared" si="79"/>
        <v>6.4544886094368241</v>
      </c>
      <c r="T87" s="53">
        <f t="shared" si="80"/>
        <v>-3.6315773606391653</v>
      </c>
      <c r="U87" s="53">
        <f t="shared" si="81"/>
        <v>-6.7192624312431448</v>
      </c>
      <c r="W87" s="68">
        <f t="shared" ref="W87:X87" si="102">B87-0.001</f>
        <v>50.318000000000005</v>
      </c>
      <c r="X87" s="68">
        <f t="shared" si="102"/>
        <v>241.608</v>
      </c>
    </row>
    <row r="88" spans="1:24" x14ac:dyDescent="0.3">
      <c r="A88" s="58">
        <v>840</v>
      </c>
      <c r="B88" s="58">
        <v>51.360999999999997</v>
      </c>
      <c r="C88" s="58">
        <v>241.61100000000002</v>
      </c>
      <c r="D88" s="57">
        <f t="shared" si="69"/>
        <v>776.42817397599845</v>
      </c>
      <c r="E88" s="57">
        <f t="shared" si="70"/>
        <v>-692.84817397599841</v>
      </c>
      <c r="F88" s="57">
        <f t="shared" si="98"/>
        <v>-98.981540507660554</v>
      </c>
      <c r="G88" s="57">
        <f t="shared" si="98"/>
        <v>-183.15054561664476</v>
      </c>
      <c r="H88" s="57">
        <f t="shared" si="99"/>
        <v>18055.468459492346</v>
      </c>
      <c r="I88" s="57">
        <f t="shared" si="99"/>
        <v>30806.629454383332</v>
      </c>
      <c r="J88" s="53">
        <f t="shared" si="73"/>
        <v>208.1861371968468</v>
      </c>
      <c r="K88" s="53">
        <f t="shared" si="74"/>
        <v>241.61152116849803</v>
      </c>
      <c r="L88" s="53">
        <f t="shared" si="75"/>
        <v>177.29580139367485</v>
      </c>
      <c r="M88" s="54"/>
      <c r="N88" s="59">
        <f t="shared" si="76"/>
        <v>10</v>
      </c>
      <c r="O88" s="59">
        <f t="shared" si="64"/>
        <v>1.8186330805780818E-2</v>
      </c>
      <c r="P88" s="59">
        <f t="shared" si="64"/>
        <v>3.4906585040053262E-5</v>
      </c>
      <c r="Q88" s="53">
        <f t="shared" si="77"/>
        <v>1.8186350944831453E-2</v>
      </c>
      <c r="R88" s="53">
        <f t="shared" si="78"/>
        <v>1.0000275628583477</v>
      </c>
      <c r="S88" s="53">
        <f t="shared" si="79"/>
        <v>6.3147943294580218</v>
      </c>
      <c r="T88" s="53">
        <f t="shared" si="80"/>
        <v>-3.6866791638328049</v>
      </c>
      <c r="U88" s="53">
        <f t="shared" si="81"/>
        <v>-6.8212178645253463</v>
      </c>
      <c r="W88" s="68">
        <f t="shared" ref="W88:X88" si="103">B88+0.001</f>
        <v>51.361999999999995</v>
      </c>
      <c r="X88" s="68">
        <f t="shared" si="103"/>
        <v>241.61200000000002</v>
      </c>
    </row>
    <row r="89" spans="1:24" x14ac:dyDescent="0.3">
      <c r="A89" s="58">
        <v>850</v>
      </c>
      <c r="B89" s="58">
        <v>52.399000000000001</v>
      </c>
      <c r="C89" s="58">
        <v>241.60900000000001</v>
      </c>
      <c r="D89" s="57">
        <f t="shared" si="69"/>
        <v>782.60119485426424</v>
      </c>
      <c r="E89" s="57">
        <f t="shared" si="70"/>
        <v>-699.02119485426419</v>
      </c>
      <c r="F89" s="57">
        <f t="shared" si="98"/>
        <v>-102.72211114026595</v>
      </c>
      <c r="G89" s="57">
        <f t="shared" si="98"/>
        <v>-190.07147109913601</v>
      </c>
      <c r="H89" s="57">
        <f t="shared" si="99"/>
        <v>18051.727888859739</v>
      </c>
      <c r="I89" s="57">
        <f t="shared" si="99"/>
        <v>30799.708528900839</v>
      </c>
      <c r="J89" s="53">
        <f t="shared" si="73"/>
        <v>216.05322548599648</v>
      </c>
      <c r="K89" s="53">
        <f t="shared" si="74"/>
        <v>241.61146551977905</v>
      </c>
      <c r="L89" s="53">
        <f t="shared" si="75"/>
        <v>183.99569332740677</v>
      </c>
      <c r="M89" s="54"/>
      <c r="N89" s="59">
        <f t="shared" si="76"/>
        <v>10</v>
      </c>
      <c r="O89" s="59">
        <f t="shared" si="64"/>
        <v>1.8116517635701206E-2</v>
      </c>
      <c r="P89" s="59">
        <f t="shared" si="64"/>
        <v>-3.4906585040053262E-5</v>
      </c>
      <c r="Q89" s="53">
        <f t="shared" si="77"/>
        <v>1.8116538447805697E-2</v>
      </c>
      <c r="R89" s="53">
        <f t="shared" si="78"/>
        <v>1.0000273516448168</v>
      </c>
      <c r="S89" s="53">
        <f t="shared" si="79"/>
        <v>6.1730208782657483</v>
      </c>
      <c r="T89" s="53">
        <f t="shared" si="80"/>
        <v>-3.7405706326053907</v>
      </c>
      <c r="U89" s="53">
        <f t="shared" si="81"/>
        <v>-6.9209254824912367</v>
      </c>
      <c r="W89" s="68">
        <f t="shared" ref="W89:X89" si="104">B89-0.001</f>
        <v>52.398000000000003</v>
      </c>
      <c r="X89" s="68">
        <f t="shared" si="104"/>
        <v>241.608</v>
      </c>
    </row>
    <row r="90" spans="1:24" x14ac:dyDescent="0.3">
      <c r="A90" s="58">
        <v>860</v>
      </c>
      <c r="B90" s="58">
        <v>53.440999999999995</v>
      </c>
      <c r="C90" s="58">
        <v>241.61100000000002</v>
      </c>
      <c r="D90" s="57">
        <f t="shared" si="69"/>
        <v>788.63040718251216</v>
      </c>
      <c r="E90" s="57">
        <f t="shared" si="70"/>
        <v>-705.05040718251212</v>
      </c>
      <c r="F90" s="57">
        <f t="shared" si="98"/>
        <v>-106.51533662369268</v>
      </c>
      <c r="G90" s="57">
        <f t="shared" si="98"/>
        <v>-197.08982439375873</v>
      </c>
      <c r="H90" s="57">
        <f t="shared" si="99"/>
        <v>18047.934663376313</v>
      </c>
      <c r="I90" s="57">
        <f t="shared" si="99"/>
        <v>30792.690175606218</v>
      </c>
      <c r="J90" s="53">
        <f t="shared" si="73"/>
        <v>224.03105993504835</v>
      </c>
      <c r="K90" s="53">
        <f t="shared" si="74"/>
        <v>241.61141357676701</v>
      </c>
      <c r="L90" s="53">
        <f t="shared" si="75"/>
        <v>190.7898996056482</v>
      </c>
      <c r="M90" s="54"/>
      <c r="N90" s="59">
        <f t="shared" si="76"/>
        <v>10</v>
      </c>
      <c r="O90" s="59">
        <f t="shared" si="64"/>
        <v>1.8186330805780818E-2</v>
      </c>
      <c r="P90" s="59">
        <f t="shared" si="64"/>
        <v>3.4906585040053262E-5</v>
      </c>
      <c r="Q90" s="53">
        <f t="shared" si="77"/>
        <v>1.8186352125863836E-2</v>
      </c>
      <c r="R90" s="53">
        <f t="shared" si="78"/>
        <v>1.0000275628619277</v>
      </c>
      <c r="S90" s="53">
        <f t="shared" si="79"/>
        <v>6.0292123282478887</v>
      </c>
      <c r="T90" s="53">
        <f t="shared" si="80"/>
        <v>-3.7932254834267263</v>
      </c>
      <c r="U90" s="53">
        <f t="shared" si="81"/>
        <v>-7.0183532946227238</v>
      </c>
      <c r="W90" s="68">
        <f t="shared" ref="W90:X90" si="105">B90+0.001</f>
        <v>53.441999999999993</v>
      </c>
      <c r="X90" s="68">
        <f t="shared" si="105"/>
        <v>241.61200000000002</v>
      </c>
    </row>
    <row r="91" spans="1:24" x14ac:dyDescent="0.3">
      <c r="A91" s="58">
        <v>870</v>
      </c>
      <c r="B91" s="58">
        <v>54.478999999999999</v>
      </c>
      <c r="C91" s="58">
        <v>241.60900000000001</v>
      </c>
      <c r="D91" s="57">
        <f t="shared" si="69"/>
        <v>794.51382581854136</v>
      </c>
      <c r="E91" s="57">
        <f t="shared" si="70"/>
        <v>-710.93382581854132</v>
      </c>
      <c r="F91" s="57">
        <f t="shared" si="98"/>
        <v>-110.35997138355704</v>
      </c>
      <c r="G91" s="57">
        <f t="shared" si="98"/>
        <v>-204.20329286359285</v>
      </c>
      <c r="H91" s="57">
        <f t="shared" si="99"/>
        <v>18044.090028616447</v>
      </c>
      <c r="I91" s="57">
        <f t="shared" si="99"/>
        <v>30785.576707136384</v>
      </c>
      <c r="J91" s="53">
        <f t="shared" si="73"/>
        <v>232.11701381009061</v>
      </c>
      <c r="K91" s="53">
        <f t="shared" si="74"/>
        <v>241.61136410425598</v>
      </c>
      <c r="L91" s="53">
        <f t="shared" si="75"/>
        <v>197.67618521088045</v>
      </c>
      <c r="M91" s="54"/>
      <c r="N91" s="59">
        <f t="shared" si="76"/>
        <v>10</v>
      </c>
      <c r="O91" s="59">
        <f t="shared" si="64"/>
        <v>1.8116517635701206E-2</v>
      </c>
      <c r="P91" s="59">
        <f t="shared" si="64"/>
        <v>-3.4906585040053262E-5</v>
      </c>
      <c r="Q91" s="53">
        <f t="shared" si="77"/>
        <v>1.8116539622069272E-2</v>
      </c>
      <c r="R91" s="53">
        <f t="shared" si="78"/>
        <v>1.0000273516483627</v>
      </c>
      <c r="S91" s="53">
        <f t="shared" si="79"/>
        <v>5.8834186360291696</v>
      </c>
      <c r="T91" s="53">
        <f t="shared" si="80"/>
        <v>-3.8446347598643618</v>
      </c>
      <c r="U91" s="53">
        <f t="shared" si="81"/>
        <v>-7.1134684698341148</v>
      </c>
      <c r="W91" s="68">
        <f t="shared" ref="W91:X91" si="106">B91-0.001</f>
        <v>54.478000000000002</v>
      </c>
      <c r="X91" s="68">
        <f t="shared" si="106"/>
        <v>241.608</v>
      </c>
    </row>
    <row r="92" spans="1:24" x14ac:dyDescent="0.3">
      <c r="A92" s="62">
        <v>880</v>
      </c>
      <c r="B92" s="58">
        <v>55.521000000000001</v>
      </c>
      <c r="C92" s="62">
        <v>241.61100000000002</v>
      </c>
      <c r="D92" s="57">
        <f t="shared" si="69"/>
        <v>800.24951113852853</v>
      </c>
      <c r="E92" s="57">
        <f t="shared" si="70"/>
        <v>-716.66951113852849</v>
      </c>
      <c r="F92" s="57">
        <f t="shared" si="98"/>
        <v>-114.25474465583152</v>
      </c>
      <c r="G92" s="57">
        <f t="shared" si="98"/>
        <v>-211.40953313870614</v>
      </c>
      <c r="H92" s="57">
        <f t="shared" si="99"/>
        <v>18040.195255344173</v>
      </c>
      <c r="I92" s="57">
        <f t="shared" si="99"/>
        <v>30778.37046686127</v>
      </c>
      <c r="J92" s="53">
        <f t="shared" si="73"/>
        <v>240.30842136366121</v>
      </c>
      <c r="K92" s="53">
        <f t="shared" si="74"/>
        <v>241.61131782299427</v>
      </c>
      <c r="L92" s="53">
        <f t="shared" si="75"/>
        <v>204.6522779442075</v>
      </c>
      <c r="M92" s="54"/>
      <c r="N92" s="59">
        <f t="shared" si="76"/>
        <v>10</v>
      </c>
      <c r="O92" s="59">
        <f t="shared" si="64"/>
        <v>1.8186330805780943E-2</v>
      </c>
      <c r="P92" s="59">
        <f t="shared" si="64"/>
        <v>3.4906585040053262E-5</v>
      </c>
      <c r="Q92" s="53">
        <f t="shared" si="77"/>
        <v>1.8186353282805712E-2</v>
      </c>
      <c r="R92" s="53">
        <f t="shared" si="78"/>
        <v>1.0000275628654347</v>
      </c>
      <c r="S92" s="53">
        <f t="shared" si="79"/>
        <v>5.7356853199871933</v>
      </c>
      <c r="T92" s="53">
        <f t="shared" si="80"/>
        <v>-3.8947732722744726</v>
      </c>
      <c r="U92" s="53">
        <f t="shared" si="81"/>
        <v>-7.2062402751133021</v>
      </c>
      <c r="W92" s="68">
        <f t="shared" ref="W92:X92" si="107">B92+0.001</f>
        <v>55.521999999999998</v>
      </c>
      <c r="X92" s="68">
        <f t="shared" si="107"/>
        <v>241.61200000000002</v>
      </c>
    </row>
    <row r="93" spans="1:24" x14ac:dyDescent="0.3">
      <c r="A93" s="62">
        <v>890</v>
      </c>
      <c r="B93" s="58">
        <v>56.559000000000005</v>
      </c>
      <c r="C93" s="62">
        <v>241.60900000000001</v>
      </c>
      <c r="D93" s="57">
        <f t="shared" si="69"/>
        <v>805.83557464521073</v>
      </c>
      <c r="E93" s="57">
        <f t="shared" si="70"/>
        <v>-722.25557464521069</v>
      </c>
      <c r="F93" s="57">
        <f t="shared" si="98"/>
        <v>-118.19837726752797</v>
      </c>
      <c r="G93" s="57">
        <f t="shared" si="98"/>
        <v>-218.70617080805684</v>
      </c>
      <c r="H93" s="57">
        <f t="shared" si="99"/>
        <v>18036.251622732478</v>
      </c>
      <c r="I93" s="57">
        <f t="shared" si="99"/>
        <v>30771.073829191919</v>
      </c>
      <c r="J93" s="53">
        <f t="shared" si="73"/>
        <v>248.60258554206513</v>
      </c>
      <c r="K93" s="53">
        <f t="shared" si="74"/>
        <v>241.61127365273094</v>
      </c>
      <c r="L93" s="53">
        <f t="shared" si="75"/>
        <v>211.71588280380473</v>
      </c>
      <c r="M93" s="54"/>
      <c r="N93" s="59">
        <f t="shared" si="76"/>
        <v>10</v>
      </c>
      <c r="O93" s="59">
        <f t="shared" si="64"/>
        <v>1.8116517635701206E-2</v>
      </c>
      <c r="P93" s="59">
        <f t="shared" si="64"/>
        <v>-3.4906585040053262E-5</v>
      </c>
      <c r="Q93" s="53">
        <f t="shared" si="77"/>
        <v>1.8116540769072875E-2</v>
      </c>
      <c r="R93" s="53">
        <f t="shared" si="78"/>
        <v>1.0000273516518261</v>
      </c>
      <c r="S93" s="53">
        <f t="shared" si="79"/>
        <v>5.5860635066822253</v>
      </c>
      <c r="T93" s="53">
        <f t="shared" si="80"/>
        <v>-3.9436326116964611</v>
      </c>
      <c r="U93" s="53">
        <f t="shared" si="81"/>
        <v>-7.2966376693507007</v>
      </c>
      <c r="W93" s="68">
        <f t="shared" ref="W93:X93" si="108">B93-0.001</f>
        <v>56.558000000000007</v>
      </c>
      <c r="X93" s="68">
        <f t="shared" si="108"/>
        <v>241.608</v>
      </c>
    </row>
    <row r="94" spans="1:24" x14ac:dyDescent="0.3">
      <c r="A94" s="63">
        <v>900</v>
      </c>
      <c r="B94" s="58">
        <v>57.600999999999999</v>
      </c>
      <c r="C94" s="63">
        <v>241.61100000000002</v>
      </c>
      <c r="D94" s="57">
        <f t="shared" si="69"/>
        <v>811.27017474571039</v>
      </c>
      <c r="E94" s="57">
        <f t="shared" si="70"/>
        <v>-727.69017474571035</v>
      </c>
      <c r="F94" s="57">
        <f t="shared" si="98"/>
        <v>-122.18956598309455</v>
      </c>
      <c r="G94" s="57">
        <f t="shared" si="98"/>
        <v>-226.09080202559551</v>
      </c>
      <c r="H94" s="57">
        <f t="shared" si="99"/>
        <v>18032.260434016913</v>
      </c>
      <c r="I94" s="57">
        <f t="shared" si="99"/>
        <v>30763.689197974381</v>
      </c>
      <c r="J94" s="53">
        <f t="shared" si="73"/>
        <v>256.99677195582444</v>
      </c>
      <c r="K94" s="53">
        <f t="shared" si="74"/>
        <v>241.61123224419771</v>
      </c>
      <c r="L94" s="53">
        <f t="shared" si="75"/>
        <v>218.86466923155251</v>
      </c>
      <c r="M94" s="54"/>
      <c r="N94" s="59">
        <f t="shared" si="76"/>
        <v>10</v>
      </c>
      <c r="O94" s="59">
        <f t="shared" si="64"/>
        <v>1.8186330805780818E-2</v>
      </c>
      <c r="P94" s="59">
        <f t="shared" si="64"/>
        <v>3.4906585040053262E-5</v>
      </c>
      <c r="Q94" s="53">
        <f t="shared" si="77"/>
        <v>1.8186354409557959E-2</v>
      </c>
      <c r="R94" s="53">
        <f t="shared" si="78"/>
        <v>1.0000275628688502</v>
      </c>
      <c r="S94" s="53">
        <f t="shared" si="79"/>
        <v>5.4346001004996527</v>
      </c>
      <c r="T94" s="53">
        <f t="shared" si="80"/>
        <v>-3.9911887155665808</v>
      </c>
      <c r="U94" s="53">
        <f t="shared" si="81"/>
        <v>-7.3846312175386828</v>
      </c>
      <c r="W94" s="68">
        <f t="shared" ref="W94:X94" si="109">B94+0.001</f>
        <v>57.601999999999997</v>
      </c>
      <c r="X94" s="68">
        <f t="shared" si="109"/>
        <v>241.61200000000002</v>
      </c>
    </row>
    <row r="95" spans="1:24" x14ac:dyDescent="0.3">
      <c r="A95" s="60">
        <v>910</v>
      </c>
      <c r="B95" s="58">
        <v>58.639000000000003</v>
      </c>
      <c r="C95" s="60">
        <v>241.60900000000001</v>
      </c>
      <c r="D95" s="57">
        <f t="shared" si="69"/>
        <v>816.5515220762735</v>
      </c>
      <c r="E95" s="57">
        <f t="shared" si="70"/>
        <v>-732.97152207627346</v>
      </c>
      <c r="F95" s="57">
        <f t="shared" si="98"/>
        <v>-126.22699971657157</v>
      </c>
      <c r="G95" s="57">
        <f t="shared" si="98"/>
        <v>-233.56099373504375</v>
      </c>
      <c r="H95" s="57">
        <f t="shared" si="99"/>
        <v>18028.223000283437</v>
      </c>
      <c r="I95" s="57">
        <f t="shared" si="99"/>
        <v>30756.219006264932</v>
      </c>
      <c r="J95" s="53">
        <f t="shared" si="73"/>
        <v>265.48821678550729</v>
      </c>
      <c r="K95" s="53">
        <f t="shared" si="74"/>
        <v>241.61119265157521</v>
      </c>
      <c r="L95" s="53">
        <f t="shared" si="75"/>
        <v>226.09628526556406</v>
      </c>
      <c r="M95" s="54"/>
      <c r="N95" s="59">
        <f t="shared" si="76"/>
        <v>10</v>
      </c>
      <c r="O95" s="59">
        <f t="shared" si="64"/>
        <v>1.8116517635701206E-2</v>
      </c>
      <c r="P95" s="59">
        <f t="shared" si="64"/>
        <v>-3.4906585040053262E-5</v>
      </c>
      <c r="Q95" s="53">
        <f t="shared" si="77"/>
        <v>1.8116541882767789E-2</v>
      </c>
      <c r="R95" s="53">
        <f t="shared" si="78"/>
        <v>1.000027351655189</v>
      </c>
      <c r="S95" s="53">
        <f t="shared" si="79"/>
        <v>5.2813473305631522</v>
      </c>
      <c r="T95" s="53">
        <f t="shared" si="80"/>
        <v>-4.0374337334770125</v>
      </c>
      <c r="U95" s="53">
        <f t="shared" si="81"/>
        <v>-7.4701917094482555</v>
      </c>
      <c r="W95" s="68">
        <f t="shared" ref="W95:X95" si="110">B95-0.001</f>
        <v>58.638000000000005</v>
      </c>
      <c r="X95" s="68">
        <f t="shared" si="110"/>
        <v>241.608</v>
      </c>
    </row>
    <row r="96" spans="1:24" x14ac:dyDescent="0.3">
      <c r="A96" s="58">
        <v>920</v>
      </c>
      <c r="B96" s="58">
        <v>59.680999999999997</v>
      </c>
      <c r="C96" s="58">
        <v>241.61100000000002</v>
      </c>
      <c r="D96" s="57">
        <f t="shared" si="69"/>
        <v>821.67787550173102</v>
      </c>
      <c r="E96" s="57">
        <f t="shared" si="70"/>
        <v>-738.09787550173098</v>
      </c>
      <c r="F96" s="57">
        <f t="shared" si="98"/>
        <v>-130.30934447822415</v>
      </c>
      <c r="G96" s="57">
        <f t="shared" si="98"/>
        <v>-241.11428478190805</v>
      </c>
      <c r="H96" s="57">
        <f t="shared" si="99"/>
        <v>18024.140655521784</v>
      </c>
      <c r="I96" s="57">
        <f t="shared" si="99"/>
        <v>30748.665715218067</v>
      </c>
      <c r="J96" s="53">
        <f t="shared" si="73"/>
        <v>274.07412060286816</v>
      </c>
      <c r="K96" s="53">
        <f t="shared" si="74"/>
        <v>241.61115545953527</v>
      </c>
      <c r="L96" s="53">
        <f t="shared" si="75"/>
        <v>233.4083450595935</v>
      </c>
      <c r="M96" s="54"/>
      <c r="N96" s="59">
        <f t="shared" si="76"/>
        <v>10</v>
      </c>
      <c r="O96" s="59">
        <f t="shared" si="64"/>
        <v>1.8186330805780818E-2</v>
      </c>
      <c r="P96" s="59">
        <f t="shared" si="64"/>
        <v>3.4906585040053262E-5</v>
      </c>
      <c r="Q96" s="53">
        <f t="shared" si="77"/>
        <v>1.8186355500186879E-2</v>
      </c>
      <c r="R96" s="53">
        <f t="shared" si="78"/>
        <v>1.000027562872156</v>
      </c>
      <c r="S96" s="53">
        <f t="shared" si="79"/>
        <v>5.1263534254575376</v>
      </c>
      <c r="T96" s="53">
        <f t="shared" si="80"/>
        <v>-4.0823447616525854</v>
      </c>
      <c r="U96" s="53">
        <f t="shared" si="81"/>
        <v>-7.5532910468643122</v>
      </c>
      <c r="W96" s="68">
        <f t="shared" ref="W96:X96" si="111">B96+0.001</f>
        <v>59.681999999999995</v>
      </c>
      <c r="X96" s="68">
        <f t="shared" si="111"/>
        <v>241.61200000000002</v>
      </c>
    </row>
    <row r="97" spans="1:24" x14ac:dyDescent="0.3">
      <c r="A97" s="58">
        <v>930</v>
      </c>
      <c r="B97" s="58">
        <v>60.719000000000001</v>
      </c>
      <c r="C97" s="58">
        <v>241.60900000000001</v>
      </c>
      <c r="D97" s="57">
        <f t="shared" si="69"/>
        <v>826.64754714977585</v>
      </c>
      <c r="E97" s="57">
        <f t="shared" si="70"/>
        <v>-743.06754714977581</v>
      </c>
      <c r="F97" s="57">
        <f t="shared" si="98"/>
        <v>-134.43525899680731</v>
      </c>
      <c r="G97" s="57">
        <f t="shared" si="98"/>
        <v>-248.74818667083835</v>
      </c>
      <c r="H97" s="57">
        <f t="shared" si="99"/>
        <v>18020.0147410032</v>
      </c>
      <c r="I97" s="57">
        <f t="shared" si="99"/>
        <v>30741.031813329137</v>
      </c>
      <c r="J97" s="53">
        <f t="shared" si="73"/>
        <v>282.75165646476574</v>
      </c>
      <c r="K97" s="53">
        <f t="shared" si="74"/>
        <v>241.6111198397285</v>
      </c>
      <c r="L97" s="53">
        <f t="shared" si="75"/>
        <v>240.79844279099481</v>
      </c>
      <c r="M97" s="54"/>
      <c r="N97" s="59">
        <f t="shared" si="76"/>
        <v>10</v>
      </c>
      <c r="O97" s="59">
        <f t="shared" si="64"/>
        <v>1.8116517635701206E-2</v>
      </c>
      <c r="P97" s="59">
        <f t="shared" si="64"/>
        <v>-3.4906585040053262E-5</v>
      </c>
      <c r="Q97" s="53">
        <f t="shared" si="77"/>
        <v>1.8116542957288706E-2</v>
      </c>
      <c r="R97" s="53">
        <f t="shared" si="78"/>
        <v>1.0000273516584337</v>
      </c>
      <c r="S97" s="53">
        <f t="shared" si="79"/>
        <v>4.9696716480448631</v>
      </c>
      <c r="T97" s="53">
        <f t="shared" si="80"/>
        <v>-4.125914518583147</v>
      </c>
      <c r="U97" s="53">
        <f t="shared" si="81"/>
        <v>-7.6339018889302972</v>
      </c>
      <c r="W97" s="68">
        <f t="shared" ref="W97:X97" si="112">B97-0.001</f>
        <v>60.718000000000004</v>
      </c>
      <c r="X97" s="68">
        <f t="shared" si="112"/>
        <v>241.608</v>
      </c>
    </row>
    <row r="98" spans="1:24" x14ac:dyDescent="0.3">
      <c r="A98" s="58">
        <v>940</v>
      </c>
      <c r="B98" s="58">
        <v>61.760999999999996</v>
      </c>
      <c r="C98" s="58">
        <v>241.61100000000002</v>
      </c>
      <c r="D98" s="57">
        <f t="shared" si="69"/>
        <v>831.45889863733191</v>
      </c>
      <c r="E98" s="57">
        <f t="shared" si="70"/>
        <v>-747.87889863733187</v>
      </c>
      <c r="F98" s="57">
        <f t="shared" si="98"/>
        <v>-138.60338028627089</v>
      </c>
      <c r="G98" s="57">
        <f t="shared" si="98"/>
        <v>-256.46018418208843</v>
      </c>
      <c r="H98" s="57">
        <f t="shared" si="99"/>
        <v>18015.846619713739</v>
      </c>
      <c r="I98" s="57">
        <f t="shared" si="99"/>
        <v>30733.319815817886</v>
      </c>
      <c r="J98" s="53">
        <f t="shared" si="73"/>
        <v>291.51796359314011</v>
      </c>
      <c r="K98" s="53">
        <f t="shared" si="74"/>
        <v>241.6110863148395</v>
      </c>
      <c r="L98" s="53">
        <f t="shared" si="75"/>
        <v>248.26414046935008</v>
      </c>
      <c r="M98" s="54"/>
      <c r="N98" s="59">
        <f t="shared" si="76"/>
        <v>10</v>
      </c>
      <c r="O98" s="59">
        <f t="shared" si="64"/>
        <v>1.8186330805780818E-2</v>
      </c>
      <c r="P98" s="59">
        <f t="shared" si="64"/>
        <v>3.4906585040053262E-5</v>
      </c>
      <c r="Q98" s="53">
        <f t="shared" si="77"/>
        <v>1.8186356548941074E-2</v>
      </c>
      <c r="R98" s="53">
        <f t="shared" si="78"/>
        <v>1.000027562875335</v>
      </c>
      <c r="S98" s="53">
        <f t="shared" si="79"/>
        <v>4.8113514875560526</v>
      </c>
      <c r="T98" s="53">
        <f t="shared" si="80"/>
        <v>-4.1681212894635928</v>
      </c>
      <c r="U98" s="53">
        <f t="shared" si="81"/>
        <v>-7.7119975112501002</v>
      </c>
      <c r="W98" s="68">
        <f t="shared" ref="W98:X98" si="113">B98+0.001</f>
        <v>61.761999999999993</v>
      </c>
      <c r="X98" s="68">
        <f t="shared" si="113"/>
        <v>241.61200000000002</v>
      </c>
    </row>
    <row r="99" spans="1:24" x14ac:dyDescent="0.3">
      <c r="A99" s="58">
        <v>950</v>
      </c>
      <c r="B99" s="58">
        <v>62.798999999999999</v>
      </c>
      <c r="C99" s="58">
        <v>241.60900000000001</v>
      </c>
      <c r="D99" s="57">
        <f t="shared" si="69"/>
        <v>836.11034580773617</v>
      </c>
      <c r="E99" s="57">
        <f t="shared" si="70"/>
        <v>-752.53034580773613</v>
      </c>
      <c r="F99" s="57">
        <f t="shared" si="98"/>
        <v>-142.81233865754757</v>
      </c>
      <c r="G99" s="57">
        <f t="shared" si="98"/>
        <v>-264.2477366604565</v>
      </c>
      <c r="H99" s="57">
        <f t="shared" si="99"/>
        <v>18011.637661342462</v>
      </c>
      <c r="I99" s="57">
        <f t="shared" si="99"/>
        <v>30725.532263339519</v>
      </c>
      <c r="J99" s="53">
        <f t="shared" si="73"/>
        <v>300.37015564634913</v>
      </c>
      <c r="K99" s="53">
        <f t="shared" si="74"/>
        <v>241.61105415983815</v>
      </c>
      <c r="L99" s="53">
        <f t="shared" si="75"/>
        <v>255.80298158153087</v>
      </c>
      <c r="M99" s="54"/>
      <c r="N99" s="59">
        <f t="shared" si="76"/>
        <v>10</v>
      </c>
      <c r="O99" s="59">
        <f t="shared" si="64"/>
        <v>1.8116517635701206E-2</v>
      </c>
      <c r="P99" s="59">
        <f t="shared" si="64"/>
        <v>-3.4906585040053262E-5</v>
      </c>
      <c r="Q99" s="53">
        <f t="shared" si="77"/>
        <v>1.8116543986973044E-2</v>
      </c>
      <c r="R99" s="53">
        <f t="shared" si="78"/>
        <v>1.000027351661543</v>
      </c>
      <c r="S99" s="53">
        <f t="shared" si="79"/>
        <v>4.6514471704042908</v>
      </c>
      <c r="T99" s="53">
        <f t="shared" si="80"/>
        <v>-4.2089583712766698</v>
      </c>
      <c r="U99" s="53">
        <f t="shared" si="81"/>
        <v>-7.7875524783680774</v>
      </c>
      <c r="W99" s="68">
        <f t="shared" ref="W99:X99" si="114">B99-0.001</f>
        <v>62.798000000000002</v>
      </c>
      <c r="X99" s="68">
        <f t="shared" si="114"/>
        <v>241.608</v>
      </c>
    </row>
    <row r="100" spans="1:24" x14ac:dyDescent="0.3">
      <c r="A100" s="58">
        <v>960</v>
      </c>
      <c r="B100" s="58">
        <v>63.841000000000001</v>
      </c>
      <c r="C100" s="58">
        <v>241.61100000000002</v>
      </c>
      <c r="D100" s="57">
        <f t="shared" si="69"/>
        <v>840.60035518898826</v>
      </c>
      <c r="E100" s="57">
        <f t="shared" si="70"/>
        <v>-757.02035518898822</v>
      </c>
      <c r="F100" s="57">
        <f t="shared" si="98"/>
        <v>-147.06074392434965</v>
      </c>
      <c r="G100" s="57">
        <f t="shared" si="98"/>
        <v>-272.10827813537975</v>
      </c>
      <c r="H100" s="57">
        <f t="shared" si="99"/>
        <v>18007.389256075661</v>
      </c>
      <c r="I100" s="57">
        <f t="shared" si="99"/>
        <v>30717.671721864597</v>
      </c>
      <c r="J100" s="53">
        <f t="shared" si="73"/>
        <v>309.30531426631569</v>
      </c>
      <c r="K100" s="53">
        <f t="shared" si="74"/>
        <v>241.61102383945433</v>
      </c>
      <c r="L100" s="53">
        <f t="shared" si="75"/>
        <v>263.41247920561472</v>
      </c>
      <c r="M100" s="54"/>
      <c r="N100" s="59">
        <f t="shared" si="76"/>
        <v>10</v>
      </c>
      <c r="O100" s="59">
        <f t="shared" si="64"/>
        <v>1.8186330805780943E-2</v>
      </c>
      <c r="P100" s="59">
        <f t="shared" si="64"/>
        <v>3.4906585040053262E-5</v>
      </c>
      <c r="Q100" s="53">
        <f t="shared" si="77"/>
        <v>1.8186357550301846E-2</v>
      </c>
      <c r="R100" s="53">
        <f t="shared" si="78"/>
        <v>1.0000275628783706</v>
      </c>
      <c r="S100" s="53">
        <f t="shared" si="79"/>
        <v>4.4900093812520758</v>
      </c>
      <c r="T100" s="53">
        <f t="shared" si="80"/>
        <v>-4.248405266802072</v>
      </c>
      <c r="U100" s="53">
        <f t="shared" si="81"/>
        <v>-7.8605414749232452</v>
      </c>
      <c r="W100" s="68">
        <f t="shared" ref="W100:X100" si="115">B100+0.001</f>
        <v>63.841999999999999</v>
      </c>
      <c r="X100" s="68">
        <f t="shared" si="115"/>
        <v>241.61200000000002</v>
      </c>
    </row>
    <row r="101" spans="1:24" x14ac:dyDescent="0.3">
      <c r="A101" s="58">
        <v>970</v>
      </c>
      <c r="B101" s="58">
        <v>64.878999999999991</v>
      </c>
      <c r="C101" s="58">
        <v>241.60900000000001</v>
      </c>
      <c r="D101" s="57">
        <f t="shared" si="69"/>
        <v>844.92744842759498</v>
      </c>
      <c r="E101" s="57">
        <f t="shared" si="70"/>
        <v>-761.34744842759494</v>
      </c>
      <c r="F101" s="57">
        <f t="shared" ref="F101:G109" si="116">T101+F100</f>
        <v>-151.34719978469801</v>
      </c>
      <c r="G101" s="57">
        <f t="shared" si="116"/>
        <v>-280.03921913975825</v>
      </c>
      <c r="H101" s="57">
        <f t="shared" ref="H101:I109" si="117">H100+T101</f>
        <v>18003.102800215314</v>
      </c>
      <c r="I101" s="57">
        <f t="shared" si="117"/>
        <v>30709.740780860218</v>
      </c>
      <c r="J101" s="53">
        <f t="shared" si="73"/>
        <v>318.32049751637868</v>
      </c>
      <c r="K101" s="53">
        <f t="shared" si="74"/>
        <v>241.61099472006879</v>
      </c>
      <c r="L101" s="53">
        <f t="shared" si="75"/>
        <v>271.09012937506628</v>
      </c>
      <c r="M101" s="54"/>
      <c r="N101" s="59">
        <f t="shared" si="76"/>
        <v>10</v>
      </c>
      <c r="O101" s="59">
        <f t="shared" si="64"/>
        <v>1.8116517635700959E-2</v>
      </c>
      <c r="P101" s="59">
        <f t="shared" si="64"/>
        <v>-3.4906585040053262E-5</v>
      </c>
      <c r="Q101" s="53">
        <f t="shared" si="77"/>
        <v>1.8116544966397141E-2</v>
      </c>
      <c r="R101" s="53">
        <f t="shared" si="78"/>
        <v>1.0000273516645004</v>
      </c>
      <c r="S101" s="53">
        <f t="shared" si="79"/>
        <v>4.3270932386067553</v>
      </c>
      <c r="T101" s="53">
        <f t="shared" si="80"/>
        <v>-4.2864558603483527</v>
      </c>
      <c r="U101" s="53">
        <f t="shared" si="81"/>
        <v>-7.9309410043784876</v>
      </c>
      <c r="W101" s="68">
        <f t="shared" ref="W101:X101" si="118">B101-0.001</f>
        <v>64.877999999999986</v>
      </c>
      <c r="X101" s="68">
        <f t="shared" si="118"/>
        <v>241.608</v>
      </c>
    </row>
    <row r="102" spans="1:24" x14ac:dyDescent="0.3">
      <c r="A102" s="58">
        <v>980</v>
      </c>
      <c r="B102" s="58">
        <v>65.921000000000006</v>
      </c>
      <c r="C102" s="58">
        <v>241.61100000000002</v>
      </c>
      <c r="D102" s="57">
        <f t="shared" si="69"/>
        <v>849.0901989833676</v>
      </c>
      <c r="E102" s="57">
        <f t="shared" si="70"/>
        <v>-765.51019898336756</v>
      </c>
      <c r="F102" s="57">
        <f t="shared" si="116"/>
        <v>-155.67029068398827</v>
      </c>
      <c r="G102" s="57">
        <f t="shared" si="116"/>
        <v>-288.03794633352555</v>
      </c>
      <c r="H102" s="57">
        <f t="shared" si="117"/>
        <v>17998.779709316022</v>
      </c>
      <c r="I102" s="57">
        <f t="shared" si="117"/>
        <v>30701.74205366645</v>
      </c>
      <c r="J102" s="53">
        <f t="shared" si="73"/>
        <v>327.41273330411627</v>
      </c>
      <c r="K102" s="53">
        <f t="shared" si="74"/>
        <v>241.61096721235489</v>
      </c>
      <c r="L102" s="53">
        <f t="shared" si="75"/>
        <v>278.83339951360466</v>
      </c>
      <c r="M102" s="54"/>
      <c r="N102" s="59">
        <f t="shared" si="76"/>
        <v>10</v>
      </c>
      <c r="O102" s="59">
        <f t="shared" si="64"/>
        <v>1.8186330805781189E-2</v>
      </c>
      <c r="P102" s="59">
        <f t="shared" si="64"/>
        <v>3.4906585040053262E-5</v>
      </c>
      <c r="Q102" s="53">
        <f t="shared" si="77"/>
        <v>1.8186358498982091E-2</v>
      </c>
      <c r="R102" s="53">
        <f t="shared" si="78"/>
        <v>1.0000275628812461</v>
      </c>
      <c r="S102" s="53">
        <f t="shared" si="79"/>
        <v>4.1627505557725799</v>
      </c>
      <c r="T102" s="53">
        <f t="shared" si="80"/>
        <v>-4.3230908992902624</v>
      </c>
      <c r="U102" s="53">
        <f t="shared" si="81"/>
        <v>-7.9987271937673281</v>
      </c>
      <c r="W102" s="68">
        <f t="shared" ref="W102:X102" si="119">B102+0.001</f>
        <v>65.922000000000011</v>
      </c>
      <c r="X102" s="68">
        <f t="shared" si="119"/>
        <v>241.61200000000002</v>
      </c>
    </row>
    <row r="103" spans="1:24" x14ac:dyDescent="0.3">
      <c r="A103" s="58">
        <v>990</v>
      </c>
      <c r="B103" s="58">
        <v>66.958999999999989</v>
      </c>
      <c r="C103" s="58">
        <v>241.60900000000001</v>
      </c>
      <c r="D103" s="57">
        <f t="shared" si="69"/>
        <v>853.08723625408618</v>
      </c>
      <c r="E103" s="57">
        <f t="shared" si="70"/>
        <v>-769.50723625408614</v>
      </c>
      <c r="F103" s="57">
        <f t="shared" si="116"/>
        <v>-160.02859554730941</v>
      </c>
      <c r="G103" s="57">
        <f t="shared" si="116"/>
        <v>-296.10182484995937</v>
      </c>
      <c r="H103" s="57">
        <f t="shared" si="117"/>
        <v>17994.4214044527</v>
      </c>
      <c r="I103" s="57">
        <f t="shared" si="117"/>
        <v>30693.678175150017</v>
      </c>
      <c r="J103" s="53">
        <f t="shared" si="73"/>
        <v>336.57902797459076</v>
      </c>
      <c r="K103" s="53">
        <f t="shared" si="74"/>
        <v>241.61094076400281</v>
      </c>
      <c r="L103" s="53">
        <f t="shared" si="75"/>
        <v>286.6397415008949</v>
      </c>
      <c r="M103" s="54"/>
      <c r="N103" s="59">
        <f t="shared" si="76"/>
        <v>10</v>
      </c>
      <c r="O103" s="59">
        <f t="shared" si="64"/>
        <v>1.8116517635700834E-2</v>
      </c>
      <c r="P103" s="59">
        <f t="shared" si="64"/>
        <v>-3.4906585040053262E-5</v>
      </c>
      <c r="Q103" s="53">
        <f t="shared" si="77"/>
        <v>1.8116545890394242E-2</v>
      </c>
      <c r="R103" s="53">
        <f t="shared" si="78"/>
        <v>1.0000273516672906</v>
      </c>
      <c r="S103" s="53">
        <f t="shared" si="79"/>
        <v>3.9970372707185309</v>
      </c>
      <c r="T103" s="53">
        <f t="shared" si="80"/>
        <v>-4.3583048633211323</v>
      </c>
      <c r="U103" s="53">
        <f t="shared" si="81"/>
        <v>-8.0638785164337907</v>
      </c>
      <c r="W103" s="68">
        <f t="shared" ref="W103:X103" si="120">B103-0.001</f>
        <v>66.957999999999984</v>
      </c>
      <c r="X103" s="68">
        <f t="shared" si="120"/>
        <v>241.608</v>
      </c>
    </row>
    <row r="104" spans="1:24" x14ac:dyDescent="0.3">
      <c r="A104" s="62">
        <v>1000</v>
      </c>
      <c r="B104" s="58">
        <v>68.001000000000005</v>
      </c>
      <c r="C104" s="62">
        <v>241.61100000000002</v>
      </c>
      <c r="D104" s="57">
        <f t="shared" si="69"/>
        <v>856.91724251119967</v>
      </c>
      <c r="E104" s="57">
        <f t="shared" si="70"/>
        <v>-773.33724251119963</v>
      </c>
      <c r="F104" s="57">
        <f t="shared" si="116"/>
        <v>-164.42067531709037</v>
      </c>
      <c r="G104" s="57">
        <f t="shared" si="116"/>
        <v>-304.22819742322395</v>
      </c>
      <c r="H104" s="57">
        <f t="shared" si="117"/>
        <v>17990.029324682921</v>
      </c>
      <c r="I104" s="57">
        <f t="shared" si="117"/>
        <v>30685.551802576752</v>
      </c>
      <c r="J104" s="53">
        <f t="shared" si="73"/>
        <v>345.81635961751749</v>
      </c>
      <c r="K104" s="53">
        <f t="shared" si="74"/>
        <v>241.6109157353394</v>
      </c>
      <c r="L104" s="53">
        <f t="shared" si="75"/>
        <v>294.50658044360534</v>
      </c>
      <c r="M104" s="54"/>
      <c r="N104" s="59">
        <f t="shared" si="76"/>
        <v>10</v>
      </c>
      <c r="O104" s="59">
        <f t="shared" si="64"/>
        <v>1.8186330805781189E-2</v>
      </c>
      <c r="P104" s="59">
        <f t="shared" si="64"/>
        <v>3.4906585040053262E-5</v>
      </c>
      <c r="Q104" s="53">
        <f t="shared" si="77"/>
        <v>1.8186359389994022E-2</v>
      </c>
      <c r="R104" s="53">
        <f t="shared" si="78"/>
        <v>1.0000275628839472</v>
      </c>
      <c r="S104" s="53">
        <f t="shared" si="79"/>
        <v>3.8300062571135283</v>
      </c>
      <c r="T104" s="53">
        <f t="shared" si="80"/>
        <v>-4.3920797697809508</v>
      </c>
      <c r="U104" s="53">
        <f t="shared" si="81"/>
        <v>-8.1263725732645486</v>
      </c>
      <c r="W104" s="68">
        <f t="shared" ref="W104:X104" si="121">B104+0.001</f>
        <v>68.00200000000001</v>
      </c>
      <c r="X104" s="68">
        <f t="shared" si="121"/>
        <v>241.61200000000002</v>
      </c>
    </row>
    <row r="105" spans="1:24" x14ac:dyDescent="0.3">
      <c r="A105" s="58">
        <v>1010</v>
      </c>
      <c r="B105" s="58">
        <v>69.039000000000001</v>
      </c>
      <c r="C105" s="58">
        <v>241.60900000000001</v>
      </c>
      <c r="D105" s="57">
        <f t="shared" si="69"/>
        <v>860.57895670987546</v>
      </c>
      <c r="E105" s="57">
        <f t="shared" si="70"/>
        <v>-776.99895670987542</v>
      </c>
      <c r="F105" s="57">
        <f t="shared" si="116"/>
        <v>-168.8450860181126</v>
      </c>
      <c r="G105" s="57">
        <f t="shared" si="116"/>
        <v>-312.41438725907551</v>
      </c>
      <c r="H105" s="57">
        <f t="shared" si="117"/>
        <v>17985.604913981897</v>
      </c>
      <c r="I105" s="57">
        <f t="shared" si="117"/>
        <v>30677.365612740901</v>
      </c>
      <c r="J105" s="53">
        <f t="shared" si="73"/>
        <v>355.12168680457609</v>
      </c>
      <c r="K105" s="53">
        <f t="shared" si="74"/>
        <v>241.61089164673282</v>
      </c>
      <c r="L105" s="53">
        <f t="shared" si="75"/>
        <v>302.43132742539194</v>
      </c>
      <c r="M105" s="54"/>
      <c r="N105" s="59">
        <f t="shared" si="76"/>
        <v>10</v>
      </c>
      <c r="O105" s="59">
        <f t="shared" si="64"/>
        <v>1.8116517635701084E-2</v>
      </c>
      <c r="P105" s="59">
        <f t="shared" si="64"/>
        <v>-3.4906585040053262E-5</v>
      </c>
      <c r="Q105" s="53">
        <f t="shared" si="77"/>
        <v>1.8116546754098684E-2</v>
      </c>
      <c r="R105" s="53">
        <f t="shared" si="78"/>
        <v>1.0000273516698985</v>
      </c>
      <c r="S105" s="53">
        <f t="shared" si="79"/>
        <v>3.6617141986758046</v>
      </c>
      <c r="T105" s="53">
        <f t="shared" si="80"/>
        <v>-4.4244107010222162</v>
      </c>
      <c r="U105" s="53">
        <f t="shared" si="81"/>
        <v>-8.186189835851561</v>
      </c>
      <c r="W105" s="68">
        <f t="shared" ref="W105:X105" si="122">B105-0.001</f>
        <v>69.037999999999997</v>
      </c>
      <c r="X105" s="68">
        <f t="shared" si="122"/>
        <v>241.608</v>
      </c>
    </row>
    <row r="106" spans="1:24" x14ac:dyDescent="0.3">
      <c r="A106" s="58">
        <v>1020</v>
      </c>
      <c r="B106" s="58">
        <v>70.081000000000003</v>
      </c>
      <c r="C106" s="58">
        <v>241.61100000000002</v>
      </c>
      <c r="D106" s="57">
        <f t="shared" si="69"/>
        <v>864.07117166964008</v>
      </c>
      <c r="E106" s="57">
        <f t="shared" si="70"/>
        <v>-780.49117166964004</v>
      </c>
      <c r="F106" s="57">
        <f t="shared" si="116"/>
        <v>-173.30036698615945</v>
      </c>
      <c r="G106" s="57">
        <f t="shared" si="116"/>
        <v>-320.65769666752664</v>
      </c>
      <c r="H106" s="57">
        <f t="shared" si="117"/>
        <v>17981.149633013851</v>
      </c>
      <c r="I106" s="57">
        <f t="shared" si="117"/>
        <v>30669.12230333245</v>
      </c>
      <c r="J106" s="53">
        <f t="shared" si="73"/>
        <v>364.49194178974807</v>
      </c>
      <c r="K106" s="53">
        <f t="shared" si="74"/>
        <v>241.61086881165713</v>
      </c>
      <c r="L106" s="53">
        <f t="shared" si="75"/>
        <v>310.41136862894348</v>
      </c>
      <c r="M106" s="54"/>
      <c r="N106" s="59">
        <f t="shared" si="76"/>
        <v>10</v>
      </c>
      <c r="O106" s="59">
        <f t="shared" si="64"/>
        <v>1.8186330805780943E-2</v>
      </c>
      <c r="P106" s="59">
        <f t="shared" si="64"/>
        <v>3.4906585040053262E-5</v>
      </c>
      <c r="Q106" s="53">
        <f t="shared" si="77"/>
        <v>1.8186360218630959E-2</v>
      </c>
      <c r="R106" s="53">
        <f t="shared" si="78"/>
        <v>1.000027562886459</v>
      </c>
      <c r="S106" s="53">
        <f t="shared" si="79"/>
        <v>3.4922149597645684</v>
      </c>
      <c r="T106" s="53">
        <f t="shared" si="80"/>
        <v>-4.4552809680468535</v>
      </c>
      <c r="U106" s="53">
        <f t="shared" si="81"/>
        <v>-8.243309408451136</v>
      </c>
      <c r="W106" s="68">
        <f t="shared" ref="W106:X106" si="123">B106+0.001</f>
        <v>70.082000000000008</v>
      </c>
      <c r="X106" s="68">
        <f t="shared" si="123"/>
        <v>241.61200000000002</v>
      </c>
    </row>
    <row r="107" spans="1:24" x14ac:dyDescent="0.3">
      <c r="A107" s="58">
        <v>1022.75</v>
      </c>
      <c r="B107" s="58">
        <v>70.36399999999999</v>
      </c>
      <c r="C107" s="58">
        <v>241.60900000000001</v>
      </c>
      <c r="D107" s="57">
        <f t="shared" si="69"/>
        <v>865.00168385442339</v>
      </c>
      <c r="E107" s="57">
        <f t="shared" si="70"/>
        <v>-781.42168385442335</v>
      </c>
      <c r="F107" s="57">
        <f t="shared" si="116"/>
        <v>-174.53078294526566</v>
      </c>
      <c r="G107" s="57">
        <f t="shared" si="116"/>
        <v>-322.9342528970098</v>
      </c>
      <c r="H107" s="57">
        <f t="shared" si="117"/>
        <v>17979.919217054743</v>
      </c>
      <c r="I107" s="57">
        <f t="shared" si="117"/>
        <v>30666.845747102965</v>
      </c>
      <c r="J107" s="53">
        <f t="shared" si="73"/>
        <v>367.07972688455203</v>
      </c>
      <c r="K107" s="53">
        <f t="shared" si="74"/>
        <v>241.61086268057517</v>
      </c>
      <c r="L107" s="53">
        <f t="shared" si="75"/>
        <v>312.6152182214928</v>
      </c>
      <c r="M107" s="54"/>
      <c r="N107" s="59">
        <f t="shared" si="76"/>
        <v>2.75</v>
      </c>
      <c r="O107" s="59">
        <f t="shared" si="64"/>
        <v>4.9392817831437263E-3</v>
      </c>
      <c r="P107" s="59">
        <f t="shared" si="64"/>
        <v>-3.4906585040053262E-5</v>
      </c>
      <c r="Q107" s="53">
        <f t="shared" si="77"/>
        <v>4.9393910043160627E-3</v>
      </c>
      <c r="R107" s="53">
        <f t="shared" si="78"/>
        <v>1.0000020331369182</v>
      </c>
      <c r="S107" s="53">
        <f t="shared" si="79"/>
        <v>0.93051218478332176</v>
      </c>
      <c r="T107" s="53">
        <f t="shared" si="80"/>
        <v>-1.2304159591062052</v>
      </c>
      <c r="U107" s="53">
        <f t="shared" si="81"/>
        <v>-2.2765562294831638</v>
      </c>
      <c r="W107" s="68">
        <f t="shared" ref="W107:X107" si="124">B107-0.001</f>
        <v>70.362999999999985</v>
      </c>
      <c r="X107" s="68">
        <f t="shared" si="124"/>
        <v>241.608</v>
      </c>
    </row>
    <row r="108" spans="1:24" x14ac:dyDescent="0.3">
      <c r="A108" s="58">
        <v>1030</v>
      </c>
      <c r="B108" s="58">
        <v>70.366</v>
      </c>
      <c r="C108" s="58">
        <v>241.61100000000002</v>
      </c>
      <c r="D108" s="57">
        <f t="shared" si="69"/>
        <v>867.43787943977611</v>
      </c>
      <c r="E108" s="57">
        <f t="shared" si="70"/>
        <v>-783.85787943977607</v>
      </c>
      <c r="F108" s="57">
        <f t="shared" si="116"/>
        <v>-177.7775009791435</v>
      </c>
      <c r="G108" s="57">
        <f t="shared" si="116"/>
        <v>-328.94143801720782</v>
      </c>
      <c r="H108" s="57">
        <f t="shared" si="117"/>
        <v>17976.672499020864</v>
      </c>
      <c r="I108" s="57">
        <f t="shared" si="117"/>
        <v>30660.838561982768</v>
      </c>
      <c r="J108" s="53">
        <f t="shared" si="73"/>
        <v>373.90815650266035</v>
      </c>
      <c r="K108" s="53">
        <f t="shared" si="74"/>
        <v>241.61084692614196</v>
      </c>
      <c r="L108" s="53">
        <f t="shared" si="75"/>
        <v>318.43055107785511</v>
      </c>
      <c r="M108" s="54"/>
      <c r="N108" s="59">
        <f t="shared" si="76"/>
        <v>7.25</v>
      </c>
      <c r="O108" s="59">
        <f t="shared" si="64"/>
        <v>3.4906585040053262E-5</v>
      </c>
      <c r="P108" s="59">
        <f t="shared" si="64"/>
        <v>3.4906585040053262E-5</v>
      </c>
      <c r="Q108" s="53">
        <f t="shared" si="77"/>
        <v>4.795161258552838E-5</v>
      </c>
      <c r="R108" s="53">
        <f t="shared" si="78"/>
        <v>1.0000000001916132</v>
      </c>
      <c r="S108" s="53">
        <f t="shared" si="79"/>
        <v>2.4361955853527002</v>
      </c>
      <c r="T108" s="53">
        <f t="shared" si="80"/>
        <v>-3.246718033877853</v>
      </c>
      <c r="U108" s="53">
        <f t="shared" si="81"/>
        <v>-6.0071851201980362</v>
      </c>
      <c r="W108" s="68">
        <f t="shared" ref="W108:X108" si="125">B108+0.001</f>
        <v>70.367000000000004</v>
      </c>
      <c r="X108" s="68">
        <f t="shared" si="125"/>
        <v>241.61200000000002</v>
      </c>
    </row>
    <row r="109" spans="1:24" x14ac:dyDescent="0.3">
      <c r="A109" s="58">
        <v>1040</v>
      </c>
      <c r="B109" s="58">
        <v>70.36399999999999</v>
      </c>
      <c r="C109" s="58">
        <v>241.60900000000001</v>
      </c>
      <c r="D109" s="57">
        <f t="shared" si="69"/>
        <v>870.79814921267644</v>
      </c>
      <c r="E109" s="57">
        <f t="shared" si="70"/>
        <v>-787.21814921267639</v>
      </c>
      <c r="F109" s="57">
        <f t="shared" si="116"/>
        <v>-182.25573275000951</v>
      </c>
      <c r="G109" s="57">
        <f t="shared" si="116"/>
        <v>-337.22721059679134</v>
      </c>
      <c r="H109" s="57">
        <f t="shared" si="117"/>
        <v>17972.194267249997</v>
      </c>
      <c r="I109" s="57">
        <f t="shared" si="117"/>
        <v>30652.552789403184</v>
      </c>
      <c r="J109" s="53">
        <f t="shared" si="73"/>
        <v>383.3266801138887</v>
      </c>
      <c r="K109" s="53">
        <f t="shared" si="74"/>
        <v>241.61082611690631</v>
      </c>
      <c r="L109" s="53">
        <f t="shared" si="75"/>
        <v>326.45169984525143</v>
      </c>
      <c r="M109" s="54"/>
      <c r="N109" s="59">
        <f t="shared" si="76"/>
        <v>10</v>
      </c>
      <c r="O109" s="59">
        <f t="shared" si="64"/>
        <v>-3.4906585040053262E-5</v>
      </c>
      <c r="P109" s="59">
        <f t="shared" si="64"/>
        <v>-3.4906585040053262E-5</v>
      </c>
      <c r="Q109" s="53">
        <f t="shared" si="77"/>
        <v>4.795161258552838E-5</v>
      </c>
      <c r="R109" s="53">
        <f t="shared" si="78"/>
        <v>1.0000000001916132</v>
      </c>
      <c r="S109" s="53">
        <f t="shared" si="79"/>
        <v>3.3602697729002764</v>
      </c>
      <c r="T109" s="53">
        <f t="shared" si="80"/>
        <v>-4.478231770866004</v>
      </c>
      <c r="U109" s="53">
        <f t="shared" si="81"/>
        <v>-8.2857725795834973</v>
      </c>
      <c r="W109" s="68">
        <f t="shared" ref="W109:X109" si="126">B109-0.001</f>
        <v>70.362999999999985</v>
      </c>
      <c r="X109" s="68">
        <f t="shared" si="126"/>
        <v>241.608</v>
      </c>
    </row>
    <row r="110" spans="1:24" x14ac:dyDescent="0.3">
      <c r="A110">
        <v>1047.75</v>
      </c>
      <c r="B110">
        <v>70.366</v>
      </c>
      <c r="C110">
        <v>241.61100000000002</v>
      </c>
      <c r="D110" s="57">
        <f t="shared" ref="D110:D173" si="127">S110+D109</f>
        <v>873.40235828667414</v>
      </c>
      <c r="E110" s="57">
        <f t="shared" ref="E110:E173" si="128">$D$1-D110</f>
        <v>-789.8223582866741</v>
      </c>
      <c r="F110" s="57">
        <f t="shared" ref="F110:F173" si="129">T110+F109</f>
        <v>-185.72636237243066</v>
      </c>
      <c r="G110" s="57">
        <f t="shared" ref="G110:G173" si="130">U110+G109</f>
        <v>-343.64868434596855</v>
      </c>
      <c r="H110" s="57">
        <f t="shared" ref="H110:H173" si="131">H109+T110</f>
        <v>17968.723637627576</v>
      </c>
      <c r="I110" s="57">
        <f t="shared" ref="I110:I173" si="132">I109+U110</f>
        <v>30646.131315654005</v>
      </c>
      <c r="J110" s="53">
        <f t="shared" ref="J110:J173" si="133">SQRT(F110^2+G110^2)</f>
        <v>390.62603591262393</v>
      </c>
      <c r="K110" s="53">
        <f t="shared" ref="K110:K173" si="134">IF(J110=0,0,IF(F110&lt;0,ATAN(G110/F110)*180/PI()+180,ATAN(G110/F110)*180/PI()))</f>
        <v>241.61081067995326</v>
      </c>
      <c r="L110" s="53">
        <f t="shared" ref="L110:L173" si="135">COS((K110-$B$1)*PI()/180)*J110</f>
        <v>332.66809013998352</v>
      </c>
      <c r="M110" s="54"/>
      <c r="N110" s="59">
        <f t="shared" ref="N110:N173" si="136">A110-A109</f>
        <v>7.75</v>
      </c>
      <c r="O110" s="59">
        <f t="shared" ref="O110:O173" si="137">RADIANS(B110-B109)</f>
        <v>3.4906585040053262E-5</v>
      </c>
      <c r="P110" s="59">
        <f t="shared" ref="P110:P173" si="138">RADIANS(C110-C109)</f>
        <v>3.4906585040053262E-5</v>
      </c>
      <c r="Q110" s="53">
        <f t="shared" ref="Q110:Q173" si="139">ACOS(COS(O110)-SIN(RADIANS(B109))*SIN(RADIANS(B110))*(1-COS(P110)))</f>
        <v>4.795161258552838E-5</v>
      </c>
      <c r="R110" s="53">
        <f t="shared" ref="R110:R173" si="140">2/Q110*TAN(Q110/2)</f>
        <v>1.0000000001916132</v>
      </c>
      <c r="S110" s="53">
        <f t="shared" ref="S110:S173" si="141">(N110/2)*(COS(RADIANS(B109))+COS(RADIANS(B110)))*R110</f>
        <v>2.6042090739977142</v>
      </c>
      <c r="T110" s="53">
        <f t="shared" ref="T110:T173" si="142">(N110/2)*(SIN(RADIANS(B109))*COS(RADIANS(C109))+SIN(RADIANS(B110))*COS(RADIANS(C110)))*R110</f>
        <v>-3.470629622421153</v>
      </c>
      <c r="U110" s="53">
        <f t="shared" ref="U110:U173" si="143">(N110/2)*(SIN(RADIANS(B109))*SIN(RADIANS(C109))+SIN(RADIANS(B110))*SIN(RADIANS(C110)))*R110</f>
        <v>-6.4214737491772107</v>
      </c>
      <c r="W110" s="68">
        <f t="shared" ref="W110" si="144">B110+0.001</f>
        <v>70.367000000000004</v>
      </c>
      <c r="X110" s="68">
        <f t="shared" ref="X110" si="145">C110+0.001</f>
        <v>241.61200000000002</v>
      </c>
    </row>
    <row r="111" spans="1:24" x14ac:dyDescent="0.3">
      <c r="A111">
        <v>1050</v>
      </c>
      <c r="B111">
        <v>70.613</v>
      </c>
      <c r="C111">
        <v>241.60900000000001</v>
      </c>
      <c r="D111" s="57">
        <f t="shared" si="127"/>
        <v>874.15381180868565</v>
      </c>
      <c r="E111" s="57">
        <f t="shared" si="128"/>
        <v>-790.5738118086856</v>
      </c>
      <c r="F111" s="57">
        <f t="shared" si="129"/>
        <v>-186.7347425226115</v>
      </c>
      <c r="G111" s="57">
        <f t="shared" si="130"/>
        <v>-345.51442260098463</v>
      </c>
      <c r="H111" s="57">
        <f t="shared" si="131"/>
        <v>17967.715257477394</v>
      </c>
      <c r="I111" s="57">
        <f t="shared" si="132"/>
        <v>30644.26557739899</v>
      </c>
      <c r="J111" s="53">
        <f t="shared" si="133"/>
        <v>392.7468399494486</v>
      </c>
      <c r="K111" s="53">
        <f t="shared" si="134"/>
        <v>241.61080629821703</v>
      </c>
      <c r="L111" s="53">
        <f t="shared" si="135"/>
        <v>334.47424209422007</v>
      </c>
      <c r="M111" s="54"/>
      <c r="N111" s="59">
        <f t="shared" si="136"/>
        <v>2.25</v>
      </c>
      <c r="O111" s="59">
        <f t="shared" si="137"/>
        <v>4.3109632524259917E-3</v>
      </c>
      <c r="P111" s="59">
        <f t="shared" si="138"/>
        <v>-3.4906585040053262E-5</v>
      </c>
      <c r="Q111" s="53">
        <f t="shared" si="139"/>
        <v>4.3110888091437705E-3</v>
      </c>
      <c r="R111" s="53">
        <f t="shared" si="140"/>
        <v>1.0000015487934386</v>
      </c>
      <c r="S111" s="53">
        <f t="shared" si="141"/>
        <v>0.75145352201152182</v>
      </c>
      <c r="T111" s="53">
        <f t="shared" si="142"/>
        <v>-1.0083801501808451</v>
      </c>
      <c r="U111" s="53">
        <f t="shared" si="143"/>
        <v>-1.8657382550160631</v>
      </c>
      <c r="W111" s="68">
        <f t="shared" ref="W111" si="146">B111-0.001</f>
        <v>70.611999999999995</v>
      </c>
      <c r="X111" s="68">
        <f t="shared" ref="X111" si="147">C111-0.001</f>
        <v>241.608</v>
      </c>
    </row>
    <row r="112" spans="1:24" x14ac:dyDescent="0.3">
      <c r="A112">
        <v>1060</v>
      </c>
      <c r="B112">
        <v>71.715000000000003</v>
      </c>
      <c r="C112">
        <v>241.613</v>
      </c>
      <c r="D112" s="57">
        <f t="shared" si="127"/>
        <v>877.38236633388658</v>
      </c>
      <c r="E112" s="57">
        <f t="shared" si="128"/>
        <v>-793.80236633388654</v>
      </c>
      <c r="F112" s="57">
        <f t="shared" si="129"/>
        <v>-191.23460285934934</v>
      </c>
      <c r="G112" s="57">
        <f t="shared" si="130"/>
        <v>-353.8405627565939</v>
      </c>
      <c r="H112" s="57">
        <f t="shared" si="131"/>
        <v>17963.215397140655</v>
      </c>
      <c r="I112" s="57">
        <f t="shared" si="132"/>
        <v>30635.939437243382</v>
      </c>
      <c r="J112" s="53">
        <f t="shared" si="133"/>
        <v>402.21115994297833</v>
      </c>
      <c r="K112" s="53">
        <f t="shared" si="134"/>
        <v>241.61081101055285</v>
      </c>
      <c r="L112" s="53">
        <f t="shared" si="135"/>
        <v>342.53430553712172</v>
      </c>
      <c r="M112" s="54"/>
      <c r="N112" s="59">
        <f t="shared" si="136"/>
        <v>10</v>
      </c>
      <c r="O112" s="59">
        <f t="shared" si="137"/>
        <v>1.9233528356977579E-2</v>
      </c>
      <c r="P112" s="59">
        <f t="shared" si="138"/>
        <v>6.9813170079610474E-5</v>
      </c>
      <c r="Q112" s="53">
        <f t="shared" si="139"/>
        <v>1.9233641847244964E-2</v>
      </c>
      <c r="R112" s="53">
        <f t="shared" si="140"/>
        <v>1.0000308288886883</v>
      </c>
      <c r="S112" s="53">
        <f t="shared" si="141"/>
        <v>3.2285545252009524</v>
      </c>
      <c r="T112" s="53">
        <f t="shared" si="142"/>
        <v>-4.4998603367378509</v>
      </c>
      <c r="U112" s="53">
        <f t="shared" si="143"/>
        <v>-8.3261401556092665</v>
      </c>
      <c r="W112" s="68">
        <f t="shared" ref="W112" si="148">B112+0.001</f>
        <v>71.716000000000008</v>
      </c>
      <c r="X112" s="68">
        <f t="shared" ref="X112" si="149">C112+0.001</f>
        <v>241.614</v>
      </c>
    </row>
    <row r="113" spans="1:24" x14ac:dyDescent="0.3">
      <c r="A113">
        <v>1070</v>
      </c>
      <c r="B113">
        <v>72.812999999999988</v>
      </c>
      <c r="C113">
        <v>241.61199999999999</v>
      </c>
      <c r="D113" s="57">
        <f t="shared" si="127"/>
        <v>880.42863547679519</v>
      </c>
      <c r="E113" s="57">
        <f t="shared" si="128"/>
        <v>-796.84863547679515</v>
      </c>
      <c r="F113" s="57">
        <f t="shared" si="129"/>
        <v>-195.76288495963161</v>
      </c>
      <c r="G113" s="57">
        <f t="shared" si="130"/>
        <v>-362.21981362791621</v>
      </c>
      <c r="H113" s="57">
        <f t="shared" si="131"/>
        <v>17958.687115040371</v>
      </c>
      <c r="I113" s="57">
        <f t="shared" si="132"/>
        <v>30627.560186372059</v>
      </c>
      <c r="J113" s="53">
        <f t="shared" si="133"/>
        <v>411.7357168285991</v>
      </c>
      <c r="K113" s="53">
        <f t="shared" si="134"/>
        <v>241.61085004598388</v>
      </c>
      <c r="L113" s="53">
        <f t="shared" si="135"/>
        <v>350.6455383071297</v>
      </c>
      <c r="M113" s="54"/>
      <c r="N113" s="59">
        <f t="shared" si="136"/>
        <v>10</v>
      </c>
      <c r="O113" s="59">
        <f t="shared" si="137"/>
        <v>1.9163715186897471E-2</v>
      </c>
      <c r="P113" s="59">
        <f t="shared" si="138"/>
        <v>-1.7453292520026631E-5</v>
      </c>
      <c r="Q113" s="53">
        <f t="shared" si="139"/>
        <v>1.9163722396820182E-2</v>
      </c>
      <c r="R113" s="53">
        <f t="shared" si="140"/>
        <v>1.0000306051453112</v>
      </c>
      <c r="S113" s="53">
        <f t="shared" si="141"/>
        <v>3.0462691429085904</v>
      </c>
      <c r="T113" s="53">
        <f t="shared" si="142"/>
        <v>-4.5282821002822775</v>
      </c>
      <c r="U113" s="53">
        <f t="shared" si="143"/>
        <v>-8.379250871322327</v>
      </c>
      <c r="W113" s="68">
        <f t="shared" ref="W113" si="150">B113-0.001</f>
        <v>72.811999999999983</v>
      </c>
      <c r="X113" s="68">
        <f t="shared" ref="X113" si="151">C113-0.001</f>
        <v>241.61099999999999</v>
      </c>
    </row>
    <row r="114" spans="1:24" x14ac:dyDescent="0.3">
      <c r="A114">
        <v>1080</v>
      </c>
      <c r="B114">
        <v>73.915000000000006</v>
      </c>
      <c r="C114">
        <v>241.61500000000001</v>
      </c>
      <c r="D114" s="57">
        <f t="shared" si="127"/>
        <v>883.29149577771875</v>
      </c>
      <c r="E114" s="57">
        <f t="shared" si="128"/>
        <v>-799.71149577771871</v>
      </c>
      <c r="F114" s="57">
        <f t="shared" si="129"/>
        <v>-200.3179876219651</v>
      </c>
      <c r="G114" s="57">
        <f t="shared" si="130"/>
        <v>-370.64904775158345</v>
      </c>
      <c r="H114" s="57">
        <f t="shared" si="131"/>
        <v>17954.132012378039</v>
      </c>
      <c r="I114" s="57">
        <f t="shared" si="132"/>
        <v>30619.13095224839</v>
      </c>
      <c r="J114" s="53">
        <f t="shared" si="133"/>
        <v>421.31699795293019</v>
      </c>
      <c r="K114" s="53">
        <f t="shared" si="134"/>
        <v>241.61091040731034</v>
      </c>
      <c r="L114" s="53">
        <f t="shared" si="135"/>
        <v>358.8049899913903</v>
      </c>
      <c r="M114" s="54"/>
      <c r="N114" s="59">
        <f t="shared" si="136"/>
        <v>10</v>
      </c>
      <c r="O114" s="59">
        <f t="shared" si="137"/>
        <v>1.9233528356977826E-2</v>
      </c>
      <c r="P114" s="59">
        <f t="shared" si="138"/>
        <v>5.23598775600799E-5</v>
      </c>
      <c r="Q114" s="53">
        <f t="shared" si="139"/>
        <v>1.9233593783091418E-2</v>
      </c>
      <c r="R114" s="53">
        <f t="shared" si="140"/>
        <v>1.0000308287346023</v>
      </c>
      <c r="S114" s="53">
        <f t="shared" si="141"/>
        <v>2.8628603009235727</v>
      </c>
      <c r="T114" s="53">
        <f t="shared" si="142"/>
        <v>-4.5551026623334891</v>
      </c>
      <c r="U114" s="53">
        <f t="shared" si="143"/>
        <v>-8.4292341236672481</v>
      </c>
      <c r="W114" s="68">
        <f t="shared" ref="W114" si="152">B114+0.001</f>
        <v>73.916000000000011</v>
      </c>
      <c r="X114" s="68">
        <f t="shared" ref="X114" si="153">C114+0.001</f>
        <v>241.61600000000001</v>
      </c>
    </row>
    <row r="115" spans="1:24" x14ac:dyDescent="0.3">
      <c r="A115">
        <v>1081.48</v>
      </c>
      <c r="B115">
        <v>74.075999999999993</v>
      </c>
      <c r="C115">
        <v>241.613</v>
      </c>
      <c r="D115" s="57">
        <f t="shared" si="127"/>
        <v>883.69955066488728</v>
      </c>
      <c r="E115" s="57">
        <f t="shared" si="128"/>
        <v>-800.11955066488724</v>
      </c>
      <c r="F115" s="57">
        <f t="shared" si="129"/>
        <v>-200.99432138174913</v>
      </c>
      <c r="G115" s="57">
        <f t="shared" si="130"/>
        <v>-371.900631713189</v>
      </c>
      <c r="H115" s="57">
        <f t="shared" si="131"/>
        <v>17953.455678618255</v>
      </c>
      <c r="I115" s="57">
        <f t="shared" si="132"/>
        <v>30617.879368286784</v>
      </c>
      <c r="J115" s="53">
        <f t="shared" si="133"/>
        <v>422.73963274854998</v>
      </c>
      <c r="K115" s="53">
        <f t="shared" si="134"/>
        <v>241.61092080328086</v>
      </c>
      <c r="L115" s="53">
        <f t="shared" si="135"/>
        <v>360.01650418960304</v>
      </c>
      <c r="M115" s="54"/>
      <c r="N115" s="59">
        <f t="shared" si="136"/>
        <v>1.4800000000000182</v>
      </c>
      <c r="O115" s="59">
        <f t="shared" si="137"/>
        <v>2.8099800957106466E-3</v>
      </c>
      <c r="P115" s="59">
        <f t="shared" si="138"/>
        <v>-3.4906585040053262E-5</v>
      </c>
      <c r="Q115" s="53">
        <f t="shared" si="139"/>
        <v>2.8101804180797885E-3</v>
      </c>
      <c r="R115" s="53">
        <f t="shared" si="140"/>
        <v>1.0000006580933516</v>
      </c>
      <c r="S115" s="53">
        <f t="shared" si="141"/>
        <v>0.40805488716848515</v>
      </c>
      <c r="T115" s="53">
        <f t="shared" si="142"/>
        <v>-0.676333759784016</v>
      </c>
      <c r="U115" s="53">
        <f t="shared" si="143"/>
        <v>-1.2515839616055435</v>
      </c>
      <c r="W115" s="68">
        <f t="shared" ref="W115" si="154">B115-0.001</f>
        <v>74.074999999999989</v>
      </c>
      <c r="X115" s="68">
        <f t="shared" ref="X115" si="155">C115-0.001</f>
        <v>241.61199999999999</v>
      </c>
    </row>
    <row r="116" spans="1:24" x14ac:dyDescent="0.3">
      <c r="A116">
        <v>1090</v>
      </c>
      <c r="B116">
        <v>74.078000000000003</v>
      </c>
      <c r="C116">
        <v>241.61500000000001</v>
      </c>
      <c r="D116" s="57">
        <f t="shared" si="127"/>
        <v>886.03697231694423</v>
      </c>
      <c r="E116" s="57">
        <f t="shared" si="128"/>
        <v>-802.45697231694419</v>
      </c>
      <c r="F116" s="57">
        <f t="shared" si="129"/>
        <v>-204.8893961570698</v>
      </c>
      <c r="G116" s="57">
        <f t="shared" si="130"/>
        <v>-379.10863091553142</v>
      </c>
      <c r="H116" s="57">
        <f t="shared" si="131"/>
        <v>17949.560603842932</v>
      </c>
      <c r="I116" s="57">
        <f t="shared" si="132"/>
        <v>30610.671369084441</v>
      </c>
      <c r="J116" s="53">
        <f t="shared" si="133"/>
        <v>430.93273105237358</v>
      </c>
      <c r="K116" s="53">
        <f t="shared" si="134"/>
        <v>241.61097934653</v>
      </c>
      <c r="L116" s="53">
        <f t="shared" si="135"/>
        <v>366.99373749584186</v>
      </c>
      <c r="M116" s="54"/>
      <c r="N116" s="59">
        <f t="shared" si="136"/>
        <v>8.5199999999999818</v>
      </c>
      <c r="O116" s="59">
        <f t="shared" si="137"/>
        <v>3.4906585040053262E-5</v>
      </c>
      <c r="P116" s="59">
        <f t="shared" si="138"/>
        <v>3.4906585040053262E-5</v>
      </c>
      <c r="Q116" s="53">
        <f t="shared" si="139"/>
        <v>4.842758636214306E-5</v>
      </c>
      <c r="R116" s="53">
        <f t="shared" si="140"/>
        <v>1.0000000001954359</v>
      </c>
      <c r="S116" s="53">
        <f t="shared" si="141"/>
        <v>2.3374216520569795</v>
      </c>
      <c r="T116" s="53">
        <f t="shared" si="142"/>
        <v>-3.8950747753206585</v>
      </c>
      <c r="U116" s="53">
        <f t="shared" si="143"/>
        <v>-7.2079992023424131</v>
      </c>
      <c r="W116" s="68">
        <f t="shared" ref="W116" si="156">B116+0.001</f>
        <v>74.079000000000008</v>
      </c>
      <c r="X116" s="68">
        <f t="shared" ref="X116" si="157">C116+0.001</f>
        <v>241.61600000000001</v>
      </c>
    </row>
    <row r="117" spans="1:24" x14ac:dyDescent="0.3">
      <c r="A117">
        <v>1100</v>
      </c>
      <c r="B117">
        <v>74.075999999999993</v>
      </c>
      <c r="C117">
        <v>241.613</v>
      </c>
      <c r="D117" s="57">
        <f t="shared" si="127"/>
        <v>888.78042496020362</v>
      </c>
      <c r="E117" s="57">
        <f t="shared" si="128"/>
        <v>-805.20042496020358</v>
      </c>
      <c r="F117" s="57">
        <f t="shared" si="129"/>
        <v>-209.46108016566214</v>
      </c>
      <c r="G117" s="57">
        <f t="shared" si="130"/>
        <v>-387.56872387602721</v>
      </c>
      <c r="H117" s="57">
        <f t="shared" si="131"/>
        <v>17944.988919834341</v>
      </c>
      <c r="I117" s="57">
        <f t="shared" si="132"/>
        <v>30602.211276123944</v>
      </c>
      <c r="J117" s="53">
        <f t="shared" si="133"/>
        <v>440.54904361609749</v>
      </c>
      <c r="K117" s="53">
        <f t="shared" si="134"/>
        <v>241.61104528151782</v>
      </c>
      <c r="L117" s="53">
        <f t="shared" si="135"/>
        <v>375.1829784656058</v>
      </c>
      <c r="M117" s="54"/>
      <c r="N117" s="59">
        <f t="shared" si="136"/>
        <v>10</v>
      </c>
      <c r="O117" s="59">
        <f t="shared" si="137"/>
        <v>-3.4906585040053262E-5</v>
      </c>
      <c r="P117" s="59">
        <f t="shared" si="138"/>
        <v>-3.4906585040053262E-5</v>
      </c>
      <c r="Q117" s="53">
        <f t="shared" si="139"/>
        <v>4.842758636214306E-5</v>
      </c>
      <c r="R117" s="53">
        <f t="shared" si="140"/>
        <v>1.0000000001954359</v>
      </c>
      <c r="S117" s="53">
        <f t="shared" si="141"/>
        <v>2.7434526432593715</v>
      </c>
      <c r="T117" s="53">
        <f t="shared" si="142"/>
        <v>-4.5716840085923316</v>
      </c>
      <c r="U117" s="53">
        <f t="shared" si="143"/>
        <v>-8.4600929604958086</v>
      </c>
      <c r="W117" s="68">
        <f t="shared" ref="W117" si="158">B117-0.001</f>
        <v>74.074999999999989</v>
      </c>
      <c r="X117" s="68">
        <f t="shared" ref="X117" si="159">C117-0.001</f>
        <v>241.61199999999999</v>
      </c>
    </row>
    <row r="118" spans="1:24" x14ac:dyDescent="0.3">
      <c r="A118">
        <v>1110</v>
      </c>
      <c r="B118">
        <v>74.078000000000003</v>
      </c>
      <c r="C118">
        <v>241.61500000000001</v>
      </c>
      <c r="D118" s="57">
        <f t="shared" si="127"/>
        <v>891.52387760346301</v>
      </c>
      <c r="E118" s="57">
        <f t="shared" si="128"/>
        <v>-807.94387760346297</v>
      </c>
      <c r="F118" s="57">
        <f t="shared" si="129"/>
        <v>-214.03276417425448</v>
      </c>
      <c r="G118" s="57">
        <f t="shared" si="130"/>
        <v>-396.02881683652299</v>
      </c>
      <c r="H118" s="57">
        <f t="shared" si="131"/>
        <v>17940.417235825749</v>
      </c>
      <c r="I118" s="57">
        <f t="shared" si="132"/>
        <v>30593.751183163447</v>
      </c>
      <c r="J118" s="53">
        <f t="shared" si="133"/>
        <v>450.16535618037989</v>
      </c>
      <c r="K118" s="53">
        <f t="shared" si="134"/>
        <v>241.61110839953429</v>
      </c>
      <c r="L118" s="53">
        <f t="shared" si="135"/>
        <v>383.37221943536974</v>
      </c>
      <c r="M118" s="54"/>
      <c r="N118" s="59">
        <f t="shared" si="136"/>
        <v>10</v>
      </c>
      <c r="O118" s="59">
        <f t="shared" si="137"/>
        <v>3.4906585040053262E-5</v>
      </c>
      <c r="P118" s="59">
        <f t="shared" si="138"/>
        <v>3.4906585040053262E-5</v>
      </c>
      <c r="Q118" s="53">
        <f t="shared" si="139"/>
        <v>4.842758636214306E-5</v>
      </c>
      <c r="R118" s="53">
        <f t="shared" si="140"/>
        <v>1.0000000001954359</v>
      </c>
      <c r="S118" s="53">
        <f t="shared" si="141"/>
        <v>2.7434526432593715</v>
      </c>
      <c r="T118" s="53">
        <f t="shared" si="142"/>
        <v>-4.5716840085923316</v>
      </c>
      <c r="U118" s="53">
        <f t="shared" si="143"/>
        <v>-8.4600929604958086</v>
      </c>
      <c r="W118" s="68">
        <f t="shared" ref="W118" si="160">B118+0.001</f>
        <v>74.079000000000008</v>
      </c>
      <c r="X118" s="68">
        <f t="shared" ref="X118" si="161">C118+0.001</f>
        <v>241.61600000000001</v>
      </c>
    </row>
    <row r="119" spans="1:24" x14ac:dyDescent="0.3">
      <c r="A119">
        <v>1120</v>
      </c>
      <c r="B119">
        <v>74.075999999999993</v>
      </c>
      <c r="C119">
        <v>241.613</v>
      </c>
      <c r="D119" s="57">
        <f t="shared" si="127"/>
        <v>894.26733024672239</v>
      </c>
      <c r="E119" s="57">
        <f t="shared" si="128"/>
        <v>-810.68733024672235</v>
      </c>
      <c r="F119" s="57">
        <f t="shared" si="129"/>
        <v>-218.60444818284682</v>
      </c>
      <c r="G119" s="57">
        <f t="shared" si="130"/>
        <v>-404.48890979701878</v>
      </c>
      <c r="H119" s="57">
        <f t="shared" si="131"/>
        <v>17935.845551817158</v>
      </c>
      <c r="I119" s="57">
        <f t="shared" si="132"/>
        <v>30585.291090202951</v>
      </c>
      <c r="J119" s="53">
        <f t="shared" si="133"/>
        <v>459.78166874518575</v>
      </c>
      <c r="K119" s="53">
        <f t="shared" si="134"/>
        <v>241.61116887732993</v>
      </c>
      <c r="L119" s="53">
        <f t="shared" si="135"/>
        <v>391.56146040513357</v>
      </c>
      <c r="M119" s="54"/>
      <c r="N119" s="59">
        <f t="shared" si="136"/>
        <v>10</v>
      </c>
      <c r="O119" s="59">
        <f t="shared" si="137"/>
        <v>-3.4906585040053262E-5</v>
      </c>
      <c r="P119" s="59">
        <f t="shared" si="138"/>
        <v>-3.4906585040053262E-5</v>
      </c>
      <c r="Q119" s="53">
        <f t="shared" si="139"/>
        <v>4.842758636214306E-5</v>
      </c>
      <c r="R119" s="53">
        <f t="shared" si="140"/>
        <v>1.0000000001954359</v>
      </c>
      <c r="S119" s="53">
        <f t="shared" si="141"/>
        <v>2.7434526432593715</v>
      </c>
      <c r="T119" s="53">
        <f t="shared" si="142"/>
        <v>-4.5716840085923316</v>
      </c>
      <c r="U119" s="53">
        <f t="shared" si="143"/>
        <v>-8.4600929604958086</v>
      </c>
      <c r="W119" s="68">
        <f t="shared" ref="W119" si="162">B119-0.001</f>
        <v>74.074999999999989</v>
      </c>
      <c r="X119" s="68">
        <f t="shared" ref="X119" si="163">C119-0.001</f>
        <v>241.61199999999999</v>
      </c>
    </row>
    <row r="120" spans="1:24" x14ac:dyDescent="0.3">
      <c r="A120">
        <v>1130</v>
      </c>
      <c r="B120">
        <v>74.078000000000003</v>
      </c>
      <c r="C120">
        <v>241.61500000000001</v>
      </c>
      <c r="D120" s="57">
        <f t="shared" si="127"/>
        <v>897.01078288998178</v>
      </c>
      <c r="E120" s="57">
        <f t="shared" si="128"/>
        <v>-813.43078288998174</v>
      </c>
      <c r="F120" s="57">
        <f t="shared" si="129"/>
        <v>-223.17613219143917</v>
      </c>
      <c r="G120" s="57">
        <f t="shared" si="130"/>
        <v>-412.94900275751456</v>
      </c>
      <c r="H120" s="57">
        <f t="shared" si="131"/>
        <v>17931.273867808566</v>
      </c>
      <c r="I120" s="57">
        <f t="shared" si="132"/>
        <v>30576.830997242454</v>
      </c>
      <c r="J120" s="53">
        <f t="shared" si="133"/>
        <v>469.39798131048298</v>
      </c>
      <c r="K120" s="53">
        <f t="shared" si="134"/>
        <v>241.61122687717119</v>
      </c>
      <c r="L120" s="53">
        <f t="shared" si="135"/>
        <v>399.75070137489757</v>
      </c>
      <c r="M120" s="54"/>
      <c r="N120" s="59">
        <f t="shared" si="136"/>
        <v>10</v>
      </c>
      <c r="O120" s="59">
        <f t="shared" si="137"/>
        <v>3.4906585040053262E-5</v>
      </c>
      <c r="P120" s="59">
        <f t="shared" si="138"/>
        <v>3.4906585040053262E-5</v>
      </c>
      <c r="Q120" s="53">
        <f t="shared" si="139"/>
        <v>4.842758636214306E-5</v>
      </c>
      <c r="R120" s="53">
        <f t="shared" si="140"/>
        <v>1.0000000001954359</v>
      </c>
      <c r="S120" s="53">
        <f t="shared" si="141"/>
        <v>2.7434526432593715</v>
      </c>
      <c r="T120" s="53">
        <f t="shared" si="142"/>
        <v>-4.5716840085923316</v>
      </c>
      <c r="U120" s="53">
        <f t="shared" si="143"/>
        <v>-8.4600929604958086</v>
      </c>
      <c r="W120" s="68">
        <f t="shared" ref="W120" si="164">B120+0.001</f>
        <v>74.079000000000008</v>
      </c>
      <c r="X120" s="68">
        <f t="shared" ref="X120" si="165">C120+0.001</f>
        <v>241.61600000000001</v>
      </c>
    </row>
    <row r="121" spans="1:24" x14ac:dyDescent="0.3">
      <c r="A121">
        <v>1140</v>
      </c>
      <c r="B121">
        <v>74.075999999999993</v>
      </c>
      <c r="C121">
        <v>241.613</v>
      </c>
      <c r="D121" s="57">
        <f t="shared" si="127"/>
        <v>899.75423553324117</v>
      </c>
      <c r="E121" s="57">
        <f t="shared" si="128"/>
        <v>-816.17423553324113</v>
      </c>
      <c r="F121" s="57">
        <f t="shared" si="129"/>
        <v>-227.74781620003151</v>
      </c>
      <c r="G121" s="57">
        <f t="shared" si="130"/>
        <v>-421.40909571801035</v>
      </c>
      <c r="H121" s="57">
        <f t="shared" si="131"/>
        <v>17926.702183799975</v>
      </c>
      <c r="I121" s="57">
        <f t="shared" si="132"/>
        <v>30568.370904281957</v>
      </c>
      <c r="J121" s="53">
        <f t="shared" si="133"/>
        <v>479.01429387624182</v>
      </c>
      <c r="K121" s="53">
        <f t="shared" si="134"/>
        <v>241.61128254829447</v>
      </c>
      <c r="L121" s="53">
        <f t="shared" si="135"/>
        <v>407.93994234466152</v>
      </c>
      <c r="M121" s="54"/>
      <c r="N121" s="59">
        <f t="shared" si="136"/>
        <v>10</v>
      </c>
      <c r="O121" s="59">
        <f t="shared" si="137"/>
        <v>-3.4906585040053262E-5</v>
      </c>
      <c r="P121" s="59">
        <f t="shared" si="138"/>
        <v>-3.4906585040053262E-5</v>
      </c>
      <c r="Q121" s="53">
        <f t="shared" si="139"/>
        <v>4.842758636214306E-5</v>
      </c>
      <c r="R121" s="53">
        <f t="shared" si="140"/>
        <v>1.0000000001954359</v>
      </c>
      <c r="S121" s="53">
        <f t="shared" si="141"/>
        <v>2.7434526432593715</v>
      </c>
      <c r="T121" s="53">
        <f t="shared" si="142"/>
        <v>-4.5716840085923316</v>
      </c>
      <c r="U121" s="53">
        <f t="shared" si="143"/>
        <v>-8.4600929604958086</v>
      </c>
      <c r="W121" s="68">
        <f t="shared" ref="W121" si="166">B121-0.001</f>
        <v>74.074999999999989</v>
      </c>
      <c r="X121" s="68">
        <f t="shared" ref="X121" si="167">C121-0.001</f>
        <v>241.61199999999999</v>
      </c>
    </row>
    <row r="122" spans="1:24" x14ac:dyDescent="0.3">
      <c r="A122">
        <v>1150</v>
      </c>
      <c r="B122">
        <v>74.078000000000003</v>
      </c>
      <c r="C122">
        <v>241.61500000000001</v>
      </c>
      <c r="D122" s="57">
        <f t="shared" si="127"/>
        <v>902.49768817650056</v>
      </c>
      <c r="E122" s="57">
        <f t="shared" si="128"/>
        <v>-818.91768817650052</v>
      </c>
      <c r="F122" s="57">
        <f t="shared" si="129"/>
        <v>-232.31950020862385</v>
      </c>
      <c r="G122" s="57">
        <f t="shared" si="130"/>
        <v>-429.86918867850613</v>
      </c>
      <c r="H122" s="57">
        <f t="shared" si="131"/>
        <v>17922.130499791383</v>
      </c>
      <c r="I122" s="57">
        <f t="shared" si="132"/>
        <v>30559.910811321461</v>
      </c>
      <c r="J122" s="53">
        <f t="shared" si="133"/>
        <v>488.63060644243507</v>
      </c>
      <c r="K122" s="53">
        <f t="shared" si="134"/>
        <v>241.61133602818816</v>
      </c>
      <c r="L122" s="53">
        <f t="shared" si="135"/>
        <v>416.1291833144254</v>
      </c>
      <c r="M122" s="54"/>
      <c r="N122" s="59">
        <f t="shared" si="136"/>
        <v>10</v>
      </c>
      <c r="O122" s="59">
        <f t="shared" si="137"/>
        <v>3.4906585040053262E-5</v>
      </c>
      <c r="P122" s="59">
        <f t="shared" si="138"/>
        <v>3.4906585040053262E-5</v>
      </c>
      <c r="Q122" s="53">
        <f t="shared" si="139"/>
        <v>4.842758636214306E-5</v>
      </c>
      <c r="R122" s="53">
        <f t="shared" si="140"/>
        <v>1.0000000001954359</v>
      </c>
      <c r="S122" s="53">
        <f t="shared" si="141"/>
        <v>2.7434526432593715</v>
      </c>
      <c r="T122" s="53">
        <f t="shared" si="142"/>
        <v>-4.5716840085923316</v>
      </c>
      <c r="U122" s="53">
        <f t="shared" si="143"/>
        <v>-8.4600929604958086</v>
      </c>
      <c r="W122" s="68">
        <f t="shared" ref="W122" si="168">B122+0.001</f>
        <v>74.079000000000008</v>
      </c>
      <c r="X122" s="68">
        <f t="shared" ref="X122" si="169">C122+0.001</f>
        <v>241.61600000000001</v>
      </c>
    </row>
    <row r="123" spans="1:24" x14ac:dyDescent="0.3">
      <c r="A123">
        <v>1160</v>
      </c>
      <c r="B123">
        <v>74.075999999999993</v>
      </c>
      <c r="C123">
        <v>241.613</v>
      </c>
      <c r="D123" s="57">
        <f t="shared" si="127"/>
        <v>905.24114081975995</v>
      </c>
      <c r="E123" s="57">
        <f t="shared" si="128"/>
        <v>-821.66114081975991</v>
      </c>
      <c r="F123" s="57">
        <f t="shared" si="129"/>
        <v>-236.89118421721619</v>
      </c>
      <c r="G123" s="57">
        <f t="shared" si="130"/>
        <v>-438.32928163900192</v>
      </c>
      <c r="H123" s="57">
        <f t="shared" si="131"/>
        <v>17917.558815782791</v>
      </c>
      <c r="I123" s="57">
        <f t="shared" si="132"/>
        <v>30551.450718360964</v>
      </c>
      <c r="J123" s="53">
        <f t="shared" si="133"/>
        <v>498.24691900903764</v>
      </c>
      <c r="K123" s="53">
        <f t="shared" si="134"/>
        <v>241.61138744372636</v>
      </c>
      <c r="L123" s="53">
        <f t="shared" si="135"/>
        <v>424.31842428418946</v>
      </c>
      <c r="M123" s="54"/>
      <c r="N123" s="59">
        <f t="shared" si="136"/>
        <v>10</v>
      </c>
      <c r="O123" s="59">
        <f t="shared" si="137"/>
        <v>-3.4906585040053262E-5</v>
      </c>
      <c r="P123" s="59">
        <f t="shared" si="138"/>
        <v>-3.4906585040053262E-5</v>
      </c>
      <c r="Q123" s="53">
        <f t="shared" si="139"/>
        <v>4.842758636214306E-5</v>
      </c>
      <c r="R123" s="53">
        <f t="shared" si="140"/>
        <v>1.0000000001954359</v>
      </c>
      <c r="S123" s="53">
        <f t="shared" si="141"/>
        <v>2.7434526432593715</v>
      </c>
      <c r="T123" s="53">
        <f t="shared" si="142"/>
        <v>-4.5716840085923316</v>
      </c>
      <c r="U123" s="53">
        <f t="shared" si="143"/>
        <v>-8.4600929604958086</v>
      </c>
      <c r="W123" s="68">
        <f t="shared" ref="W123" si="170">B123-0.001</f>
        <v>74.074999999999989</v>
      </c>
      <c r="X123" s="68">
        <f t="shared" ref="X123" si="171">C123-0.001</f>
        <v>241.61199999999999</v>
      </c>
    </row>
    <row r="124" spans="1:24" x14ac:dyDescent="0.3">
      <c r="A124">
        <v>1170</v>
      </c>
      <c r="B124">
        <v>74.078000000000003</v>
      </c>
      <c r="C124">
        <v>241.61500000000001</v>
      </c>
      <c r="D124" s="57">
        <f t="shared" si="127"/>
        <v>907.98459346301934</v>
      </c>
      <c r="E124" s="57">
        <f t="shared" si="128"/>
        <v>-824.4045934630193</v>
      </c>
      <c r="F124" s="57">
        <f t="shared" si="129"/>
        <v>-241.46286822580853</v>
      </c>
      <c r="G124" s="57">
        <f t="shared" si="130"/>
        <v>-446.78937459949771</v>
      </c>
      <c r="H124" s="57">
        <f t="shared" si="131"/>
        <v>17912.9871317742</v>
      </c>
      <c r="I124" s="57">
        <f t="shared" si="132"/>
        <v>30542.990625400467</v>
      </c>
      <c r="J124" s="53">
        <f t="shared" si="133"/>
        <v>507.86323157602624</v>
      </c>
      <c r="K124" s="53">
        <f t="shared" si="134"/>
        <v>241.6114369121739</v>
      </c>
      <c r="L124" s="53">
        <f t="shared" si="135"/>
        <v>432.50766525395335</v>
      </c>
      <c r="M124" s="54"/>
      <c r="N124" s="59">
        <f t="shared" si="136"/>
        <v>10</v>
      </c>
      <c r="O124" s="59">
        <f t="shared" si="137"/>
        <v>3.4906585040053262E-5</v>
      </c>
      <c r="P124" s="59">
        <f t="shared" si="138"/>
        <v>3.4906585040053262E-5</v>
      </c>
      <c r="Q124" s="53">
        <f t="shared" si="139"/>
        <v>4.842758636214306E-5</v>
      </c>
      <c r="R124" s="53">
        <f t="shared" si="140"/>
        <v>1.0000000001954359</v>
      </c>
      <c r="S124" s="53">
        <f t="shared" si="141"/>
        <v>2.7434526432593715</v>
      </c>
      <c r="T124" s="53">
        <f t="shared" si="142"/>
        <v>-4.5716840085923316</v>
      </c>
      <c r="U124" s="53">
        <f t="shared" si="143"/>
        <v>-8.4600929604958086</v>
      </c>
      <c r="W124" s="68">
        <f t="shared" ref="W124" si="172">B124+0.001</f>
        <v>74.079000000000008</v>
      </c>
      <c r="X124" s="68">
        <f t="shared" ref="X124" si="173">C124+0.001</f>
        <v>241.61600000000001</v>
      </c>
    </row>
    <row r="125" spans="1:24" x14ac:dyDescent="0.3">
      <c r="A125">
        <v>1180</v>
      </c>
      <c r="B125">
        <v>74.075999999999993</v>
      </c>
      <c r="C125">
        <v>241.613</v>
      </c>
      <c r="D125" s="57">
        <f t="shared" si="127"/>
        <v>910.72804610627873</v>
      </c>
      <c r="E125" s="57">
        <f t="shared" si="128"/>
        <v>-827.14804610627868</v>
      </c>
      <c r="F125" s="57">
        <f t="shared" si="129"/>
        <v>-246.03455223440088</v>
      </c>
      <c r="G125" s="57">
        <f t="shared" si="130"/>
        <v>-455.24946755999349</v>
      </c>
      <c r="H125" s="57">
        <f t="shared" si="131"/>
        <v>17908.415447765608</v>
      </c>
      <c r="I125" s="57">
        <f t="shared" si="132"/>
        <v>30534.530532439971</v>
      </c>
      <c r="J125" s="53">
        <f t="shared" si="133"/>
        <v>517.47954414337937</v>
      </c>
      <c r="K125" s="53">
        <f t="shared" si="134"/>
        <v>241.61148454207898</v>
      </c>
      <c r="L125" s="53">
        <f t="shared" si="135"/>
        <v>440.69690622371735</v>
      </c>
      <c r="M125" s="54"/>
      <c r="N125" s="59">
        <f t="shared" si="136"/>
        <v>10</v>
      </c>
      <c r="O125" s="59">
        <f t="shared" si="137"/>
        <v>-3.4906585040053262E-5</v>
      </c>
      <c r="P125" s="59">
        <f t="shared" si="138"/>
        <v>-3.4906585040053262E-5</v>
      </c>
      <c r="Q125" s="53">
        <f t="shared" si="139"/>
        <v>4.842758636214306E-5</v>
      </c>
      <c r="R125" s="53">
        <f t="shared" si="140"/>
        <v>1.0000000001954359</v>
      </c>
      <c r="S125" s="53">
        <f t="shared" si="141"/>
        <v>2.7434526432593715</v>
      </c>
      <c r="T125" s="53">
        <f t="shared" si="142"/>
        <v>-4.5716840085923316</v>
      </c>
      <c r="U125" s="53">
        <f t="shared" si="143"/>
        <v>-8.4600929604958086</v>
      </c>
      <c r="W125" s="68">
        <f t="shared" ref="W125" si="174">B125-0.001</f>
        <v>74.074999999999989</v>
      </c>
      <c r="X125" s="68">
        <f t="shared" ref="X125" si="175">C125-0.001</f>
        <v>241.61199999999999</v>
      </c>
    </row>
    <row r="126" spans="1:24" x14ac:dyDescent="0.3">
      <c r="A126">
        <v>1190</v>
      </c>
      <c r="B126">
        <v>74.078000000000003</v>
      </c>
      <c r="C126">
        <v>241.61500000000001</v>
      </c>
      <c r="D126" s="57">
        <f t="shared" si="127"/>
        <v>913.47149874953811</v>
      </c>
      <c r="E126" s="57">
        <f t="shared" si="128"/>
        <v>-829.89149874953807</v>
      </c>
      <c r="F126" s="57">
        <f t="shared" si="129"/>
        <v>-250.60623624299322</v>
      </c>
      <c r="G126" s="57">
        <f t="shared" si="130"/>
        <v>-463.70956052048928</v>
      </c>
      <c r="H126" s="57">
        <f t="shared" si="131"/>
        <v>17903.843763757017</v>
      </c>
      <c r="I126" s="57">
        <f t="shared" si="132"/>
        <v>30526.070439479474</v>
      </c>
      <c r="J126" s="53">
        <f t="shared" si="133"/>
        <v>527.09585671107709</v>
      </c>
      <c r="K126" s="53">
        <f t="shared" si="134"/>
        <v>241.61153043406847</v>
      </c>
      <c r="L126" s="53">
        <f t="shared" si="135"/>
        <v>448.88614719348135</v>
      </c>
      <c r="M126" s="54"/>
      <c r="N126" s="59">
        <f t="shared" si="136"/>
        <v>10</v>
      </c>
      <c r="O126" s="59">
        <f t="shared" si="137"/>
        <v>3.4906585040053262E-5</v>
      </c>
      <c r="P126" s="59">
        <f t="shared" si="138"/>
        <v>3.4906585040053262E-5</v>
      </c>
      <c r="Q126" s="53">
        <f t="shared" si="139"/>
        <v>4.842758636214306E-5</v>
      </c>
      <c r="R126" s="53">
        <f t="shared" si="140"/>
        <v>1.0000000001954359</v>
      </c>
      <c r="S126" s="53">
        <f t="shared" si="141"/>
        <v>2.7434526432593715</v>
      </c>
      <c r="T126" s="53">
        <f t="shared" si="142"/>
        <v>-4.5716840085923316</v>
      </c>
      <c r="U126" s="53">
        <f t="shared" si="143"/>
        <v>-8.4600929604958086</v>
      </c>
      <c r="W126" s="68">
        <f t="shared" ref="W126" si="176">B126+0.001</f>
        <v>74.079000000000008</v>
      </c>
      <c r="X126" s="68">
        <f t="shared" ref="X126" si="177">C126+0.001</f>
        <v>241.61600000000001</v>
      </c>
    </row>
    <row r="127" spans="1:24" x14ac:dyDescent="0.3">
      <c r="A127">
        <v>1200</v>
      </c>
      <c r="B127">
        <v>74.075999999999993</v>
      </c>
      <c r="C127">
        <v>241.613</v>
      </c>
      <c r="D127" s="57">
        <f t="shared" si="127"/>
        <v>916.2149513927975</v>
      </c>
      <c r="E127" s="57">
        <f t="shared" si="128"/>
        <v>-832.63495139279746</v>
      </c>
      <c r="F127" s="57">
        <f t="shared" si="129"/>
        <v>-255.17792025158556</v>
      </c>
      <c r="G127" s="57">
        <f t="shared" si="130"/>
        <v>-472.16965348098506</v>
      </c>
      <c r="H127" s="57">
        <f t="shared" si="131"/>
        <v>17899.272079748425</v>
      </c>
      <c r="I127" s="57">
        <f t="shared" si="132"/>
        <v>30517.610346518977</v>
      </c>
      <c r="J127" s="53">
        <f t="shared" si="133"/>
        <v>536.71216927910075</v>
      </c>
      <c r="K127" s="53">
        <f t="shared" si="134"/>
        <v>241.61157468155747</v>
      </c>
      <c r="L127" s="53">
        <f t="shared" si="135"/>
        <v>457.07538816324518</v>
      </c>
      <c r="M127" s="54"/>
      <c r="N127" s="59">
        <f t="shared" si="136"/>
        <v>10</v>
      </c>
      <c r="O127" s="59">
        <f t="shared" si="137"/>
        <v>-3.4906585040053262E-5</v>
      </c>
      <c r="P127" s="59">
        <f t="shared" si="138"/>
        <v>-3.4906585040053262E-5</v>
      </c>
      <c r="Q127" s="53">
        <f t="shared" si="139"/>
        <v>4.842758636214306E-5</v>
      </c>
      <c r="R127" s="53">
        <f t="shared" si="140"/>
        <v>1.0000000001954359</v>
      </c>
      <c r="S127" s="53">
        <f t="shared" si="141"/>
        <v>2.7434526432593715</v>
      </c>
      <c r="T127" s="53">
        <f t="shared" si="142"/>
        <v>-4.5716840085923316</v>
      </c>
      <c r="U127" s="53">
        <f t="shared" si="143"/>
        <v>-8.4600929604958086</v>
      </c>
      <c r="W127" s="68">
        <f t="shared" ref="W127" si="178">B127-0.001</f>
        <v>74.074999999999989</v>
      </c>
      <c r="X127" s="68">
        <f t="shared" ref="X127" si="179">C127-0.001</f>
        <v>241.61199999999999</v>
      </c>
    </row>
    <row r="128" spans="1:24" x14ac:dyDescent="0.3">
      <c r="A128">
        <v>1210</v>
      </c>
      <c r="B128">
        <v>74.078000000000003</v>
      </c>
      <c r="C128">
        <v>241.61500000000001</v>
      </c>
      <c r="D128" s="57">
        <f t="shared" si="127"/>
        <v>918.95840403605689</v>
      </c>
      <c r="E128" s="57">
        <f t="shared" si="128"/>
        <v>-835.37840403605685</v>
      </c>
      <c r="F128" s="57">
        <f t="shared" si="129"/>
        <v>-259.74960426017788</v>
      </c>
      <c r="G128" s="57">
        <f t="shared" si="130"/>
        <v>-480.62974644148085</v>
      </c>
      <c r="H128" s="57">
        <f t="shared" si="131"/>
        <v>17894.700395739834</v>
      </c>
      <c r="I128" s="57">
        <f t="shared" si="132"/>
        <v>30509.15025355848</v>
      </c>
      <c r="J128" s="53">
        <f t="shared" si="133"/>
        <v>546.3284818474333</v>
      </c>
      <c r="K128" s="53">
        <f t="shared" si="134"/>
        <v>241.611617371384</v>
      </c>
      <c r="L128" s="53">
        <f t="shared" si="135"/>
        <v>465.26462913300912</v>
      </c>
      <c r="M128" s="54"/>
      <c r="N128" s="59">
        <f t="shared" si="136"/>
        <v>10</v>
      </c>
      <c r="O128" s="59">
        <f t="shared" si="137"/>
        <v>3.4906585040053262E-5</v>
      </c>
      <c r="P128" s="59">
        <f t="shared" si="138"/>
        <v>3.4906585040053262E-5</v>
      </c>
      <c r="Q128" s="53">
        <f t="shared" si="139"/>
        <v>4.842758636214306E-5</v>
      </c>
      <c r="R128" s="53">
        <f t="shared" si="140"/>
        <v>1.0000000001954359</v>
      </c>
      <c r="S128" s="53">
        <f t="shared" si="141"/>
        <v>2.7434526432593715</v>
      </c>
      <c r="T128" s="53">
        <f t="shared" si="142"/>
        <v>-4.5716840085923316</v>
      </c>
      <c r="U128" s="53">
        <f t="shared" si="143"/>
        <v>-8.4600929604958086</v>
      </c>
      <c r="W128" s="68">
        <f t="shared" ref="W128" si="180">B128+0.001</f>
        <v>74.079000000000008</v>
      </c>
      <c r="X128" s="68">
        <f t="shared" ref="X128" si="181">C128+0.001</f>
        <v>241.61600000000001</v>
      </c>
    </row>
    <row r="129" spans="1:24" x14ac:dyDescent="0.3">
      <c r="A129">
        <v>1220</v>
      </c>
      <c r="B129">
        <v>74.075999999999993</v>
      </c>
      <c r="C129">
        <v>241.613</v>
      </c>
      <c r="D129" s="57">
        <f t="shared" si="127"/>
        <v>921.70185667931628</v>
      </c>
      <c r="E129" s="57">
        <f t="shared" si="128"/>
        <v>-838.12185667931624</v>
      </c>
      <c r="F129" s="57">
        <f t="shared" si="129"/>
        <v>-264.32128826877022</v>
      </c>
      <c r="G129" s="57">
        <f t="shared" si="130"/>
        <v>-489.08983940197663</v>
      </c>
      <c r="H129" s="57">
        <f t="shared" si="131"/>
        <v>17890.128711731242</v>
      </c>
      <c r="I129" s="57">
        <f t="shared" si="132"/>
        <v>30500.690160597984</v>
      </c>
      <c r="J129" s="53">
        <f t="shared" si="133"/>
        <v>555.94479441605858</v>
      </c>
      <c r="K129" s="53">
        <f t="shared" si="134"/>
        <v>241.61165858437786</v>
      </c>
      <c r="L129" s="53">
        <f t="shared" si="135"/>
        <v>473.45387010277301</v>
      </c>
      <c r="M129" s="54"/>
      <c r="N129" s="59">
        <f t="shared" si="136"/>
        <v>10</v>
      </c>
      <c r="O129" s="59">
        <f t="shared" si="137"/>
        <v>-3.4906585040053262E-5</v>
      </c>
      <c r="P129" s="59">
        <f t="shared" si="138"/>
        <v>-3.4906585040053262E-5</v>
      </c>
      <c r="Q129" s="53">
        <f t="shared" si="139"/>
        <v>4.842758636214306E-5</v>
      </c>
      <c r="R129" s="53">
        <f t="shared" si="140"/>
        <v>1.0000000001954359</v>
      </c>
      <c r="S129" s="53">
        <f t="shared" si="141"/>
        <v>2.7434526432593715</v>
      </c>
      <c r="T129" s="53">
        <f t="shared" si="142"/>
        <v>-4.5716840085923316</v>
      </c>
      <c r="U129" s="53">
        <f t="shared" si="143"/>
        <v>-8.4600929604958086</v>
      </c>
      <c r="W129" s="68">
        <f t="shared" ref="W129" si="182">B129-0.001</f>
        <v>74.074999999999989</v>
      </c>
      <c r="X129" s="68">
        <f t="shared" ref="X129" si="183">C129-0.001</f>
        <v>241.61199999999999</v>
      </c>
    </row>
    <row r="130" spans="1:24" x14ac:dyDescent="0.3">
      <c r="A130">
        <v>1230</v>
      </c>
      <c r="B130">
        <v>74.078000000000003</v>
      </c>
      <c r="C130">
        <v>241.61500000000001</v>
      </c>
      <c r="D130" s="57">
        <f t="shared" si="127"/>
        <v>924.44530932257567</v>
      </c>
      <c r="E130" s="57">
        <f t="shared" si="128"/>
        <v>-840.86530932257563</v>
      </c>
      <c r="F130" s="57">
        <f t="shared" si="129"/>
        <v>-268.89297227736256</v>
      </c>
      <c r="G130" s="57">
        <f t="shared" si="130"/>
        <v>-497.54993236247242</v>
      </c>
      <c r="H130" s="57">
        <f t="shared" si="131"/>
        <v>17885.557027722651</v>
      </c>
      <c r="I130" s="57">
        <f t="shared" si="132"/>
        <v>30492.230067637487</v>
      </c>
      <c r="J130" s="53">
        <f t="shared" si="133"/>
        <v>565.56110698496173</v>
      </c>
      <c r="K130" s="53">
        <f t="shared" si="134"/>
        <v>241.61169839587143</v>
      </c>
      <c r="L130" s="53">
        <f t="shared" si="135"/>
        <v>481.6431110725369</v>
      </c>
      <c r="M130" s="54"/>
      <c r="N130" s="59">
        <f t="shared" si="136"/>
        <v>10</v>
      </c>
      <c r="O130" s="59">
        <f t="shared" si="137"/>
        <v>3.4906585040053262E-5</v>
      </c>
      <c r="P130" s="59">
        <f t="shared" si="138"/>
        <v>3.4906585040053262E-5</v>
      </c>
      <c r="Q130" s="53">
        <f t="shared" si="139"/>
        <v>4.842758636214306E-5</v>
      </c>
      <c r="R130" s="53">
        <f t="shared" si="140"/>
        <v>1.0000000001954359</v>
      </c>
      <c r="S130" s="53">
        <f t="shared" si="141"/>
        <v>2.7434526432593715</v>
      </c>
      <c r="T130" s="53">
        <f t="shared" si="142"/>
        <v>-4.5716840085923316</v>
      </c>
      <c r="U130" s="53">
        <f t="shared" si="143"/>
        <v>-8.4600929604958086</v>
      </c>
      <c r="W130" s="68">
        <f t="shared" ref="W130" si="184">B130+0.001</f>
        <v>74.079000000000008</v>
      </c>
      <c r="X130" s="68">
        <f t="shared" ref="X130" si="185">C130+0.001</f>
        <v>241.61600000000001</v>
      </c>
    </row>
    <row r="131" spans="1:24" x14ac:dyDescent="0.3">
      <c r="A131">
        <v>1240</v>
      </c>
      <c r="B131">
        <v>74.075999999999993</v>
      </c>
      <c r="C131">
        <v>241.613</v>
      </c>
      <c r="D131" s="57">
        <f t="shared" si="127"/>
        <v>927.18876196583506</v>
      </c>
      <c r="E131" s="57">
        <f t="shared" si="128"/>
        <v>-843.60876196583501</v>
      </c>
      <c r="F131" s="57">
        <f t="shared" si="129"/>
        <v>-273.4646562859549</v>
      </c>
      <c r="G131" s="57">
        <f t="shared" si="130"/>
        <v>-506.0100253229682</v>
      </c>
      <c r="H131" s="57">
        <f t="shared" si="131"/>
        <v>17880.985343714059</v>
      </c>
      <c r="I131" s="57">
        <f t="shared" si="132"/>
        <v>30483.76997467699</v>
      </c>
      <c r="J131" s="53">
        <f t="shared" si="133"/>
        <v>575.17741955412885</v>
      </c>
      <c r="K131" s="53">
        <f t="shared" si="134"/>
        <v>241.61173687615917</v>
      </c>
      <c r="L131" s="53">
        <f t="shared" si="135"/>
        <v>489.83235204230084</v>
      </c>
      <c r="M131" s="54"/>
      <c r="N131" s="59">
        <f t="shared" si="136"/>
        <v>10</v>
      </c>
      <c r="O131" s="59">
        <f t="shared" si="137"/>
        <v>-3.4906585040053262E-5</v>
      </c>
      <c r="P131" s="59">
        <f t="shared" si="138"/>
        <v>-3.4906585040053262E-5</v>
      </c>
      <c r="Q131" s="53">
        <f t="shared" si="139"/>
        <v>4.842758636214306E-5</v>
      </c>
      <c r="R131" s="53">
        <f t="shared" si="140"/>
        <v>1.0000000001954359</v>
      </c>
      <c r="S131" s="53">
        <f t="shared" si="141"/>
        <v>2.7434526432593715</v>
      </c>
      <c r="T131" s="53">
        <f t="shared" si="142"/>
        <v>-4.5716840085923316</v>
      </c>
      <c r="U131" s="53">
        <f t="shared" si="143"/>
        <v>-8.4600929604958086</v>
      </c>
      <c r="W131" s="68">
        <f t="shared" ref="W131" si="186">B131-0.001</f>
        <v>74.074999999999989</v>
      </c>
      <c r="X131" s="68">
        <f t="shared" ref="X131" si="187">C131-0.001</f>
        <v>241.61199999999999</v>
      </c>
    </row>
    <row r="132" spans="1:24" x14ac:dyDescent="0.3">
      <c r="A132">
        <v>1250</v>
      </c>
      <c r="B132">
        <v>74.078000000000003</v>
      </c>
      <c r="C132">
        <v>241.61500000000001</v>
      </c>
      <c r="D132" s="57">
        <f t="shared" si="127"/>
        <v>929.93221460909444</v>
      </c>
      <c r="E132" s="57">
        <f t="shared" si="128"/>
        <v>-846.3522146090944</v>
      </c>
      <c r="F132" s="57">
        <f t="shared" si="129"/>
        <v>-278.03634029454724</v>
      </c>
      <c r="G132" s="57">
        <f t="shared" si="130"/>
        <v>-514.47011828346399</v>
      </c>
      <c r="H132" s="57">
        <f t="shared" si="131"/>
        <v>17876.413659705468</v>
      </c>
      <c r="I132" s="57">
        <f t="shared" si="132"/>
        <v>30475.309881716494</v>
      </c>
      <c r="J132" s="53">
        <f t="shared" si="133"/>
        <v>584.79373212354687</v>
      </c>
      <c r="K132" s="53">
        <f t="shared" si="134"/>
        <v>241.61177409091187</v>
      </c>
      <c r="L132" s="53">
        <f t="shared" si="135"/>
        <v>498.02159301206484</v>
      </c>
      <c r="M132" s="54"/>
      <c r="N132" s="59">
        <f t="shared" si="136"/>
        <v>10</v>
      </c>
      <c r="O132" s="59">
        <f t="shared" si="137"/>
        <v>3.4906585040053262E-5</v>
      </c>
      <c r="P132" s="59">
        <f t="shared" si="138"/>
        <v>3.4906585040053262E-5</v>
      </c>
      <c r="Q132" s="53">
        <f t="shared" si="139"/>
        <v>4.842758636214306E-5</v>
      </c>
      <c r="R132" s="53">
        <f t="shared" si="140"/>
        <v>1.0000000001954359</v>
      </c>
      <c r="S132" s="53">
        <f t="shared" si="141"/>
        <v>2.7434526432593715</v>
      </c>
      <c r="T132" s="53">
        <f t="shared" si="142"/>
        <v>-4.5716840085923316</v>
      </c>
      <c r="U132" s="53">
        <f t="shared" si="143"/>
        <v>-8.4600929604958086</v>
      </c>
      <c r="W132" s="68">
        <f t="shared" ref="W132" si="188">B132+0.001</f>
        <v>74.079000000000008</v>
      </c>
      <c r="X132" s="68">
        <f t="shared" ref="X132" si="189">C132+0.001</f>
        <v>241.61600000000001</v>
      </c>
    </row>
    <row r="133" spans="1:24" x14ac:dyDescent="0.3">
      <c r="A133">
        <v>1260</v>
      </c>
      <c r="B133">
        <v>74.075999999999993</v>
      </c>
      <c r="C133">
        <v>241.613</v>
      </c>
      <c r="D133" s="57">
        <f t="shared" si="127"/>
        <v>932.67566725235383</v>
      </c>
      <c r="E133" s="57">
        <f t="shared" si="128"/>
        <v>-849.09566725235379</v>
      </c>
      <c r="F133" s="57">
        <f t="shared" si="129"/>
        <v>-282.60802430313959</v>
      </c>
      <c r="G133" s="57">
        <f t="shared" si="130"/>
        <v>-522.93021124395977</v>
      </c>
      <c r="H133" s="57">
        <f t="shared" si="131"/>
        <v>17871.841975696876</v>
      </c>
      <c r="I133" s="57">
        <f t="shared" si="132"/>
        <v>30466.849788755997</v>
      </c>
      <c r="J133" s="53">
        <f t="shared" si="133"/>
        <v>594.41004469320364</v>
      </c>
      <c r="K133" s="53">
        <f t="shared" si="134"/>
        <v>241.6118101015507</v>
      </c>
      <c r="L133" s="53">
        <f t="shared" si="135"/>
        <v>506.21083398182878</v>
      </c>
      <c r="M133" s="54"/>
      <c r="N133" s="59">
        <f t="shared" si="136"/>
        <v>10</v>
      </c>
      <c r="O133" s="59">
        <f t="shared" si="137"/>
        <v>-3.4906585040053262E-5</v>
      </c>
      <c r="P133" s="59">
        <f t="shared" si="138"/>
        <v>-3.4906585040053262E-5</v>
      </c>
      <c r="Q133" s="53">
        <f t="shared" si="139"/>
        <v>4.842758636214306E-5</v>
      </c>
      <c r="R133" s="53">
        <f t="shared" si="140"/>
        <v>1.0000000001954359</v>
      </c>
      <c r="S133" s="53">
        <f t="shared" si="141"/>
        <v>2.7434526432593715</v>
      </c>
      <c r="T133" s="53">
        <f t="shared" si="142"/>
        <v>-4.5716840085923316</v>
      </c>
      <c r="U133" s="53">
        <f t="shared" si="143"/>
        <v>-8.4600929604958086</v>
      </c>
      <c r="W133" s="68">
        <f t="shared" ref="W133" si="190">B133-0.001</f>
        <v>74.074999999999989</v>
      </c>
      <c r="X133" s="68">
        <f t="shared" ref="X133" si="191">C133-0.001</f>
        <v>241.61199999999999</v>
      </c>
    </row>
    <row r="134" spans="1:24" x14ac:dyDescent="0.3">
      <c r="A134">
        <v>1270</v>
      </c>
      <c r="B134">
        <v>74.078000000000003</v>
      </c>
      <c r="C134">
        <v>241.61500000000001</v>
      </c>
      <c r="D134" s="57">
        <f t="shared" si="127"/>
        <v>935.41911989561322</v>
      </c>
      <c r="E134" s="57">
        <f t="shared" si="128"/>
        <v>-851.83911989561318</v>
      </c>
      <c r="F134" s="57">
        <f t="shared" si="129"/>
        <v>-287.17970831173193</v>
      </c>
      <c r="G134" s="57">
        <f t="shared" si="130"/>
        <v>-531.39030420445556</v>
      </c>
      <c r="H134" s="57">
        <f t="shared" si="131"/>
        <v>17867.270291688284</v>
      </c>
      <c r="I134" s="57">
        <f t="shared" si="132"/>
        <v>30458.3896957955</v>
      </c>
      <c r="J134" s="53">
        <f t="shared" si="133"/>
        <v>604.02635726308768</v>
      </c>
      <c r="K134" s="53">
        <f t="shared" si="134"/>
        <v>241.61184496558539</v>
      </c>
      <c r="L134" s="53">
        <f t="shared" si="135"/>
        <v>514.40007495159273</v>
      </c>
      <c r="M134" s="54"/>
      <c r="N134" s="59">
        <f t="shared" si="136"/>
        <v>10</v>
      </c>
      <c r="O134" s="59">
        <f t="shared" si="137"/>
        <v>3.4906585040053262E-5</v>
      </c>
      <c r="P134" s="59">
        <f t="shared" si="138"/>
        <v>3.4906585040053262E-5</v>
      </c>
      <c r="Q134" s="53">
        <f t="shared" si="139"/>
        <v>4.842758636214306E-5</v>
      </c>
      <c r="R134" s="53">
        <f t="shared" si="140"/>
        <v>1.0000000001954359</v>
      </c>
      <c r="S134" s="53">
        <f t="shared" si="141"/>
        <v>2.7434526432593715</v>
      </c>
      <c r="T134" s="53">
        <f t="shared" si="142"/>
        <v>-4.5716840085923316</v>
      </c>
      <c r="U134" s="53">
        <f t="shared" si="143"/>
        <v>-8.4600929604958086</v>
      </c>
      <c r="W134" s="68">
        <f t="shared" ref="W134" si="192">B134+0.001</f>
        <v>74.079000000000008</v>
      </c>
      <c r="X134" s="68">
        <f t="shared" ref="X134" si="193">C134+0.001</f>
        <v>241.61600000000001</v>
      </c>
    </row>
    <row r="135" spans="1:24" x14ac:dyDescent="0.3">
      <c r="A135">
        <v>1280</v>
      </c>
      <c r="B135">
        <v>74.075999999999993</v>
      </c>
      <c r="C135">
        <v>241.613</v>
      </c>
      <c r="D135" s="57">
        <f t="shared" si="127"/>
        <v>938.16257253887261</v>
      </c>
      <c r="E135" s="57">
        <f t="shared" si="128"/>
        <v>-854.58257253887257</v>
      </c>
      <c r="F135" s="57">
        <f t="shared" si="129"/>
        <v>-291.75139232032427</v>
      </c>
      <c r="G135" s="57">
        <f t="shared" si="130"/>
        <v>-539.85039716495135</v>
      </c>
      <c r="H135" s="57">
        <f t="shared" si="131"/>
        <v>17862.698607679693</v>
      </c>
      <c r="I135" s="57">
        <f t="shared" si="132"/>
        <v>30449.929602835004</v>
      </c>
      <c r="J135" s="53">
        <f t="shared" si="133"/>
        <v>613.64266983318839</v>
      </c>
      <c r="K135" s="53">
        <f t="shared" si="134"/>
        <v>241.6118787369208</v>
      </c>
      <c r="L135" s="53">
        <f t="shared" si="135"/>
        <v>522.58931592135662</v>
      </c>
      <c r="M135" s="54"/>
      <c r="N135" s="59">
        <f t="shared" si="136"/>
        <v>10</v>
      </c>
      <c r="O135" s="59">
        <f t="shared" si="137"/>
        <v>-3.4906585040053262E-5</v>
      </c>
      <c r="P135" s="59">
        <f t="shared" si="138"/>
        <v>-3.4906585040053262E-5</v>
      </c>
      <c r="Q135" s="53">
        <f t="shared" si="139"/>
        <v>4.842758636214306E-5</v>
      </c>
      <c r="R135" s="53">
        <f t="shared" si="140"/>
        <v>1.0000000001954359</v>
      </c>
      <c r="S135" s="53">
        <f t="shared" si="141"/>
        <v>2.7434526432593715</v>
      </c>
      <c r="T135" s="53">
        <f t="shared" si="142"/>
        <v>-4.5716840085923316</v>
      </c>
      <c r="U135" s="53">
        <f t="shared" si="143"/>
        <v>-8.4600929604958086</v>
      </c>
      <c r="W135" s="68">
        <f t="shared" ref="W135" si="194">B135-0.001</f>
        <v>74.074999999999989</v>
      </c>
      <c r="X135" s="68">
        <f t="shared" ref="X135" si="195">C135-0.001</f>
        <v>241.61199999999999</v>
      </c>
    </row>
    <row r="136" spans="1:24" x14ac:dyDescent="0.3">
      <c r="A136">
        <v>1290</v>
      </c>
      <c r="B136">
        <v>74.078000000000003</v>
      </c>
      <c r="C136">
        <v>241.61500000000001</v>
      </c>
      <c r="D136" s="57">
        <f t="shared" si="127"/>
        <v>940.906025182132</v>
      </c>
      <c r="E136" s="57">
        <f t="shared" si="128"/>
        <v>-857.32602518213196</v>
      </c>
      <c r="F136" s="57">
        <f t="shared" si="129"/>
        <v>-296.32307632891661</v>
      </c>
      <c r="G136" s="57">
        <f t="shared" si="130"/>
        <v>-548.31049012544713</v>
      </c>
      <c r="H136" s="57">
        <f t="shared" si="131"/>
        <v>17858.126923671101</v>
      </c>
      <c r="I136" s="57">
        <f t="shared" si="132"/>
        <v>30441.469509874507</v>
      </c>
      <c r="J136" s="53">
        <f t="shared" si="133"/>
        <v>623.25898240349579</v>
      </c>
      <c r="K136" s="53">
        <f t="shared" si="134"/>
        <v>241.61191146613493</v>
      </c>
      <c r="L136" s="53">
        <f t="shared" si="135"/>
        <v>530.77855689112073</v>
      </c>
      <c r="M136" s="54"/>
      <c r="N136" s="59">
        <f t="shared" si="136"/>
        <v>10</v>
      </c>
      <c r="O136" s="59">
        <f t="shared" si="137"/>
        <v>3.4906585040053262E-5</v>
      </c>
      <c r="P136" s="59">
        <f t="shared" si="138"/>
        <v>3.4906585040053262E-5</v>
      </c>
      <c r="Q136" s="53">
        <f t="shared" si="139"/>
        <v>4.842758636214306E-5</v>
      </c>
      <c r="R136" s="53">
        <f t="shared" si="140"/>
        <v>1.0000000001954359</v>
      </c>
      <c r="S136" s="53">
        <f t="shared" si="141"/>
        <v>2.7434526432593715</v>
      </c>
      <c r="T136" s="53">
        <f t="shared" si="142"/>
        <v>-4.5716840085923316</v>
      </c>
      <c r="U136" s="53">
        <f t="shared" si="143"/>
        <v>-8.4600929604958086</v>
      </c>
      <c r="W136" s="68">
        <f t="shared" ref="W136" si="196">B136+0.001</f>
        <v>74.079000000000008</v>
      </c>
      <c r="X136" s="68">
        <f t="shared" ref="X136" si="197">C136+0.001</f>
        <v>241.61600000000001</v>
      </c>
    </row>
    <row r="137" spans="1:24" x14ac:dyDescent="0.3">
      <c r="A137">
        <v>1300</v>
      </c>
      <c r="B137">
        <v>74.075999999999993</v>
      </c>
      <c r="C137">
        <v>241.613</v>
      </c>
      <c r="D137" s="57">
        <f t="shared" si="127"/>
        <v>943.64947782539139</v>
      </c>
      <c r="E137" s="57">
        <f t="shared" si="128"/>
        <v>-860.06947782539135</v>
      </c>
      <c r="F137" s="57">
        <f t="shared" si="129"/>
        <v>-300.89476033750896</v>
      </c>
      <c r="G137" s="57">
        <f t="shared" si="130"/>
        <v>-556.77058308594292</v>
      </c>
      <c r="H137" s="57">
        <f t="shared" si="131"/>
        <v>17853.55523966251</v>
      </c>
      <c r="I137" s="57">
        <f t="shared" si="132"/>
        <v>30433.00941691401</v>
      </c>
      <c r="J137" s="53">
        <f t="shared" si="133"/>
        <v>632.87529497400021</v>
      </c>
      <c r="K137" s="53">
        <f t="shared" si="134"/>
        <v>241.61194320073179</v>
      </c>
      <c r="L137" s="53">
        <f t="shared" si="135"/>
        <v>538.96779786088462</v>
      </c>
      <c r="M137" s="54"/>
      <c r="N137" s="59">
        <f t="shared" si="136"/>
        <v>10</v>
      </c>
      <c r="O137" s="59">
        <f t="shared" si="137"/>
        <v>-3.4906585040053262E-5</v>
      </c>
      <c r="P137" s="59">
        <f t="shared" si="138"/>
        <v>-3.4906585040053262E-5</v>
      </c>
      <c r="Q137" s="53">
        <f t="shared" si="139"/>
        <v>4.842758636214306E-5</v>
      </c>
      <c r="R137" s="53">
        <f t="shared" si="140"/>
        <v>1.0000000001954359</v>
      </c>
      <c r="S137" s="53">
        <f t="shared" si="141"/>
        <v>2.7434526432593715</v>
      </c>
      <c r="T137" s="53">
        <f t="shared" si="142"/>
        <v>-4.5716840085923316</v>
      </c>
      <c r="U137" s="53">
        <f t="shared" si="143"/>
        <v>-8.4600929604958086</v>
      </c>
      <c r="W137" s="68">
        <f t="shared" ref="W137" si="198">B137-0.001</f>
        <v>74.074999999999989</v>
      </c>
      <c r="X137" s="68">
        <f t="shared" ref="X137" si="199">C137-0.001</f>
        <v>241.61199999999999</v>
      </c>
    </row>
    <row r="138" spans="1:24" x14ac:dyDescent="0.3">
      <c r="A138">
        <v>1310</v>
      </c>
      <c r="B138">
        <v>74.078000000000003</v>
      </c>
      <c r="C138">
        <v>241.61500000000001</v>
      </c>
      <c r="D138" s="57">
        <f t="shared" si="127"/>
        <v>946.39293046865077</v>
      </c>
      <c r="E138" s="57">
        <f t="shared" si="128"/>
        <v>-862.81293046865073</v>
      </c>
      <c r="F138" s="57">
        <f t="shared" si="129"/>
        <v>-305.4664443461013</v>
      </c>
      <c r="G138" s="57">
        <f t="shared" si="130"/>
        <v>-565.2306760464387</v>
      </c>
      <c r="H138" s="57">
        <f t="shared" si="131"/>
        <v>17848.983555653918</v>
      </c>
      <c r="I138" s="57">
        <f t="shared" si="132"/>
        <v>30424.549323953514</v>
      </c>
      <c r="J138" s="53">
        <f t="shared" si="133"/>
        <v>642.49160754469312</v>
      </c>
      <c r="K138" s="53">
        <f t="shared" si="134"/>
        <v>241.61197398537135</v>
      </c>
      <c r="L138" s="53">
        <f t="shared" si="135"/>
        <v>547.1570388306485</v>
      </c>
      <c r="M138" s="54"/>
      <c r="N138" s="59">
        <f t="shared" si="136"/>
        <v>10</v>
      </c>
      <c r="O138" s="59">
        <f t="shared" si="137"/>
        <v>3.4906585040053262E-5</v>
      </c>
      <c r="P138" s="59">
        <f t="shared" si="138"/>
        <v>3.4906585040053262E-5</v>
      </c>
      <c r="Q138" s="53">
        <f t="shared" si="139"/>
        <v>4.842758636214306E-5</v>
      </c>
      <c r="R138" s="53">
        <f t="shared" si="140"/>
        <v>1.0000000001954359</v>
      </c>
      <c r="S138" s="53">
        <f t="shared" si="141"/>
        <v>2.7434526432593715</v>
      </c>
      <c r="T138" s="53">
        <f t="shared" si="142"/>
        <v>-4.5716840085923316</v>
      </c>
      <c r="U138" s="53">
        <f t="shared" si="143"/>
        <v>-8.4600929604958086</v>
      </c>
      <c r="W138" s="68">
        <f t="shared" ref="W138" si="200">B138+0.001</f>
        <v>74.079000000000008</v>
      </c>
      <c r="X138" s="68">
        <f t="shared" ref="X138" si="201">C138+0.001</f>
        <v>241.61600000000001</v>
      </c>
    </row>
    <row r="139" spans="1:24" x14ac:dyDescent="0.3">
      <c r="A139">
        <v>1320</v>
      </c>
      <c r="B139">
        <v>74.075999999999993</v>
      </c>
      <c r="C139">
        <v>241.613</v>
      </c>
      <c r="D139" s="57">
        <f t="shared" si="127"/>
        <v>949.13638311191016</v>
      </c>
      <c r="E139" s="57">
        <f t="shared" si="128"/>
        <v>-865.55638311191012</v>
      </c>
      <c r="F139" s="57">
        <f t="shared" si="129"/>
        <v>-310.03812835469364</v>
      </c>
      <c r="G139" s="57">
        <f t="shared" si="130"/>
        <v>-573.69076900693449</v>
      </c>
      <c r="H139" s="57">
        <f t="shared" si="131"/>
        <v>17844.411871645327</v>
      </c>
      <c r="I139" s="57">
        <f t="shared" si="132"/>
        <v>30416.089230993017</v>
      </c>
      <c r="J139" s="53">
        <f t="shared" si="133"/>
        <v>652.10792011556589</v>
      </c>
      <c r="K139" s="53">
        <f t="shared" si="134"/>
        <v>241.61200386207921</v>
      </c>
      <c r="L139" s="53">
        <f t="shared" si="135"/>
        <v>555.34627980041239</v>
      </c>
      <c r="M139" s="54"/>
      <c r="N139" s="59">
        <f t="shared" si="136"/>
        <v>10</v>
      </c>
      <c r="O139" s="59">
        <f t="shared" si="137"/>
        <v>-3.4906585040053262E-5</v>
      </c>
      <c r="P139" s="59">
        <f t="shared" si="138"/>
        <v>-3.4906585040053262E-5</v>
      </c>
      <c r="Q139" s="53">
        <f t="shared" si="139"/>
        <v>4.842758636214306E-5</v>
      </c>
      <c r="R139" s="53">
        <f t="shared" si="140"/>
        <v>1.0000000001954359</v>
      </c>
      <c r="S139" s="53">
        <f t="shared" si="141"/>
        <v>2.7434526432593715</v>
      </c>
      <c r="T139" s="53">
        <f t="shared" si="142"/>
        <v>-4.5716840085923316</v>
      </c>
      <c r="U139" s="53">
        <f t="shared" si="143"/>
        <v>-8.4600929604958086</v>
      </c>
      <c r="W139" s="68">
        <f t="shared" ref="W139" si="202">B139-0.001</f>
        <v>74.074999999999989</v>
      </c>
      <c r="X139" s="68">
        <f t="shared" ref="X139" si="203">C139-0.001</f>
        <v>241.61199999999999</v>
      </c>
    </row>
    <row r="140" spans="1:24" x14ac:dyDescent="0.3">
      <c r="A140">
        <v>1330</v>
      </c>
      <c r="B140">
        <v>74.078000000000003</v>
      </c>
      <c r="C140">
        <v>241.61500000000001</v>
      </c>
      <c r="D140" s="57">
        <f t="shared" si="127"/>
        <v>951.87983575516955</v>
      </c>
      <c r="E140" s="57">
        <f t="shared" si="128"/>
        <v>-868.29983575516951</v>
      </c>
      <c r="F140" s="57">
        <f t="shared" si="129"/>
        <v>-314.60981236328598</v>
      </c>
      <c r="G140" s="57">
        <f t="shared" si="130"/>
        <v>-582.15086196743027</v>
      </c>
      <c r="H140" s="57">
        <f t="shared" si="131"/>
        <v>17839.840187636735</v>
      </c>
      <c r="I140" s="57">
        <f t="shared" si="132"/>
        <v>30407.62913803252</v>
      </c>
      <c r="J140" s="53">
        <f t="shared" si="133"/>
        <v>661.724232686611</v>
      </c>
      <c r="K140" s="53">
        <f t="shared" si="134"/>
        <v>241.61203287043816</v>
      </c>
      <c r="L140" s="53">
        <f t="shared" si="135"/>
        <v>563.53552077017639</v>
      </c>
      <c r="M140" s="54"/>
      <c r="N140" s="59">
        <f t="shared" si="136"/>
        <v>10</v>
      </c>
      <c r="O140" s="59">
        <f t="shared" si="137"/>
        <v>3.4906585040053262E-5</v>
      </c>
      <c r="P140" s="59">
        <f t="shared" si="138"/>
        <v>3.4906585040053262E-5</v>
      </c>
      <c r="Q140" s="53">
        <f t="shared" si="139"/>
        <v>4.842758636214306E-5</v>
      </c>
      <c r="R140" s="53">
        <f t="shared" si="140"/>
        <v>1.0000000001954359</v>
      </c>
      <c r="S140" s="53">
        <f t="shared" si="141"/>
        <v>2.7434526432593715</v>
      </c>
      <c r="T140" s="53">
        <f t="shared" si="142"/>
        <v>-4.5716840085923316</v>
      </c>
      <c r="U140" s="53">
        <f t="shared" si="143"/>
        <v>-8.4600929604958086</v>
      </c>
      <c r="W140" s="68">
        <f t="shared" ref="W140" si="204">B140+0.001</f>
        <v>74.079000000000008</v>
      </c>
      <c r="X140" s="68">
        <f t="shared" ref="X140" si="205">C140+0.001</f>
        <v>241.61600000000001</v>
      </c>
    </row>
    <row r="141" spans="1:24" x14ac:dyDescent="0.3">
      <c r="A141">
        <v>1340</v>
      </c>
      <c r="B141">
        <v>74.075999999999993</v>
      </c>
      <c r="C141">
        <v>241.613</v>
      </c>
      <c r="D141" s="57">
        <f t="shared" si="127"/>
        <v>954.62328839842894</v>
      </c>
      <c r="E141" s="57">
        <f t="shared" si="128"/>
        <v>-871.0432883984289</v>
      </c>
      <c r="F141" s="57">
        <f t="shared" si="129"/>
        <v>-319.18149637187832</v>
      </c>
      <c r="G141" s="57">
        <f t="shared" si="130"/>
        <v>-590.61095492792606</v>
      </c>
      <c r="H141" s="57">
        <f t="shared" si="131"/>
        <v>17835.268503628144</v>
      </c>
      <c r="I141" s="57">
        <f t="shared" si="132"/>
        <v>30399.169045072023</v>
      </c>
      <c r="J141" s="53">
        <f t="shared" si="133"/>
        <v>671.34054525782074</v>
      </c>
      <c r="K141" s="53">
        <f t="shared" si="134"/>
        <v>241.61206104776301</v>
      </c>
      <c r="L141" s="53">
        <f t="shared" si="135"/>
        <v>571.72476173994028</v>
      </c>
      <c r="M141" s="54"/>
      <c r="N141" s="59">
        <f t="shared" si="136"/>
        <v>10</v>
      </c>
      <c r="O141" s="59">
        <f t="shared" si="137"/>
        <v>-3.4906585040053262E-5</v>
      </c>
      <c r="P141" s="59">
        <f t="shared" si="138"/>
        <v>-3.4906585040053262E-5</v>
      </c>
      <c r="Q141" s="53">
        <f t="shared" si="139"/>
        <v>4.842758636214306E-5</v>
      </c>
      <c r="R141" s="53">
        <f t="shared" si="140"/>
        <v>1.0000000001954359</v>
      </c>
      <c r="S141" s="53">
        <f t="shared" si="141"/>
        <v>2.7434526432593715</v>
      </c>
      <c r="T141" s="53">
        <f t="shared" si="142"/>
        <v>-4.5716840085923316</v>
      </c>
      <c r="U141" s="53">
        <f t="shared" si="143"/>
        <v>-8.4600929604958086</v>
      </c>
      <c r="W141" s="68">
        <f t="shared" ref="W141" si="206">B141-0.001</f>
        <v>74.074999999999989</v>
      </c>
      <c r="X141" s="68">
        <f t="shared" ref="X141" si="207">C141-0.001</f>
        <v>241.61199999999999</v>
      </c>
    </row>
    <row r="142" spans="1:24" x14ac:dyDescent="0.3">
      <c r="A142">
        <v>1350</v>
      </c>
      <c r="B142">
        <v>74.078000000000003</v>
      </c>
      <c r="C142">
        <v>241.61500000000001</v>
      </c>
      <c r="D142" s="57">
        <f t="shared" si="127"/>
        <v>957.36674104168833</v>
      </c>
      <c r="E142" s="57">
        <f t="shared" si="128"/>
        <v>-873.78674104168829</v>
      </c>
      <c r="F142" s="57">
        <f t="shared" si="129"/>
        <v>-323.75318038047067</v>
      </c>
      <c r="G142" s="57">
        <f t="shared" si="130"/>
        <v>-599.07104788842184</v>
      </c>
      <c r="H142" s="57">
        <f t="shared" si="131"/>
        <v>17830.696819619552</v>
      </c>
      <c r="I142" s="57">
        <f t="shared" si="132"/>
        <v>30390.708952111527</v>
      </c>
      <c r="J142" s="53">
        <f t="shared" si="133"/>
        <v>680.95685782918827</v>
      </c>
      <c r="K142" s="53">
        <f t="shared" si="134"/>
        <v>241.61208842926075</v>
      </c>
      <c r="L142" s="53">
        <f t="shared" si="135"/>
        <v>579.91400270970416</v>
      </c>
      <c r="M142" s="54"/>
      <c r="N142" s="59">
        <f t="shared" si="136"/>
        <v>10</v>
      </c>
      <c r="O142" s="59">
        <f t="shared" si="137"/>
        <v>3.4906585040053262E-5</v>
      </c>
      <c r="P142" s="59">
        <f t="shared" si="138"/>
        <v>3.4906585040053262E-5</v>
      </c>
      <c r="Q142" s="53">
        <f t="shared" si="139"/>
        <v>4.842758636214306E-5</v>
      </c>
      <c r="R142" s="53">
        <f t="shared" si="140"/>
        <v>1.0000000001954359</v>
      </c>
      <c r="S142" s="53">
        <f t="shared" si="141"/>
        <v>2.7434526432593715</v>
      </c>
      <c r="T142" s="53">
        <f t="shared" si="142"/>
        <v>-4.5716840085923316</v>
      </c>
      <c r="U142" s="53">
        <f t="shared" si="143"/>
        <v>-8.4600929604958086</v>
      </c>
      <c r="W142" s="68">
        <f t="shared" ref="W142" si="208">B142+0.001</f>
        <v>74.079000000000008</v>
      </c>
      <c r="X142" s="68">
        <f t="shared" ref="X142" si="209">C142+0.001</f>
        <v>241.61600000000001</v>
      </c>
    </row>
    <row r="143" spans="1:24" x14ac:dyDescent="0.3">
      <c r="A143">
        <v>1360</v>
      </c>
      <c r="B143">
        <v>74.075999999999993</v>
      </c>
      <c r="C143">
        <v>241.613</v>
      </c>
      <c r="D143" s="57">
        <f t="shared" si="127"/>
        <v>960.11019368494772</v>
      </c>
      <c r="E143" s="57">
        <f t="shared" si="128"/>
        <v>-876.53019368494768</v>
      </c>
      <c r="F143" s="57">
        <f t="shared" si="129"/>
        <v>-328.32486438906301</v>
      </c>
      <c r="G143" s="57">
        <f t="shared" si="130"/>
        <v>-607.53114084891763</v>
      </c>
      <c r="H143" s="57">
        <f t="shared" si="131"/>
        <v>17826.125135610961</v>
      </c>
      <c r="I143" s="57">
        <f t="shared" si="132"/>
        <v>30382.24885915103</v>
      </c>
      <c r="J143" s="53">
        <f t="shared" si="133"/>
        <v>690.573170400707</v>
      </c>
      <c r="K143" s="53">
        <f t="shared" si="134"/>
        <v>241.61211504817732</v>
      </c>
      <c r="L143" s="53">
        <f t="shared" si="135"/>
        <v>588.10324367946816</v>
      </c>
      <c r="M143" s="54"/>
      <c r="N143" s="59">
        <f t="shared" si="136"/>
        <v>10</v>
      </c>
      <c r="O143" s="59">
        <f t="shared" si="137"/>
        <v>-3.4906585040053262E-5</v>
      </c>
      <c r="P143" s="59">
        <f t="shared" si="138"/>
        <v>-3.4906585040053262E-5</v>
      </c>
      <c r="Q143" s="53">
        <f t="shared" si="139"/>
        <v>4.842758636214306E-5</v>
      </c>
      <c r="R143" s="53">
        <f t="shared" si="140"/>
        <v>1.0000000001954359</v>
      </c>
      <c r="S143" s="53">
        <f t="shared" si="141"/>
        <v>2.7434526432593715</v>
      </c>
      <c r="T143" s="53">
        <f t="shared" si="142"/>
        <v>-4.5716840085923316</v>
      </c>
      <c r="U143" s="53">
        <f t="shared" si="143"/>
        <v>-8.4600929604958086</v>
      </c>
      <c r="W143" s="68">
        <f t="shared" ref="W143" si="210">B143-0.001</f>
        <v>74.074999999999989</v>
      </c>
      <c r="X143" s="68">
        <f t="shared" ref="X143" si="211">C143-0.001</f>
        <v>241.61199999999999</v>
      </c>
    </row>
    <row r="144" spans="1:24" x14ac:dyDescent="0.3">
      <c r="A144">
        <v>1370</v>
      </c>
      <c r="B144">
        <v>74.078000000000003</v>
      </c>
      <c r="C144">
        <v>241.61500000000001</v>
      </c>
      <c r="D144" s="57">
        <f t="shared" si="127"/>
        <v>962.85364632820711</v>
      </c>
      <c r="E144" s="57">
        <f t="shared" si="128"/>
        <v>-879.27364632820706</v>
      </c>
      <c r="F144" s="57">
        <f t="shared" si="129"/>
        <v>-332.89654839765535</v>
      </c>
      <c r="G144" s="57">
        <f t="shared" si="130"/>
        <v>-615.99123380941342</v>
      </c>
      <c r="H144" s="57">
        <f t="shared" si="131"/>
        <v>17821.553451602369</v>
      </c>
      <c r="I144" s="57">
        <f t="shared" si="132"/>
        <v>30373.788766190533</v>
      </c>
      <c r="J144" s="53">
        <f t="shared" si="133"/>
        <v>700.1894829723708</v>
      </c>
      <c r="K144" s="53">
        <f t="shared" si="134"/>
        <v>241.61214093593236</v>
      </c>
      <c r="L144" s="53">
        <f t="shared" si="135"/>
        <v>596.29248464923205</v>
      </c>
      <c r="M144" s="54"/>
      <c r="N144" s="59">
        <f t="shared" si="136"/>
        <v>10</v>
      </c>
      <c r="O144" s="59">
        <f t="shared" si="137"/>
        <v>3.4906585040053262E-5</v>
      </c>
      <c r="P144" s="59">
        <f t="shared" si="138"/>
        <v>3.4906585040053262E-5</v>
      </c>
      <c r="Q144" s="53">
        <f t="shared" si="139"/>
        <v>4.842758636214306E-5</v>
      </c>
      <c r="R144" s="53">
        <f t="shared" si="140"/>
        <v>1.0000000001954359</v>
      </c>
      <c r="S144" s="53">
        <f t="shared" si="141"/>
        <v>2.7434526432593715</v>
      </c>
      <c r="T144" s="53">
        <f t="shared" si="142"/>
        <v>-4.5716840085923316</v>
      </c>
      <c r="U144" s="53">
        <f t="shared" si="143"/>
        <v>-8.4600929604958086</v>
      </c>
      <c r="W144" s="68">
        <f t="shared" ref="W144" si="212">B144+0.001</f>
        <v>74.079000000000008</v>
      </c>
      <c r="X144" s="68">
        <f t="shared" ref="X144" si="213">C144+0.001</f>
        <v>241.61600000000001</v>
      </c>
    </row>
    <row r="145" spans="1:24" x14ac:dyDescent="0.3">
      <c r="A145">
        <v>1380</v>
      </c>
      <c r="B145">
        <v>74.075999999999993</v>
      </c>
      <c r="C145">
        <v>241.613</v>
      </c>
      <c r="D145" s="57">
        <f t="shared" si="127"/>
        <v>965.59709897146649</v>
      </c>
      <c r="E145" s="57">
        <f t="shared" si="128"/>
        <v>-882.01709897146645</v>
      </c>
      <c r="F145" s="57">
        <f t="shared" si="129"/>
        <v>-337.46823240624769</v>
      </c>
      <c r="G145" s="57">
        <f t="shared" si="130"/>
        <v>-624.4513267699092</v>
      </c>
      <c r="H145" s="57">
        <f t="shared" si="131"/>
        <v>17816.981767593777</v>
      </c>
      <c r="I145" s="57">
        <f t="shared" si="132"/>
        <v>30365.328673230037</v>
      </c>
      <c r="J145" s="53">
        <f t="shared" si="133"/>
        <v>709.80579554417352</v>
      </c>
      <c r="K145" s="53">
        <f t="shared" si="134"/>
        <v>241.61216612224268</v>
      </c>
      <c r="L145" s="53">
        <f t="shared" si="135"/>
        <v>604.48172561899605</v>
      </c>
      <c r="M145" s="54"/>
      <c r="N145" s="59">
        <f t="shared" si="136"/>
        <v>10</v>
      </c>
      <c r="O145" s="59">
        <f t="shared" si="137"/>
        <v>-3.4906585040053262E-5</v>
      </c>
      <c r="P145" s="59">
        <f t="shared" si="138"/>
        <v>-3.4906585040053262E-5</v>
      </c>
      <c r="Q145" s="53">
        <f t="shared" si="139"/>
        <v>4.842758636214306E-5</v>
      </c>
      <c r="R145" s="53">
        <f t="shared" si="140"/>
        <v>1.0000000001954359</v>
      </c>
      <c r="S145" s="53">
        <f t="shared" si="141"/>
        <v>2.7434526432593715</v>
      </c>
      <c r="T145" s="53">
        <f t="shared" si="142"/>
        <v>-4.5716840085923316</v>
      </c>
      <c r="U145" s="53">
        <f t="shared" si="143"/>
        <v>-8.4600929604958086</v>
      </c>
      <c r="W145" s="68">
        <f t="shared" ref="W145" si="214">B145-0.001</f>
        <v>74.074999999999989</v>
      </c>
      <c r="X145" s="68">
        <f t="shared" ref="X145" si="215">C145-0.001</f>
        <v>241.61199999999999</v>
      </c>
    </row>
    <row r="146" spans="1:24" x14ac:dyDescent="0.3">
      <c r="A146">
        <v>1390</v>
      </c>
      <c r="B146">
        <v>74.078000000000003</v>
      </c>
      <c r="C146">
        <v>241.61500000000001</v>
      </c>
      <c r="D146" s="57">
        <f t="shared" si="127"/>
        <v>968.34055161472588</v>
      </c>
      <c r="E146" s="57">
        <f t="shared" si="128"/>
        <v>-884.76055161472584</v>
      </c>
      <c r="F146" s="57">
        <f t="shared" si="129"/>
        <v>-342.03991641484004</v>
      </c>
      <c r="G146" s="57">
        <f t="shared" si="130"/>
        <v>-632.91141973040499</v>
      </c>
      <c r="H146" s="57">
        <f t="shared" si="131"/>
        <v>17812.410083585186</v>
      </c>
      <c r="I146" s="57">
        <f t="shared" si="132"/>
        <v>30356.86858026954</v>
      </c>
      <c r="J146" s="53">
        <f t="shared" si="133"/>
        <v>719.42210811610983</v>
      </c>
      <c r="K146" s="53">
        <f t="shared" si="134"/>
        <v>241.6121906352364</v>
      </c>
      <c r="L146" s="53">
        <f t="shared" si="135"/>
        <v>612.67096658875994</v>
      </c>
      <c r="M146" s="54"/>
      <c r="N146" s="59">
        <f t="shared" si="136"/>
        <v>10</v>
      </c>
      <c r="O146" s="59">
        <f t="shared" si="137"/>
        <v>3.4906585040053262E-5</v>
      </c>
      <c r="P146" s="59">
        <f t="shared" si="138"/>
        <v>3.4906585040053262E-5</v>
      </c>
      <c r="Q146" s="53">
        <f t="shared" si="139"/>
        <v>4.842758636214306E-5</v>
      </c>
      <c r="R146" s="53">
        <f t="shared" si="140"/>
        <v>1.0000000001954359</v>
      </c>
      <c r="S146" s="53">
        <f t="shared" si="141"/>
        <v>2.7434526432593715</v>
      </c>
      <c r="T146" s="53">
        <f t="shared" si="142"/>
        <v>-4.5716840085923316</v>
      </c>
      <c r="U146" s="53">
        <f t="shared" si="143"/>
        <v>-8.4600929604958086</v>
      </c>
      <c r="W146" s="68">
        <f t="shared" ref="W146" si="216">B146+0.001</f>
        <v>74.079000000000008</v>
      </c>
      <c r="X146" s="68">
        <f t="shared" ref="X146" si="217">C146+0.001</f>
        <v>241.61600000000001</v>
      </c>
    </row>
    <row r="147" spans="1:24" x14ac:dyDescent="0.3">
      <c r="A147">
        <v>1400</v>
      </c>
      <c r="B147">
        <v>74.075999999999993</v>
      </c>
      <c r="C147">
        <v>241.613</v>
      </c>
      <c r="D147" s="57">
        <f t="shared" si="127"/>
        <v>971.08400425798527</v>
      </c>
      <c r="E147" s="57">
        <f t="shared" si="128"/>
        <v>-887.50400425798523</v>
      </c>
      <c r="F147" s="57">
        <f t="shared" si="129"/>
        <v>-346.61160042343238</v>
      </c>
      <c r="G147" s="57">
        <f t="shared" si="130"/>
        <v>-641.37151269090077</v>
      </c>
      <c r="H147" s="57">
        <f t="shared" si="131"/>
        <v>17807.838399576594</v>
      </c>
      <c r="I147" s="57">
        <f t="shared" si="132"/>
        <v>30348.408487309043</v>
      </c>
      <c r="J147" s="53">
        <f t="shared" si="133"/>
        <v>729.03842068817437</v>
      </c>
      <c r="K147" s="53">
        <f t="shared" si="134"/>
        <v>241.61221450155747</v>
      </c>
      <c r="L147" s="53">
        <f t="shared" si="135"/>
        <v>620.86020755852383</v>
      </c>
      <c r="M147" s="54"/>
      <c r="N147" s="59">
        <f t="shared" si="136"/>
        <v>10</v>
      </c>
      <c r="O147" s="59">
        <f t="shared" si="137"/>
        <v>-3.4906585040053262E-5</v>
      </c>
      <c r="P147" s="59">
        <f t="shared" si="138"/>
        <v>-3.4906585040053262E-5</v>
      </c>
      <c r="Q147" s="53">
        <f t="shared" si="139"/>
        <v>4.842758636214306E-5</v>
      </c>
      <c r="R147" s="53">
        <f t="shared" si="140"/>
        <v>1.0000000001954359</v>
      </c>
      <c r="S147" s="53">
        <f t="shared" si="141"/>
        <v>2.7434526432593715</v>
      </c>
      <c r="T147" s="53">
        <f t="shared" si="142"/>
        <v>-4.5716840085923316</v>
      </c>
      <c r="U147" s="53">
        <f t="shared" si="143"/>
        <v>-8.4600929604958086</v>
      </c>
      <c r="W147" s="68">
        <f t="shared" ref="W147" si="218">B147-0.001</f>
        <v>74.074999999999989</v>
      </c>
      <c r="X147" s="68">
        <f t="shared" ref="X147" si="219">C147-0.001</f>
        <v>241.61199999999999</v>
      </c>
    </row>
    <row r="148" spans="1:24" x14ac:dyDescent="0.3">
      <c r="A148">
        <v>1410</v>
      </c>
      <c r="B148">
        <v>74.078000000000003</v>
      </c>
      <c r="C148">
        <v>241.61500000000001</v>
      </c>
      <c r="D148" s="57">
        <f t="shared" si="127"/>
        <v>973.82745690124466</v>
      </c>
      <c r="E148" s="57">
        <f t="shared" si="128"/>
        <v>-890.24745690124462</v>
      </c>
      <c r="F148" s="57">
        <f t="shared" si="129"/>
        <v>-351.18328443202472</v>
      </c>
      <c r="G148" s="57">
        <f t="shared" si="130"/>
        <v>-649.83160565139656</v>
      </c>
      <c r="H148" s="57">
        <f t="shared" si="131"/>
        <v>17803.266715568003</v>
      </c>
      <c r="I148" s="57">
        <f t="shared" si="132"/>
        <v>30339.948394348547</v>
      </c>
      <c r="J148" s="53">
        <f t="shared" si="133"/>
        <v>738.65473326036204</v>
      </c>
      <c r="K148" s="53">
        <f t="shared" si="134"/>
        <v>241.61223774646234</v>
      </c>
      <c r="L148" s="53">
        <f t="shared" si="135"/>
        <v>629.04944852828783</v>
      </c>
      <c r="M148" s="54"/>
      <c r="N148" s="59">
        <f t="shared" si="136"/>
        <v>10</v>
      </c>
      <c r="O148" s="59">
        <f t="shared" si="137"/>
        <v>3.4906585040053262E-5</v>
      </c>
      <c r="P148" s="59">
        <f t="shared" si="138"/>
        <v>3.4906585040053262E-5</v>
      </c>
      <c r="Q148" s="53">
        <f t="shared" si="139"/>
        <v>4.842758636214306E-5</v>
      </c>
      <c r="R148" s="53">
        <f t="shared" si="140"/>
        <v>1.0000000001954359</v>
      </c>
      <c r="S148" s="53">
        <f t="shared" si="141"/>
        <v>2.7434526432593715</v>
      </c>
      <c r="T148" s="53">
        <f t="shared" si="142"/>
        <v>-4.5716840085923316</v>
      </c>
      <c r="U148" s="53">
        <f t="shared" si="143"/>
        <v>-8.4600929604958086</v>
      </c>
      <c r="W148" s="68">
        <f t="shared" ref="W148" si="220">B148+0.001</f>
        <v>74.079000000000008</v>
      </c>
      <c r="X148" s="68">
        <f t="shared" ref="X148" si="221">C148+0.001</f>
        <v>241.61600000000001</v>
      </c>
    </row>
    <row r="149" spans="1:24" x14ac:dyDescent="0.3">
      <c r="A149">
        <v>1420</v>
      </c>
      <c r="B149">
        <v>74.075999999999993</v>
      </c>
      <c r="C149">
        <v>241.613</v>
      </c>
      <c r="D149" s="57">
        <f t="shared" si="127"/>
        <v>976.57090954450405</v>
      </c>
      <c r="E149" s="57">
        <f t="shared" si="128"/>
        <v>-892.99090954450401</v>
      </c>
      <c r="F149" s="57">
        <f t="shared" si="129"/>
        <v>-355.75496844061706</v>
      </c>
      <c r="G149" s="57">
        <f t="shared" si="130"/>
        <v>-658.29169861189234</v>
      </c>
      <c r="H149" s="57">
        <f t="shared" si="131"/>
        <v>17798.695031559411</v>
      </c>
      <c r="I149" s="57">
        <f t="shared" si="132"/>
        <v>30331.48830138805</v>
      </c>
      <c r="J149" s="53">
        <f t="shared" si="133"/>
        <v>748.27104583266816</v>
      </c>
      <c r="K149" s="53">
        <f t="shared" si="134"/>
        <v>241.6122603939092</v>
      </c>
      <c r="L149" s="53">
        <f t="shared" si="135"/>
        <v>637.23868949805171</v>
      </c>
      <c r="M149" s="54"/>
      <c r="N149" s="59">
        <f t="shared" si="136"/>
        <v>10</v>
      </c>
      <c r="O149" s="59">
        <f t="shared" si="137"/>
        <v>-3.4906585040053262E-5</v>
      </c>
      <c r="P149" s="59">
        <f t="shared" si="138"/>
        <v>-3.4906585040053262E-5</v>
      </c>
      <c r="Q149" s="53">
        <f t="shared" si="139"/>
        <v>4.842758636214306E-5</v>
      </c>
      <c r="R149" s="53">
        <f t="shared" si="140"/>
        <v>1.0000000001954359</v>
      </c>
      <c r="S149" s="53">
        <f t="shared" si="141"/>
        <v>2.7434526432593715</v>
      </c>
      <c r="T149" s="53">
        <f t="shared" si="142"/>
        <v>-4.5716840085923316</v>
      </c>
      <c r="U149" s="53">
        <f t="shared" si="143"/>
        <v>-8.4600929604958086</v>
      </c>
      <c r="W149" s="68">
        <f t="shared" ref="W149" si="222">B149-0.001</f>
        <v>74.074999999999989</v>
      </c>
      <c r="X149" s="68">
        <f t="shared" ref="X149" si="223">C149-0.001</f>
        <v>241.61199999999999</v>
      </c>
    </row>
    <row r="150" spans="1:24" x14ac:dyDescent="0.3">
      <c r="A150">
        <v>1430</v>
      </c>
      <c r="B150">
        <v>74.078000000000003</v>
      </c>
      <c r="C150">
        <v>241.61500000000001</v>
      </c>
      <c r="D150" s="57">
        <f t="shared" si="127"/>
        <v>979.31436218776344</v>
      </c>
      <c r="E150" s="57">
        <f t="shared" si="128"/>
        <v>-895.7343621877634</v>
      </c>
      <c r="F150" s="57">
        <f t="shared" si="129"/>
        <v>-360.3266524492094</v>
      </c>
      <c r="G150" s="57">
        <f t="shared" si="130"/>
        <v>-666.75179157238813</v>
      </c>
      <c r="H150" s="57">
        <f t="shared" si="131"/>
        <v>17794.12334755082</v>
      </c>
      <c r="I150" s="57">
        <f t="shared" si="132"/>
        <v>30323.028208427553</v>
      </c>
      <c r="J150" s="53">
        <f t="shared" si="133"/>
        <v>757.88735840508821</v>
      </c>
      <c r="K150" s="53">
        <f t="shared" si="134"/>
        <v>241.61228246664021</v>
      </c>
      <c r="L150" s="53">
        <f t="shared" si="135"/>
        <v>645.42793046781571</v>
      </c>
      <c r="M150" s="54"/>
      <c r="N150" s="59">
        <f t="shared" si="136"/>
        <v>10</v>
      </c>
      <c r="O150" s="59">
        <f t="shared" si="137"/>
        <v>3.4906585040053262E-5</v>
      </c>
      <c r="P150" s="59">
        <f t="shared" si="138"/>
        <v>3.4906585040053262E-5</v>
      </c>
      <c r="Q150" s="53">
        <f t="shared" si="139"/>
        <v>4.842758636214306E-5</v>
      </c>
      <c r="R150" s="53">
        <f t="shared" si="140"/>
        <v>1.0000000001954359</v>
      </c>
      <c r="S150" s="53">
        <f t="shared" si="141"/>
        <v>2.7434526432593715</v>
      </c>
      <c r="T150" s="53">
        <f t="shared" si="142"/>
        <v>-4.5716840085923316</v>
      </c>
      <c r="U150" s="53">
        <f t="shared" si="143"/>
        <v>-8.4600929604958086</v>
      </c>
      <c r="W150" s="68">
        <f t="shared" ref="W150" si="224">B150+0.001</f>
        <v>74.079000000000008</v>
      </c>
      <c r="X150" s="68">
        <f t="shared" ref="X150" si="225">C150+0.001</f>
        <v>241.61600000000001</v>
      </c>
    </row>
    <row r="151" spans="1:24" x14ac:dyDescent="0.3">
      <c r="A151">
        <v>1440</v>
      </c>
      <c r="B151">
        <v>74.075999999999993</v>
      </c>
      <c r="C151">
        <v>241.613</v>
      </c>
      <c r="D151" s="57">
        <f t="shared" si="127"/>
        <v>982.05781483102282</v>
      </c>
      <c r="E151" s="57">
        <f t="shared" si="128"/>
        <v>-898.47781483102278</v>
      </c>
      <c r="F151" s="57">
        <f t="shared" si="129"/>
        <v>-364.89833645780175</v>
      </c>
      <c r="G151" s="57">
        <f t="shared" si="130"/>
        <v>-675.21188453288391</v>
      </c>
      <c r="H151" s="57">
        <f t="shared" si="131"/>
        <v>17789.551663542228</v>
      </c>
      <c r="I151" s="57">
        <f t="shared" si="132"/>
        <v>30314.568115467056</v>
      </c>
      <c r="J151" s="53">
        <f t="shared" si="133"/>
        <v>767.50367097761796</v>
      </c>
      <c r="K151" s="53">
        <f t="shared" si="134"/>
        <v>241.61230398625784</v>
      </c>
      <c r="L151" s="53">
        <f t="shared" si="135"/>
        <v>653.6171714375796</v>
      </c>
      <c r="M151" s="54"/>
      <c r="N151" s="59">
        <f t="shared" si="136"/>
        <v>10</v>
      </c>
      <c r="O151" s="59">
        <f t="shared" si="137"/>
        <v>-3.4906585040053262E-5</v>
      </c>
      <c r="P151" s="59">
        <f t="shared" si="138"/>
        <v>-3.4906585040053262E-5</v>
      </c>
      <c r="Q151" s="53">
        <f t="shared" si="139"/>
        <v>4.842758636214306E-5</v>
      </c>
      <c r="R151" s="53">
        <f t="shared" si="140"/>
        <v>1.0000000001954359</v>
      </c>
      <c r="S151" s="53">
        <f t="shared" si="141"/>
        <v>2.7434526432593715</v>
      </c>
      <c r="T151" s="53">
        <f t="shared" si="142"/>
        <v>-4.5716840085923316</v>
      </c>
      <c r="U151" s="53">
        <f t="shared" si="143"/>
        <v>-8.4600929604958086</v>
      </c>
      <c r="W151" s="68">
        <f t="shared" ref="W151" si="226">B151-0.001</f>
        <v>74.074999999999989</v>
      </c>
      <c r="X151" s="68">
        <f t="shared" ref="X151" si="227">C151-0.001</f>
        <v>241.61199999999999</v>
      </c>
    </row>
    <row r="152" spans="1:24" x14ac:dyDescent="0.3">
      <c r="A152">
        <v>1450</v>
      </c>
      <c r="B152">
        <v>74.078000000000003</v>
      </c>
      <c r="C152">
        <v>241.61500000000001</v>
      </c>
      <c r="D152" s="57">
        <f t="shared" si="127"/>
        <v>984.80126747428221</v>
      </c>
      <c r="E152" s="57">
        <f t="shared" si="128"/>
        <v>-901.22126747428217</v>
      </c>
      <c r="F152" s="57">
        <f t="shared" si="129"/>
        <v>-369.47002046639409</v>
      </c>
      <c r="G152" s="57">
        <f t="shared" si="130"/>
        <v>-683.6719774933797</v>
      </c>
      <c r="H152" s="57">
        <f t="shared" si="131"/>
        <v>17784.979979533637</v>
      </c>
      <c r="I152" s="57">
        <f t="shared" si="132"/>
        <v>30306.10802250656</v>
      </c>
      <c r="J152" s="53">
        <f t="shared" si="133"/>
        <v>777.11998355025332</v>
      </c>
      <c r="K152" s="53">
        <f t="shared" si="134"/>
        <v>241.61232497329522</v>
      </c>
      <c r="L152" s="53">
        <f t="shared" si="135"/>
        <v>661.80641240734371</v>
      </c>
      <c r="M152" s="54"/>
      <c r="N152" s="59">
        <f t="shared" si="136"/>
        <v>10</v>
      </c>
      <c r="O152" s="59">
        <f t="shared" si="137"/>
        <v>3.4906585040053262E-5</v>
      </c>
      <c r="P152" s="59">
        <f t="shared" si="138"/>
        <v>3.4906585040053262E-5</v>
      </c>
      <c r="Q152" s="53">
        <f t="shared" si="139"/>
        <v>4.842758636214306E-5</v>
      </c>
      <c r="R152" s="53">
        <f t="shared" si="140"/>
        <v>1.0000000001954359</v>
      </c>
      <c r="S152" s="53">
        <f t="shared" si="141"/>
        <v>2.7434526432593715</v>
      </c>
      <c r="T152" s="53">
        <f t="shared" si="142"/>
        <v>-4.5716840085923316</v>
      </c>
      <c r="U152" s="53">
        <f t="shared" si="143"/>
        <v>-8.4600929604958086</v>
      </c>
      <c r="W152" s="68">
        <f t="shared" ref="W152" si="228">B152+0.001</f>
        <v>74.079000000000008</v>
      </c>
      <c r="X152" s="68">
        <f t="shared" ref="X152" si="229">C152+0.001</f>
        <v>241.61600000000001</v>
      </c>
    </row>
    <row r="153" spans="1:24" x14ac:dyDescent="0.3">
      <c r="A153">
        <v>1460</v>
      </c>
      <c r="B153">
        <v>74.075999999999993</v>
      </c>
      <c r="C153">
        <v>241.613</v>
      </c>
      <c r="D153" s="57">
        <f t="shared" si="127"/>
        <v>987.5447201175416</v>
      </c>
      <c r="E153" s="57">
        <f t="shared" si="128"/>
        <v>-903.96472011754156</v>
      </c>
      <c r="F153" s="57">
        <f t="shared" si="129"/>
        <v>-374.04170447498643</v>
      </c>
      <c r="G153" s="57">
        <f t="shared" si="130"/>
        <v>-692.13207045387549</v>
      </c>
      <c r="H153" s="57">
        <f t="shared" si="131"/>
        <v>17780.408295525045</v>
      </c>
      <c r="I153" s="57">
        <f t="shared" si="132"/>
        <v>30297.647929546063</v>
      </c>
      <c r="J153" s="53">
        <f t="shared" si="133"/>
        <v>786.73629612299032</v>
      </c>
      <c r="K153" s="53">
        <f t="shared" si="134"/>
        <v>241.61234544728165</v>
      </c>
      <c r="L153" s="53">
        <f t="shared" si="135"/>
        <v>669.99565337710749</v>
      </c>
      <c r="M153" s="54"/>
      <c r="N153" s="59">
        <f t="shared" si="136"/>
        <v>10</v>
      </c>
      <c r="O153" s="59">
        <f t="shared" si="137"/>
        <v>-3.4906585040053262E-5</v>
      </c>
      <c r="P153" s="59">
        <f t="shared" si="138"/>
        <v>-3.4906585040053262E-5</v>
      </c>
      <c r="Q153" s="53">
        <f t="shared" si="139"/>
        <v>4.842758636214306E-5</v>
      </c>
      <c r="R153" s="53">
        <f t="shared" si="140"/>
        <v>1.0000000001954359</v>
      </c>
      <c r="S153" s="53">
        <f t="shared" si="141"/>
        <v>2.7434526432593715</v>
      </c>
      <c r="T153" s="53">
        <f t="shared" si="142"/>
        <v>-4.5716840085923316</v>
      </c>
      <c r="U153" s="53">
        <f t="shared" si="143"/>
        <v>-8.4600929604958086</v>
      </c>
      <c r="W153" s="68">
        <f t="shared" ref="W153" si="230">B153-0.001</f>
        <v>74.074999999999989</v>
      </c>
      <c r="X153" s="68">
        <f t="shared" ref="X153" si="231">C153-0.001</f>
        <v>241.61199999999999</v>
      </c>
    </row>
    <row r="154" spans="1:24" x14ac:dyDescent="0.3">
      <c r="A154">
        <v>1470</v>
      </c>
      <c r="B154">
        <v>74.078000000000003</v>
      </c>
      <c r="C154">
        <v>241.61500000000001</v>
      </c>
      <c r="D154" s="57">
        <f t="shared" si="127"/>
        <v>990.28817276080099</v>
      </c>
      <c r="E154" s="57">
        <f t="shared" si="128"/>
        <v>-906.70817276080095</v>
      </c>
      <c r="F154" s="57">
        <f t="shared" si="129"/>
        <v>-378.61338848357877</v>
      </c>
      <c r="G154" s="57">
        <f t="shared" si="130"/>
        <v>-700.59216341437127</v>
      </c>
      <c r="H154" s="57">
        <f t="shared" si="131"/>
        <v>17775.836611516454</v>
      </c>
      <c r="I154" s="57">
        <f t="shared" si="132"/>
        <v>30289.187836585566</v>
      </c>
      <c r="J154" s="53">
        <f t="shared" si="133"/>
        <v>796.35260869582532</v>
      </c>
      <c r="K154" s="53">
        <f t="shared" si="134"/>
        <v>241.61236542680308</v>
      </c>
      <c r="L154" s="53">
        <f t="shared" si="135"/>
        <v>678.18489434687126</v>
      </c>
      <c r="M154" s="54"/>
      <c r="N154" s="59">
        <f t="shared" si="136"/>
        <v>10</v>
      </c>
      <c r="O154" s="59">
        <f t="shared" si="137"/>
        <v>3.4906585040053262E-5</v>
      </c>
      <c r="P154" s="59">
        <f t="shared" si="138"/>
        <v>3.4906585040053262E-5</v>
      </c>
      <c r="Q154" s="53">
        <f t="shared" si="139"/>
        <v>4.842758636214306E-5</v>
      </c>
      <c r="R154" s="53">
        <f t="shared" si="140"/>
        <v>1.0000000001954359</v>
      </c>
      <c r="S154" s="53">
        <f t="shared" si="141"/>
        <v>2.7434526432593715</v>
      </c>
      <c r="T154" s="53">
        <f t="shared" si="142"/>
        <v>-4.5716840085923316</v>
      </c>
      <c r="U154" s="53">
        <f t="shared" si="143"/>
        <v>-8.4600929604958086</v>
      </c>
      <c r="W154" s="68">
        <f t="shared" ref="W154" si="232">B154+0.001</f>
        <v>74.079000000000008</v>
      </c>
      <c r="X154" s="68">
        <f t="shared" ref="X154" si="233">C154+0.001</f>
        <v>241.61600000000001</v>
      </c>
    </row>
    <row r="155" spans="1:24" x14ac:dyDescent="0.3">
      <c r="A155">
        <v>1480</v>
      </c>
      <c r="B155">
        <v>74.075999999999993</v>
      </c>
      <c r="C155">
        <v>241.613</v>
      </c>
      <c r="D155" s="57">
        <f t="shared" si="127"/>
        <v>993.03162540406038</v>
      </c>
      <c r="E155" s="57">
        <f t="shared" si="128"/>
        <v>-909.45162540406034</v>
      </c>
      <c r="F155" s="57">
        <f t="shared" si="129"/>
        <v>-383.18507249217112</v>
      </c>
      <c r="G155" s="57">
        <f t="shared" si="130"/>
        <v>-709.05225637486706</v>
      </c>
      <c r="H155" s="57">
        <f t="shared" si="131"/>
        <v>17771.264927507862</v>
      </c>
      <c r="I155" s="57">
        <f t="shared" si="132"/>
        <v>30280.72774362507</v>
      </c>
      <c r="J155" s="53">
        <f t="shared" si="133"/>
        <v>805.96892126875503</v>
      </c>
      <c r="K155" s="53">
        <f t="shared" si="134"/>
        <v>241.6123849295584</v>
      </c>
      <c r="L155" s="53">
        <f t="shared" si="135"/>
        <v>686.37413531663526</v>
      </c>
      <c r="M155" s="54"/>
      <c r="N155" s="59">
        <f t="shared" si="136"/>
        <v>10</v>
      </c>
      <c r="O155" s="59">
        <f t="shared" si="137"/>
        <v>-3.4906585040053262E-5</v>
      </c>
      <c r="P155" s="59">
        <f t="shared" si="138"/>
        <v>-3.4906585040053262E-5</v>
      </c>
      <c r="Q155" s="53">
        <f t="shared" si="139"/>
        <v>4.842758636214306E-5</v>
      </c>
      <c r="R155" s="53">
        <f t="shared" si="140"/>
        <v>1.0000000001954359</v>
      </c>
      <c r="S155" s="53">
        <f t="shared" si="141"/>
        <v>2.7434526432593715</v>
      </c>
      <c r="T155" s="53">
        <f t="shared" si="142"/>
        <v>-4.5716840085923316</v>
      </c>
      <c r="U155" s="53">
        <f t="shared" si="143"/>
        <v>-8.4600929604958086</v>
      </c>
      <c r="W155" s="68">
        <f t="shared" ref="W155" si="234">B155-0.001</f>
        <v>74.074999999999989</v>
      </c>
      <c r="X155" s="68">
        <f t="shared" ref="X155" si="235">C155-0.001</f>
        <v>241.61199999999999</v>
      </c>
    </row>
    <row r="156" spans="1:24" x14ac:dyDescent="0.3">
      <c r="A156">
        <v>1490</v>
      </c>
      <c r="B156">
        <v>74.078000000000003</v>
      </c>
      <c r="C156">
        <v>241.61500000000001</v>
      </c>
      <c r="D156" s="57">
        <f t="shared" si="127"/>
        <v>995.77507804731977</v>
      </c>
      <c r="E156" s="57">
        <f t="shared" si="128"/>
        <v>-912.19507804731973</v>
      </c>
      <c r="F156" s="57">
        <f t="shared" si="129"/>
        <v>-387.75675650076346</v>
      </c>
      <c r="G156" s="57">
        <f t="shared" si="130"/>
        <v>-717.51234933536284</v>
      </c>
      <c r="H156" s="57">
        <f t="shared" si="131"/>
        <v>17766.69324349927</v>
      </c>
      <c r="I156" s="57">
        <f t="shared" si="132"/>
        <v>30272.267650664573</v>
      </c>
      <c r="J156" s="53">
        <f t="shared" si="133"/>
        <v>815.58523384177579</v>
      </c>
      <c r="K156" s="53">
        <f t="shared" si="134"/>
        <v>241.61240397241181</v>
      </c>
      <c r="L156" s="53">
        <f t="shared" si="135"/>
        <v>694.56337628639949</v>
      </c>
      <c r="M156" s="54"/>
      <c r="N156" s="59">
        <f t="shared" si="136"/>
        <v>10</v>
      </c>
      <c r="O156" s="59">
        <f t="shared" si="137"/>
        <v>3.4906585040053262E-5</v>
      </c>
      <c r="P156" s="59">
        <f t="shared" si="138"/>
        <v>3.4906585040053262E-5</v>
      </c>
      <c r="Q156" s="53">
        <f t="shared" si="139"/>
        <v>4.842758636214306E-5</v>
      </c>
      <c r="R156" s="53">
        <f t="shared" si="140"/>
        <v>1.0000000001954359</v>
      </c>
      <c r="S156" s="53">
        <f t="shared" si="141"/>
        <v>2.7434526432593715</v>
      </c>
      <c r="T156" s="53">
        <f t="shared" si="142"/>
        <v>-4.5716840085923316</v>
      </c>
      <c r="U156" s="53">
        <f t="shared" si="143"/>
        <v>-8.4600929604958086</v>
      </c>
      <c r="W156" s="68">
        <f t="shared" ref="W156" si="236">B156+0.001</f>
        <v>74.079000000000008</v>
      </c>
      <c r="X156" s="68">
        <f t="shared" ref="X156" si="237">C156+0.001</f>
        <v>241.61600000000001</v>
      </c>
    </row>
    <row r="157" spans="1:24" x14ac:dyDescent="0.3">
      <c r="A157">
        <v>1500</v>
      </c>
      <c r="B157">
        <v>74.075999999999993</v>
      </c>
      <c r="C157">
        <v>241.613</v>
      </c>
      <c r="D157" s="57">
        <f t="shared" si="127"/>
        <v>998.51853069057915</v>
      </c>
      <c r="E157" s="57">
        <f t="shared" si="128"/>
        <v>-914.93853069057911</v>
      </c>
      <c r="F157" s="57">
        <f t="shared" si="129"/>
        <v>-392.3284405093558</v>
      </c>
      <c r="G157" s="57">
        <f t="shared" si="130"/>
        <v>-725.97244229585863</v>
      </c>
      <c r="H157" s="57">
        <f t="shared" si="131"/>
        <v>17762.121559490679</v>
      </c>
      <c r="I157" s="57">
        <f t="shared" si="132"/>
        <v>30263.807557704076</v>
      </c>
      <c r="J157" s="53">
        <f t="shared" si="133"/>
        <v>825.20154641488455</v>
      </c>
      <c r="K157" s="53">
        <f t="shared" si="134"/>
        <v>241.6124225714415</v>
      </c>
      <c r="L157" s="53">
        <f t="shared" si="135"/>
        <v>702.75261725616338</v>
      </c>
      <c r="M157" s="54"/>
      <c r="N157" s="59">
        <f t="shared" si="136"/>
        <v>10</v>
      </c>
      <c r="O157" s="59">
        <f t="shared" si="137"/>
        <v>-3.4906585040053262E-5</v>
      </c>
      <c r="P157" s="59">
        <f t="shared" si="138"/>
        <v>-3.4906585040053262E-5</v>
      </c>
      <c r="Q157" s="53">
        <f t="shared" si="139"/>
        <v>4.842758636214306E-5</v>
      </c>
      <c r="R157" s="53">
        <f t="shared" si="140"/>
        <v>1.0000000001954359</v>
      </c>
      <c r="S157" s="53">
        <f t="shared" si="141"/>
        <v>2.7434526432593715</v>
      </c>
      <c r="T157" s="53">
        <f t="shared" si="142"/>
        <v>-4.5716840085923316</v>
      </c>
      <c r="U157" s="53">
        <f t="shared" si="143"/>
        <v>-8.4600929604958086</v>
      </c>
      <c r="W157" s="68">
        <f t="shared" ref="W157" si="238">B157-0.001</f>
        <v>74.074999999999989</v>
      </c>
      <c r="X157" s="68">
        <f t="shared" ref="X157" si="239">C157-0.001</f>
        <v>241.61199999999999</v>
      </c>
    </row>
    <row r="158" spans="1:24" x14ac:dyDescent="0.3">
      <c r="A158">
        <v>1510</v>
      </c>
      <c r="B158">
        <v>74.078000000000003</v>
      </c>
      <c r="C158">
        <v>241.61500000000001</v>
      </c>
      <c r="D158" s="57">
        <f t="shared" si="127"/>
        <v>1001.2619833338385</v>
      </c>
      <c r="E158" s="57">
        <f t="shared" si="128"/>
        <v>-917.6819833338385</v>
      </c>
      <c r="F158" s="57">
        <f t="shared" si="129"/>
        <v>-396.90012451794814</v>
      </c>
      <c r="G158" s="57">
        <f t="shared" si="130"/>
        <v>-734.43253525635441</v>
      </c>
      <c r="H158" s="57">
        <f t="shared" si="131"/>
        <v>17757.549875482087</v>
      </c>
      <c r="I158" s="57">
        <f t="shared" si="132"/>
        <v>30255.34746474358</v>
      </c>
      <c r="J158" s="53">
        <f t="shared" si="133"/>
        <v>834.81785898807834</v>
      </c>
      <c r="K158" s="53">
        <f t="shared" si="134"/>
        <v>241.6124407419847</v>
      </c>
      <c r="L158" s="53">
        <f t="shared" si="135"/>
        <v>710.94185822592726</v>
      </c>
      <c r="M158" s="54"/>
      <c r="N158" s="59">
        <f t="shared" si="136"/>
        <v>10</v>
      </c>
      <c r="O158" s="59">
        <f t="shared" si="137"/>
        <v>3.4906585040053262E-5</v>
      </c>
      <c r="P158" s="59">
        <f t="shared" si="138"/>
        <v>3.4906585040053262E-5</v>
      </c>
      <c r="Q158" s="53">
        <f t="shared" si="139"/>
        <v>4.842758636214306E-5</v>
      </c>
      <c r="R158" s="53">
        <f t="shared" si="140"/>
        <v>1.0000000001954359</v>
      </c>
      <c r="S158" s="53">
        <f t="shared" si="141"/>
        <v>2.7434526432593715</v>
      </c>
      <c r="T158" s="53">
        <f t="shared" si="142"/>
        <v>-4.5716840085923316</v>
      </c>
      <c r="U158" s="53">
        <f t="shared" si="143"/>
        <v>-8.4600929604958086</v>
      </c>
      <c r="W158" s="68">
        <f t="shared" ref="W158" si="240">B158+0.001</f>
        <v>74.079000000000008</v>
      </c>
      <c r="X158" s="68">
        <f t="shared" ref="X158" si="241">C158+0.001</f>
        <v>241.61600000000001</v>
      </c>
    </row>
    <row r="159" spans="1:24" x14ac:dyDescent="0.3">
      <c r="A159">
        <v>1520</v>
      </c>
      <c r="B159">
        <v>74.075999999999993</v>
      </c>
      <c r="C159">
        <v>241.613</v>
      </c>
      <c r="D159" s="57">
        <f t="shared" si="127"/>
        <v>1004.0054359770979</v>
      </c>
      <c r="E159" s="57">
        <f t="shared" si="128"/>
        <v>-920.42543597709789</v>
      </c>
      <c r="F159" s="57">
        <f t="shared" si="129"/>
        <v>-401.47180852654049</v>
      </c>
      <c r="G159" s="57">
        <f t="shared" si="130"/>
        <v>-742.8926282168502</v>
      </c>
      <c r="H159" s="57">
        <f t="shared" si="131"/>
        <v>17752.978191473496</v>
      </c>
      <c r="I159" s="57">
        <f t="shared" si="132"/>
        <v>30246.887371783083</v>
      </c>
      <c r="J159" s="53">
        <f t="shared" si="133"/>
        <v>844.43417156135411</v>
      </c>
      <c r="K159" s="53">
        <f t="shared" si="134"/>
        <v>241.61245849868007</v>
      </c>
      <c r="L159" s="53">
        <f t="shared" si="135"/>
        <v>719.13109919569115</v>
      </c>
      <c r="M159" s="54"/>
      <c r="N159" s="59">
        <f t="shared" si="136"/>
        <v>10</v>
      </c>
      <c r="O159" s="59">
        <f t="shared" si="137"/>
        <v>-3.4906585040053262E-5</v>
      </c>
      <c r="P159" s="59">
        <f t="shared" si="138"/>
        <v>-3.4906585040053262E-5</v>
      </c>
      <c r="Q159" s="53">
        <f t="shared" si="139"/>
        <v>4.842758636214306E-5</v>
      </c>
      <c r="R159" s="53">
        <f t="shared" si="140"/>
        <v>1.0000000001954359</v>
      </c>
      <c r="S159" s="53">
        <f t="shared" si="141"/>
        <v>2.7434526432593715</v>
      </c>
      <c r="T159" s="53">
        <f t="shared" si="142"/>
        <v>-4.5716840085923316</v>
      </c>
      <c r="U159" s="53">
        <f t="shared" si="143"/>
        <v>-8.4600929604958086</v>
      </c>
      <c r="W159" s="68">
        <f t="shared" ref="W159" si="242">B159-0.001</f>
        <v>74.074999999999989</v>
      </c>
      <c r="X159" s="68">
        <f t="shared" ref="X159" si="243">C159-0.001</f>
        <v>241.61199999999999</v>
      </c>
    </row>
    <row r="160" spans="1:24" x14ac:dyDescent="0.3">
      <c r="A160">
        <v>1530</v>
      </c>
      <c r="B160">
        <v>74.078000000000003</v>
      </c>
      <c r="C160">
        <v>241.61500000000001</v>
      </c>
      <c r="D160" s="57">
        <f t="shared" si="127"/>
        <v>1006.7488886203573</v>
      </c>
      <c r="E160" s="57">
        <f t="shared" si="128"/>
        <v>-923.16888862035728</v>
      </c>
      <c r="F160" s="57">
        <f t="shared" si="129"/>
        <v>-406.04349253513283</v>
      </c>
      <c r="G160" s="57">
        <f t="shared" si="130"/>
        <v>-751.35272117734598</v>
      </c>
      <c r="H160" s="57">
        <f t="shared" si="131"/>
        <v>17748.406507464904</v>
      </c>
      <c r="I160" s="57">
        <f t="shared" si="132"/>
        <v>30238.427278822586</v>
      </c>
      <c r="J160" s="53">
        <f t="shared" si="133"/>
        <v>854.05048413470911</v>
      </c>
      <c r="K160" s="53">
        <f t="shared" si="134"/>
        <v>241.61247585550694</v>
      </c>
      <c r="L160" s="53">
        <f t="shared" si="135"/>
        <v>727.32034016545526</v>
      </c>
      <c r="M160" s="54"/>
      <c r="N160" s="59">
        <f t="shared" si="136"/>
        <v>10</v>
      </c>
      <c r="O160" s="59">
        <f t="shared" si="137"/>
        <v>3.4906585040053262E-5</v>
      </c>
      <c r="P160" s="59">
        <f t="shared" si="138"/>
        <v>3.4906585040053262E-5</v>
      </c>
      <c r="Q160" s="53">
        <f t="shared" si="139"/>
        <v>4.842758636214306E-5</v>
      </c>
      <c r="R160" s="53">
        <f t="shared" si="140"/>
        <v>1.0000000001954359</v>
      </c>
      <c r="S160" s="53">
        <f t="shared" si="141"/>
        <v>2.7434526432593715</v>
      </c>
      <c r="T160" s="53">
        <f t="shared" si="142"/>
        <v>-4.5716840085923316</v>
      </c>
      <c r="U160" s="53">
        <f t="shared" si="143"/>
        <v>-8.4600929604958086</v>
      </c>
      <c r="W160" s="68">
        <f t="shared" ref="W160" si="244">B160+0.001</f>
        <v>74.079000000000008</v>
      </c>
      <c r="X160" s="68">
        <f t="shared" ref="X160" si="245">C160+0.001</f>
        <v>241.61600000000001</v>
      </c>
    </row>
    <row r="161" spans="1:24" x14ac:dyDescent="0.3">
      <c r="A161">
        <v>1540</v>
      </c>
      <c r="B161">
        <v>74.075999999999993</v>
      </c>
      <c r="C161">
        <v>241.613</v>
      </c>
      <c r="D161" s="57">
        <f t="shared" si="127"/>
        <v>1009.4923412636167</v>
      </c>
      <c r="E161" s="57">
        <f t="shared" si="128"/>
        <v>-925.91234126361667</v>
      </c>
      <c r="F161" s="57">
        <f t="shared" si="129"/>
        <v>-410.61517654372517</v>
      </c>
      <c r="G161" s="57">
        <f t="shared" si="130"/>
        <v>-759.81281413784177</v>
      </c>
      <c r="H161" s="57">
        <f t="shared" si="131"/>
        <v>17743.834823456313</v>
      </c>
      <c r="I161" s="57">
        <f t="shared" si="132"/>
        <v>30229.96718586209</v>
      </c>
      <c r="J161" s="53">
        <f t="shared" si="133"/>
        <v>863.66679670814085</v>
      </c>
      <c r="K161" s="53">
        <f t="shared" si="134"/>
        <v>241.61249282582213</v>
      </c>
      <c r="L161" s="53">
        <f t="shared" si="135"/>
        <v>735.50958113521904</v>
      </c>
      <c r="M161" s="54"/>
      <c r="N161" s="59">
        <f t="shared" si="136"/>
        <v>10</v>
      </c>
      <c r="O161" s="59">
        <f t="shared" si="137"/>
        <v>-3.4906585040053262E-5</v>
      </c>
      <c r="P161" s="59">
        <f t="shared" si="138"/>
        <v>-3.4906585040053262E-5</v>
      </c>
      <c r="Q161" s="53">
        <f t="shared" si="139"/>
        <v>4.842758636214306E-5</v>
      </c>
      <c r="R161" s="53">
        <f t="shared" si="140"/>
        <v>1.0000000001954359</v>
      </c>
      <c r="S161" s="53">
        <f t="shared" si="141"/>
        <v>2.7434526432593715</v>
      </c>
      <c r="T161" s="53">
        <f t="shared" si="142"/>
        <v>-4.5716840085923316</v>
      </c>
      <c r="U161" s="53">
        <f t="shared" si="143"/>
        <v>-8.4600929604958086</v>
      </c>
      <c r="W161" s="68">
        <f t="shared" ref="W161" si="246">B161-0.001</f>
        <v>74.074999999999989</v>
      </c>
      <c r="X161" s="68">
        <f t="shared" ref="X161" si="247">C161-0.001</f>
        <v>241.61199999999999</v>
      </c>
    </row>
    <row r="162" spans="1:24" x14ac:dyDescent="0.3">
      <c r="A162">
        <v>1550</v>
      </c>
      <c r="B162">
        <v>74.078000000000003</v>
      </c>
      <c r="C162">
        <v>241.61500000000001</v>
      </c>
      <c r="D162" s="57">
        <f t="shared" si="127"/>
        <v>1012.2357939068761</v>
      </c>
      <c r="E162" s="57">
        <f t="shared" si="128"/>
        <v>-928.65579390687606</v>
      </c>
      <c r="F162" s="57">
        <f t="shared" si="129"/>
        <v>-415.18686055231751</v>
      </c>
      <c r="G162" s="57">
        <f t="shared" si="130"/>
        <v>-768.27290709833755</v>
      </c>
      <c r="H162" s="57">
        <f t="shared" si="131"/>
        <v>17739.263139447721</v>
      </c>
      <c r="I162" s="57">
        <f t="shared" si="132"/>
        <v>30221.507092901593</v>
      </c>
      <c r="J162" s="53">
        <f t="shared" si="133"/>
        <v>873.2831092816466</v>
      </c>
      <c r="K162" s="53">
        <f t="shared" si="134"/>
        <v>241.612509422394</v>
      </c>
      <c r="L162" s="53">
        <f t="shared" si="135"/>
        <v>743.69882210498281</v>
      </c>
      <c r="M162" s="54"/>
      <c r="N162" s="59">
        <f t="shared" si="136"/>
        <v>10</v>
      </c>
      <c r="O162" s="59">
        <f t="shared" si="137"/>
        <v>3.4906585040053262E-5</v>
      </c>
      <c r="P162" s="59">
        <f t="shared" si="138"/>
        <v>3.4906585040053262E-5</v>
      </c>
      <c r="Q162" s="53">
        <f t="shared" si="139"/>
        <v>4.842758636214306E-5</v>
      </c>
      <c r="R162" s="53">
        <f t="shared" si="140"/>
        <v>1.0000000001954359</v>
      </c>
      <c r="S162" s="53">
        <f t="shared" si="141"/>
        <v>2.7434526432593715</v>
      </c>
      <c r="T162" s="53">
        <f t="shared" si="142"/>
        <v>-4.5716840085923316</v>
      </c>
      <c r="U162" s="53">
        <f t="shared" si="143"/>
        <v>-8.4600929604958086</v>
      </c>
      <c r="W162" s="68">
        <f t="shared" ref="W162" si="248">B162+0.001</f>
        <v>74.079000000000008</v>
      </c>
      <c r="X162" s="68">
        <f t="shared" ref="X162" si="249">C162+0.001</f>
        <v>241.61600000000001</v>
      </c>
    </row>
    <row r="163" spans="1:24" x14ac:dyDescent="0.3">
      <c r="A163">
        <v>1560</v>
      </c>
      <c r="B163">
        <v>74.075999999999993</v>
      </c>
      <c r="C163">
        <v>241.613</v>
      </c>
      <c r="D163" s="57">
        <f t="shared" si="127"/>
        <v>1014.9792465501355</v>
      </c>
      <c r="E163" s="57">
        <f t="shared" si="128"/>
        <v>-931.39924655013544</v>
      </c>
      <c r="F163" s="57">
        <f t="shared" si="129"/>
        <v>-419.75854456090985</v>
      </c>
      <c r="G163" s="57">
        <f t="shared" si="130"/>
        <v>-776.73300005883334</v>
      </c>
      <c r="H163" s="57">
        <f t="shared" si="131"/>
        <v>17734.69145543913</v>
      </c>
      <c r="I163" s="57">
        <f t="shared" si="132"/>
        <v>30213.046999941096</v>
      </c>
      <c r="J163" s="53">
        <f t="shared" si="133"/>
        <v>882.89942185522409</v>
      </c>
      <c r="K163" s="53">
        <f t="shared" si="134"/>
        <v>241.6125256574347</v>
      </c>
      <c r="L163" s="53">
        <f t="shared" si="135"/>
        <v>751.88806307474692</v>
      </c>
      <c r="M163" s="54"/>
      <c r="N163" s="59">
        <f t="shared" si="136"/>
        <v>10</v>
      </c>
      <c r="O163" s="59">
        <f t="shared" si="137"/>
        <v>-3.4906585040053262E-5</v>
      </c>
      <c r="P163" s="59">
        <f t="shared" si="138"/>
        <v>-3.4906585040053262E-5</v>
      </c>
      <c r="Q163" s="53">
        <f t="shared" si="139"/>
        <v>4.842758636214306E-5</v>
      </c>
      <c r="R163" s="53">
        <f t="shared" si="140"/>
        <v>1.0000000001954359</v>
      </c>
      <c r="S163" s="53">
        <f t="shared" si="141"/>
        <v>2.7434526432593715</v>
      </c>
      <c r="T163" s="53">
        <f t="shared" si="142"/>
        <v>-4.5716840085923316</v>
      </c>
      <c r="U163" s="53">
        <f t="shared" si="143"/>
        <v>-8.4600929604958086</v>
      </c>
      <c r="W163" s="68">
        <f t="shared" ref="W163" si="250">B163-0.001</f>
        <v>74.074999999999989</v>
      </c>
      <c r="X163" s="68">
        <f t="shared" ref="X163" si="251">C163-0.001</f>
        <v>241.61199999999999</v>
      </c>
    </row>
    <row r="164" spans="1:24" x14ac:dyDescent="0.3">
      <c r="A164">
        <v>1570</v>
      </c>
      <c r="B164">
        <v>74.078000000000003</v>
      </c>
      <c r="C164">
        <v>241.61500000000001</v>
      </c>
      <c r="D164" s="57">
        <f t="shared" si="127"/>
        <v>1017.7226991933949</v>
      </c>
      <c r="E164" s="57">
        <f t="shared" si="128"/>
        <v>-934.14269919339483</v>
      </c>
      <c r="F164" s="57">
        <f t="shared" si="129"/>
        <v>-424.3302285695022</v>
      </c>
      <c r="G164" s="57">
        <f t="shared" si="130"/>
        <v>-785.19309301932913</v>
      </c>
      <c r="H164" s="57">
        <f t="shared" si="131"/>
        <v>17730.119771430538</v>
      </c>
      <c r="I164" s="57">
        <f t="shared" si="132"/>
        <v>30204.586906980599</v>
      </c>
      <c r="J164" s="53">
        <f t="shared" si="133"/>
        <v>892.51573442887093</v>
      </c>
      <c r="K164" s="53">
        <f t="shared" si="134"/>
        <v>241.61254154263008</v>
      </c>
      <c r="L164" s="53">
        <f t="shared" si="135"/>
        <v>760.07730404451092</v>
      </c>
      <c r="M164" s="54"/>
      <c r="N164" s="59">
        <f t="shared" si="136"/>
        <v>10</v>
      </c>
      <c r="O164" s="59">
        <f t="shared" si="137"/>
        <v>3.4906585040053262E-5</v>
      </c>
      <c r="P164" s="59">
        <f t="shared" si="138"/>
        <v>3.4906585040053262E-5</v>
      </c>
      <c r="Q164" s="53">
        <f t="shared" si="139"/>
        <v>4.842758636214306E-5</v>
      </c>
      <c r="R164" s="53">
        <f t="shared" si="140"/>
        <v>1.0000000001954359</v>
      </c>
      <c r="S164" s="53">
        <f t="shared" si="141"/>
        <v>2.7434526432593715</v>
      </c>
      <c r="T164" s="53">
        <f t="shared" si="142"/>
        <v>-4.5716840085923316</v>
      </c>
      <c r="U164" s="53">
        <f t="shared" si="143"/>
        <v>-8.4600929604958086</v>
      </c>
      <c r="W164" s="68">
        <f t="shared" ref="W164" si="252">B164+0.001</f>
        <v>74.079000000000008</v>
      </c>
      <c r="X164" s="68">
        <f t="shared" ref="X164" si="253">C164+0.001</f>
        <v>241.61600000000001</v>
      </c>
    </row>
    <row r="165" spans="1:24" x14ac:dyDescent="0.3">
      <c r="A165">
        <v>1580</v>
      </c>
      <c r="B165">
        <v>74.075999999999993</v>
      </c>
      <c r="C165">
        <v>241.613</v>
      </c>
      <c r="D165" s="57">
        <f t="shared" si="127"/>
        <v>1020.4661518366543</v>
      </c>
      <c r="E165" s="57">
        <f t="shared" si="128"/>
        <v>-936.88615183665422</v>
      </c>
      <c r="F165" s="57">
        <f t="shared" si="129"/>
        <v>-428.90191257809454</v>
      </c>
      <c r="G165" s="57">
        <f t="shared" si="130"/>
        <v>-793.65318597982491</v>
      </c>
      <c r="H165" s="57">
        <f t="shared" si="131"/>
        <v>17725.548087421947</v>
      </c>
      <c r="I165" s="57">
        <f t="shared" si="132"/>
        <v>30196.126814020103</v>
      </c>
      <c r="J165" s="53">
        <f t="shared" si="133"/>
        <v>902.13204700258484</v>
      </c>
      <c r="K165" s="53">
        <f t="shared" si="134"/>
        <v>241.61255708916775</v>
      </c>
      <c r="L165" s="53">
        <f t="shared" si="135"/>
        <v>768.2665450142747</v>
      </c>
      <c r="M165" s="54"/>
      <c r="N165" s="59">
        <f t="shared" si="136"/>
        <v>10</v>
      </c>
      <c r="O165" s="59">
        <f t="shared" si="137"/>
        <v>-3.4906585040053262E-5</v>
      </c>
      <c r="P165" s="59">
        <f t="shared" si="138"/>
        <v>-3.4906585040053262E-5</v>
      </c>
      <c r="Q165" s="53">
        <f t="shared" si="139"/>
        <v>4.842758636214306E-5</v>
      </c>
      <c r="R165" s="53">
        <f t="shared" si="140"/>
        <v>1.0000000001954359</v>
      </c>
      <c r="S165" s="53">
        <f t="shared" si="141"/>
        <v>2.7434526432593715</v>
      </c>
      <c r="T165" s="53">
        <f t="shared" si="142"/>
        <v>-4.5716840085923316</v>
      </c>
      <c r="U165" s="53">
        <f t="shared" si="143"/>
        <v>-8.4600929604958086</v>
      </c>
      <c r="W165" s="68">
        <f t="shared" ref="W165" si="254">B165-0.001</f>
        <v>74.074999999999989</v>
      </c>
      <c r="X165" s="68">
        <f t="shared" ref="X165" si="255">C165-0.001</f>
        <v>241.61199999999999</v>
      </c>
    </row>
    <row r="166" spans="1:24" x14ac:dyDescent="0.3">
      <c r="A166">
        <v>1590</v>
      </c>
      <c r="B166">
        <v>74.078000000000003</v>
      </c>
      <c r="C166">
        <v>241.61500000000001</v>
      </c>
      <c r="D166" s="57">
        <f t="shared" si="127"/>
        <v>1023.2096044799137</v>
      </c>
      <c r="E166" s="57">
        <f t="shared" si="128"/>
        <v>-939.62960447991361</v>
      </c>
      <c r="F166" s="57">
        <f t="shared" si="129"/>
        <v>-433.47359658668688</v>
      </c>
      <c r="G166" s="57">
        <f t="shared" si="130"/>
        <v>-802.1132789403207</v>
      </c>
      <c r="H166" s="57">
        <f t="shared" si="131"/>
        <v>17720.976403413355</v>
      </c>
      <c r="I166" s="57">
        <f t="shared" si="132"/>
        <v>30187.666721059606</v>
      </c>
      <c r="J166" s="53">
        <f t="shared" si="133"/>
        <v>911.74835957636378</v>
      </c>
      <c r="K166" s="53">
        <f t="shared" si="134"/>
        <v>241.61257230776323</v>
      </c>
      <c r="L166" s="53">
        <f t="shared" si="135"/>
        <v>776.45578598403858</v>
      </c>
      <c r="M166" s="54"/>
      <c r="N166" s="59">
        <f t="shared" si="136"/>
        <v>10</v>
      </c>
      <c r="O166" s="59">
        <f t="shared" si="137"/>
        <v>3.4906585040053262E-5</v>
      </c>
      <c r="P166" s="59">
        <f t="shared" si="138"/>
        <v>3.4906585040053262E-5</v>
      </c>
      <c r="Q166" s="53">
        <f t="shared" si="139"/>
        <v>4.842758636214306E-5</v>
      </c>
      <c r="R166" s="53">
        <f t="shared" si="140"/>
        <v>1.0000000001954359</v>
      </c>
      <c r="S166" s="53">
        <f t="shared" si="141"/>
        <v>2.7434526432593715</v>
      </c>
      <c r="T166" s="53">
        <f t="shared" si="142"/>
        <v>-4.5716840085923316</v>
      </c>
      <c r="U166" s="53">
        <f t="shared" si="143"/>
        <v>-8.4600929604958086</v>
      </c>
      <c r="W166" s="68">
        <f t="shared" ref="W166" si="256">B166+0.001</f>
        <v>74.079000000000008</v>
      </c>
      <c r="X166" s="68">
        <f t="shared" ref="X166" si="257">C166+0.001</f>
        <v>241.61600000000001</v>
      </c>
    </row>
    <row r="167" spans="1:24" x14ac:dyDescent="0.3">
      <c r="A167">
        <v>1600</v>
      </c>
      <c r="B167">
        <v>74.075999999999993</v>
      </c>
      <c r="C167">
        <v>241.613</v>
      </c>
      <c r="D167" s="57">
        <f t="shared" si="127"/>
        <v>1025.953057123173</v>
      </c>
      <c r="E167" s="57">
        <f t="shared" si="128"/>
        <v>-942.373057123173</v>
      </c>
      <c r="F167" s="57">
        <f t="shared" si="129"/>
        <v>-438.04528059527922</v>
      </c>
      <c r="G167" s="57">
        <f t="shared" si="130"/>
        <v>-810.57337190081648</v>
      </c>
      <c r="H167" s="57">
        <f t="shared" si="131"/>
        <v>17716.404719404763</v>
      </c>
      <c r="I167" s="57">
        <f t="shared" si="132"/>
        <v>30179.206628099109</v>
      </c>
      <c r="J167" s="53">
        <f t="shared" si="133"/>
        <v>921.36467215020582</v>
      </c>
      <c r="K167" s="53">
        <f t="shared" si="134"/>
        <v>241.61258720868477</v>
      </c>
      <c r="L167" s="53">
        <f t="shared" si="135"/>
        <v>784.64502695380259</v>
      </c>
      <c r="M167" s="54"/>
      <c r="N167" s="59">
        <f t="shared" si="136"/>
        <v>10</v>
      </c>
      <c r="O167" s="59">
        <f t="shared" si="137"/>
        <v>-3.4906585040053262E-5</v>
      </c>
      <c r="P167" s="59">
        <f t="shared" si="138"/>
        <v>-3.4906585040053262E-5</v>
      </c>
      <c r="Q167" s="53">
        <f t="shared" si="139"/>
        <v>4.842758636214306E-5</v>
      </c>
      <c r="R167" s="53">
        <f t="shared" si="140"/>
        <v>1.0000000001954359</v>
      </c>
      <c r="S167" s="53">
        <f t="shared" si="141"/>
        <v>2.7434526432593715</v>
      </c>
      <c r="T167" s="53">
        <f t="shared" si="142"/>
        <v>-4.5716840085923316</v>
      </c>
      <c r="U167" s="53">
        <f t="shared" si="143"/>
        <v>-8.4600929604958086</v>
      </c>
      <c r="W167" s="68">
        <f t="shared" ref="W167" si="258">B167-0.001</f>
        <v>74.074999999999989</v>
      </c>
      <c r="X167" s="68">
        <f t="shared" ref="X167" si="259">C167-0.001</f>
        <v>241.61199999999999</v>
      </c>
    </row>
    <row r="168" spans="1:24" x14ac:dyDescent="0.3">
      <c r="A168">
        <v>1610</v>
      </c>
      <c r="B168">
        <v>74.078000000000003</v>
      </c>
      <c r="C168">
        <v>241.61500000000001</v>
      </c>
      <c r="D168" s="57">
        <f t="shared" si="127"/>
        <v>1028.6965097664324</v>
      </c>
      <c r="E168" s="57">
        <f t="shared" si="128"/>
        <v>-945.11650976643239</v>
      </c>
      <c r="F168" s="57">
        <f t="shared" si="129"/>
        <v>-442.61696460387157</v>
      </c>
      <c r="G168" s="57">
        <f t="shared" si="130"/>
        <v>-819.03346486131227</v>
      </c>
      <c r="H168" s="57">
        <f t="shared" si="131"/>
        <v>17711.833035396172</v>
      </c>
      <c r="I168" s="57">
        <f t="shared" si="132"/>
        <v>30170.746535138613</v>
      </c>
      <c r="J168" s="53">
        <f t="shared" si="133"/>
        <v>930.98098472410879</v>
      </c>
      <c r="K168" s="53">
        <f t="shared" si="134"/>
        <v>241.61260180177635</v>
      </c>
      <c r="L168" s="53">
        <f t="shared" si="135"/>
        <v>792.83426792356647</v>
      </c>
      <c r="M168" s="54"/>
      <c r="N168" s="59">
        <f t="shared" si="136"/>
        <v>10</v>
      </c>
      <c r="O168" s="59">
        <f t="shared" si="137"/>
        <v>3.4906585040053262E-5</v>
      </c>
      <c r="P168" s="59">
        <f t="shared" si="138"/>
        <v>3.4906585040053262E-5</v>
      </c>
      <c r="Q168" s="53">
        <f t="shared" si="139"/>
        <v>4.842758636214306E-5</v>
      </c>
      <c r="R168" s="53">
        <f t="shared" si="140"/>
        <v>1.0000000001954359</v>
      </c>
      <c r="S168" s="53">
        <f t="shared" si="141"/>
        <v>2.7434526432593715</v>
      </c>
      <c r="T168" s="53">
        <f t="shared" si="142"/>
        <v>-4.5716840085923316</v>
      </c>
      <c r="U168" s="53">
        <f t="shared" si="143"/>
        <v>-8.4600929604958086</v>
      </c>
      <c r="W168" s="68">
        <f t="shared" ref="W168" si="260">B168+0.001</f>
        <v>74.079000000000008</v>
      </c>
      <c r="X168" s="68">
        <f t="shared" ref="X168" si="261">C168+0.001</f>
        <v>241.61600000000001</v>
      </c>
    </row>
    <row r="169" spans="1:24" x14ac:dyDescent="0.3">
      <c r="A169">
        <v>1620</v>
      </c>
      <c r="B169">
        <v>74.075999999999993</v>
      </c>
      <c r="C169">
        <v>241.613</v>
      </c>
      <c r="D169" s="57">
        <f t="shared" si="127"/>
        <v>1031.4399624096918</v>
      </c>
      <c r="E169" s="57">
        <f t="shared" si="128"/>
        <v>-947.85996240969178</v>
      </c>
      <c r="F169" s="57">
        <f t="shared" si="129"/>
        <v>-447.18864861246391</v>
      </c>
      <c r="G169" s="57">
        <f t="shared" si="130"/>
        <v>-827.49355782180805</v>
      </c>
      <c r="H169" s="57">
        <f t="shared" si="131"/>
        <v>17707.26135138758</v>
      </c>
      <c r="I169" s="57">
        <f t="shared" si="132"/>
        <v>30162.286442178116</v>
      </c>
      <c r="J169" s="53">
        <f t="shared" si="133"/>
        <v>940.597297298071</v>
      </c>
      <c r="K169" s="53">
        <f t="shared" si="134"/>
        <v>241.61261609647937</v>
      </c>
      <c r="L169" s="53">
        <f t="shared" si="135"/>
        <v>801.02350889333059</v>
      </c>
      <c r="M169" s="54"/>
      <c r="N169" s="59">
        <f t="shared" si="136"/>
        <v>10</v>
      </c>
      <c r="O169" s="59">
        <f t="shared" si="137"/>
        <v>-3.4906585040053262E-5</v>
      </c>
      <c r="P169" s="59">
        <f t="shared" si="138"/>
        <v>-3.4906585040053262E-5</v>
      </c>
      <c r="Q169" s="53">
        <f t="shared" si="139"/>
        <v>4.842758636214306E-5</v>
      </c>
      <c r="R169" s="53">
        <f t="shared" si="140"/>
        <v>1.0000000001954359</v>
      </c>
      <c r="S169" s="53">
        <f t="shared" si="141"/>
        <v>2.7434526432593715</v>
      </c>
      <c r="T169" s="53">
        <f t="shared" si="142"/>
        <v>-4.5716840085923316</v>
      </c>
      <c r="U169" s="53">
        <f t="shared" si="143"/>
        <v>-8.4600929604958086</v>
      </c>
      <c r="W169" s="68">
        <f t="shared" ref="W169" si="262">B169-0.001</f>
        <v>74.074999999999989</v>
      </c>
      <c r="X169" s="68">
        <f t="shared" ref="X169" si="263">C169-0.001</f>
        <v>241.61199999999999</v>
      </c>
    </row>
    <row r="170" spans="1:24" x14ac:dyDescent="0.3">
      <c r="A170">
        <v>1630</v>
      </c>
      <c r="B170">
        <v>74.078000000000003</v>
      </c>
      <c r="C170">
        <v>241.61500000000001</v>
      </c>
      <c r="D170" s="57">
        <f t="shared" si="127"/>
        <v>1034.1834150529512</v>
      </c>
      <c r="E170" s="57">
        <f t="shared" si="128"/>
        <v>-950.60341505295116</v>
      </c>
      <c r="F170" s="57">
        <f t="shared" si="129"/>
        <v>-451.76033262105625</v>
      </c>
      <c r="G170" s="57">
        <f t="shared" si="130"/>
        <v>-835.95365078230384</v>
      </c>
      <c r="H170" s="57">
        <f t="shared" si="131"/>
        <v>17702.689667378989</v>
      </c>
      <c r="I170" s="57">
        <f t="shared" si="132"/>
        <v>30153.826349217619</v>
      </c>
      <c r="J170" s="53">
        <f t="shared" si="133"/>
        <v>950.2136098720905</v>
      </c>
      <c r="K170" s="53">
        <f t="shared" si="134"/>
        <v>241.61263010185309</v>
      </c>
      <c r="L170" s="53">
        <f t="shared" si="135"/>
        <v>809.21274986309447</v>
      </c>
      <c r="M170" s="54"/>
      <c r="N170" s="59">
        <f t="shared" si="136"/>
        <v>10</v>
      </c>
      <c r="O170" s="59">
        <f t="shared" si="137"/>
        <v>3.4906585040053262E-5</v>
      </c>
      <c r="P170" s="59">
        <f t="shared" si="138"/>
        <v>3.4906585040053262E-5</v>
      </c>
      <c r="Q170" s="53">
        <f t="shared" si="139"/>
        <v>4.842758636214306E-5</v>
      </c>
      <c r="R170" s="53">
        <f t="shared" si="140"/>
        <v>1.0000000001954359</v>
      </c>
      <c r="S170" s="53">
        <f t="shared" si="141"/>
        <v>2.7434526432593715</v>
      </c>
      <c r="T170" s="53">
        <f t="shared" si="142"/>
        <v>-4.5716840085923316</v>
      </c>
      <c r="U170" s="53">
        <f t="shared" si="143"/>
        <v>-8.4600929604958086</v>
      </c>
      <c r="W170" s="68">
        <f t="shared" ref="W170" si="264">B170+0.001</f>
        <v>74.079000000000008</v>
      </c>
      <c r="X170" s="68">
        <f t="shared" ref="X170" si="265">C170+0.001</f>
        <v>241.61600000000001</v>
      </c>
    </row>
    <row r="171" spans="1:24" x14ac:dyDescent="0.3">
      <c r="A171">
        <v>1640</v>
      </c>
      <c r="B171">
        <v>74.075999999999993</v>
      </c>
      <c r="C171">
        <v>241.613</v>
      </c>
      <c r="D171" s="57">
        <f t="shared" si="127"/>
        <v>1036.9268676962106</v>
      </c>
      <c r="E171" s="57">
        <f t="shared" si="128"/>
        <v>-953.34686769621055</v>
      </c>
      <c r="F171" s="57">
        <f t="shared" si="129"/>
        <v>-456.33201662964859</v>
      </c>
      <c r="G171" s="57">
        <f t="shared" si="130"/>
        <v>-844.41374374279962</v>
      </c>
      <c r="H171" s="57">
        <f t="shared" si="131"/>
        <v>17698.117983370397</v>
      </c>
      <c r="I171" s="57">
        <f t="shared" si="132"/>
        <v>30145.366256257123</v>
      </c>
      <c r="J171" s="53">
        <f t="shared" si="133"/>
        <v>959.82992244616571</v>
      </c>
      <c r="K171" s="53">
        <f t="shared" si="134"/>
        <v>241.61264382659363</v>
      </c>
      <c r="L171" s="53">
        <f t="shared" si="135"/>
        <v>817.40199083285847</v>
      </c>
      <c r="M171" s="54"/>
      <c r="N171" s="59">
        <f t="shared" si="136"/>
        <v>10</v>
      </c>
      <c r="O171" s="59">
        <f t="shared" si="137"/>
        <v>-3.4906585040053262E-5</v>
      </c>
      <c r="P171" s="59">
        <f t="shared" si="138"/>
        <v>-3.4906585040053262E-5</v>
      </c>
      <c r="Q171" s="53">
        <f t="shared" si="139"/>
        <v>4.842758636214306E-5</v>
      </c>
      <c r="R171" s="53">
        <f t="shared" si="140"/>
        <v>1.0000000001954359</v>
      </c>
      <c r="S171" s="53">
        <f t="shared" si="141"/>
        <v>2.7434526432593715</v>
      </c>
      <c r="T171" s="53">
        <f t="shared" si="142"/>
        <v>-4.5716840085923316</v>
      </c>
      <c r="U171" s="53">
        <f t="shared" si="143"/>
        <v>-8.4600929604958086</v>
      </c>
      <c r="W171" s="68">
        <f t="shared" ref="W171" si="266">B171-0.001</f>
        <v>74.074999999999989</v>
      </c>
      <c r="X171" s="68">
        <f t="shared" ref="X171" si="267">C171-0.001</f>
        <v>241.61199999999999</v>
      </c>
    </row>
    <row r="172" spans="1:24" x14ac:dyDescent="0.3">
      <c r="A172">
        <v>1650</v>
      </c>
      <c r="B172">
        <v>74.078000000000003</v>
      </c>
      <c r="C172">
        <v>241.61500000000001</v>
      </c>
      <c r="D172" s="57">
        <f t="shared" si="127"/>
        <v>1039.67032033947</v>
      </c>
      <c r="E172" s="57">
        <f t="shared" si="128"/>
        <v>-956.09032033946994</v>
      </c>
      <c r="F172" s="57">
        <f t="shared" si="129"/>
        <v>-460.90370063824093</v>
      </c>
      <c r="G172" s="57">
        <f t="shared" si="130"/>
        <v>-852.87383670329541</v>
      </c>
      <c r="H172" s="57">
        <f t="shared" si="131"/>
        <v>17693.546299361806</v>
      </c>
      <c r="I172" s="57">
        <f t="shared" si="132"/>
        <v>30136.906163296626</v>
      </c>
      <c r="J172" s="53">
        <f t="shared" si="133"/>
        <v>969.44623502029469</v>
      </c>
      <c r="K172" s="53">
        <f t="shared" si="134"/>
        <v>241.61265727905214</v>
      </c>
      <c r="L172" s="53">
        <f t="shared" si="135"/>
        <v>825.59123180262236</v>
      </c>
      <c r="M172" s="54"/>
      <c r="N172" s="59">
        <f t="shared" si="136"/>
        <v>10</v>
      </c>
      <c r="O172" s="59">
        <f t="shared" si="137"/>
        <v>3.4906585040053262E-5</v>
      </c>
      <c r="P172" s="59">
        <f t="shared" si="138"/>
        <v>3.4906585040053262E-5</v>
      </c>
      <c r="Q172" s="53">
        <f t="shared" si="139"/>
        <v>4.842758636214306E-5</v>
      </c>
      <c r="R172" s="53">
        <f t="shared" si="140"/>
        <v>1.0000000001954359</v>
      </c>
      <c r="S172" s="53">
        <f t="shared" si="141"/>
        <v>2.7434526432593715</v>
      </c>
      <c r="T172" s="53">
        <f t="shared" si="142"/>
        <v>-4.5716840085923316</v>
      </c>
      <c r="U172" s="53">
        <f t="shared" si="143"/>
        <v>-8.4600929604958086</v>
      </c>
      <c r="W172" s="68">
        <f t="shared" ref="W172" si="268">B172+0.001</f>
        <v>74.079000000000008</v>
      </c>
      <c r="X172" s="68">
        <f t="shared" ref="X172" si="269">C172+0.001</f>
        <v>241.61600000000001</v>
      </c>
    </row>
    <row r="173" spans="1:24" x14ac:dyDescent="0.3">
      <c r="A173">
        <v>1660</v>
      </c>
      <c r="B173">
        <v>74.075999999999993</v>
      </c>
      <c r="C173">
        <v>241.613</v>
      </c>
      <c r="D173" s="57">
        <f t="shared" si="127"/>
        <v>1042.4137729827294</v>
      </c>
      <c r="E173" s="57">
        <f t="shared" si="128"/>
        <v>-958.83377298272933</v>
      </c>
      <c r="F173" s="57">
        <f t="shared" si="129"/>
        <v>-465.47538464683328</v>
      </c>
      <c r="G173" s="57">
        <f t="shared" si="130"/>
        <v>-861.3339296637912</v>
      </c>
      <c r="H173" s="57">
        <f t="shared" si="131"/>
        <v>17688.974615353214</v>
      </c>
      <c r="I173" s="57">
        <f t="shared" si="132"/>
        <v>30128.446070336129</v>
      </c>
      <c r="J173" s="53">
        <f t="shared" si="133"/>
        <v>979.06254759447631</v>
      </c>
      <c r="K173" s="53">
        <f t="shared" si="134"/>
        <v>241.61267046725166</v>
      </c>
      <c r="L173" s="53">
        <f t="shared" si="135"/>
        <v>833.78047277238636</v>
      </c>
      <c r="M173" s="54"/>
      <c r="N173" s="59">
        <f t="shared" si="136"/>
        <v>10</v>
      </c>
      <c r="O173" s="59">
        <f t="shared" si="137"/>
        <v>-3.4906585040053262E-5</v>
      </c>
      <c r="P173" s="59">
        <f t="shared" si="138"/>
        <v>-3.4906585040053262E-5</v>
      </c>
      <c r="Q173" s="53">
        <f t="shared" si="139"/>
        <v>4.842758636214306E-5</v>
      </c>
      <c r="R173" s="53">
        <f t="shared" si="140"/>
        <v>1.0000000001954359</v>
      </c>
      <c r="S173" s="53">
        <f t="shared" si="141"/>
        <v>2.7434526432593715</v>
      </c>
      <c r="T173" s="53">
        <f t="shared" si="142"/>
        <v>-4.5716840085923316</v>
      </c>
      <c r="U173" s="53">
        <f t="shared" si="143"/>
        <v>-8.4600929604958086</v>
      </c>
      <c r="W173" s="68">
        <f t="shared" ref="W173" si="270">B173-0.001</f>
        <v>74.074999999999989</v>
      </c>
      <c r="X173" s="68">
        <f t="shared" ref="X173" si="271">C173-0.001</f>
        <v>241.61199999999999</v>
      </c>
    </row>
    <row r="174" spans="1:24" x14ac:dyDescent="0.3">
      <c r="A174">
        <v>1670</v>
      </c>
      <c r="B174">
        <v>74.078000000000003</v>
      </c>
      <c r="C174">
        <v>241.61500000000001</v>
      </c>
      <c r="D174" s="57">
        <f t="shared" ref="D174:D237" si="272">S174+D173</f>
        <v>1045.1572256259888</v>
      </c>
      <c r="E174" s="57">
        <f t="shared" ref="E174:E237" si="273">$D$1-D174</f>
        <v>-961.57722562598872</v>
      </c>
      <c r="F174" s="57">
        <f t="shared" ref="F174:F237" si="274">T174+F173</f>
        <v>-470.04706865542562</v>
      </c>
      <c r="G174" s="57">
        <f t="shared" ref="G174:G237" si="275">U174+G173</f>
        <v>-869.79402262428698</v>
      </c>
      <c r="H174" s="57">
        <f t="shared" ref="H174:H237" si="276">H173+T174</f>
        <v>17684.402931344623</v>
      </c>
      <c r="I174" s="57">
        <f t="shared" ref="I174:I237" si="277">I173+U174</f>
        <v>30119.985977375633</v>
      </c>
      <c r="J174" s="53">
        <f t="shared" ref="J174:J237" si="278">SQRT(F174^2+G174^2)</f>
        <v>988.67886016870875</v>
      </c>
      <c r="K174" s="53">
        <f t="shared" ref="K174:K237" si="279">IF(J174=0,0,IF(F174&lt;0,ATAN(G174/F174)*180/PI()+180,ATAN(G174/F174)*180/PI()))</f>
        <v>241.61268339890307</v>
      </c>
      <c r="L174" s="53">
        <f t="shared" ref="L174:L237" si="280">COS((K174-$B$1)*PI()/180)*J174</f>
        <v>841.96971374215025</v>
      </c>
      <c r="M174" s="54"/>
      <c r="N174" s="59">
        <f t="shared" ref="N174:N237" si="281">A174-A173</f>
        <v>10</v>
      </c>
      <c r="O174" s="59">
        <f t="shared" ref="O174:O237" si="282">RADIANS(B174-B173)</f>
        <v>3.4906585040053262E-5</v>
      </c>
      <c r="P174" s="59">
        <f t="shared" ref="P174:P237" si="283">RADIANS(C174-C173)</f>
        <v>3.4906585040053262E-5</v>
      </c>
      <c r="Q174" s="53">
        <f t="shared" ref="Q174:Q237" si="284">ACOS(COS(O174)-SIN(RADIANS(B173))*SIN(RADIANS(B174))*(1-COS(P174)))</f>
        <v>4.842758636214306E-5</v>
      </c>
      <c r="R174" s="53">
        <f t="shared" ref="R174:R237" si="285">2/Q174*TAN(Q174/2)</f>
        <v>1.0000000001954359</v>
      </c>
      <c r="S174" s="53">
        <f t="shared" ref="S174:S237" si="286">(N174/2)*(COS(RADIANS(B173))+COS(RADIANS(B174)))*R174</f>
        <v>2.7434526432593715</v>
      </c>
      <c r="T174" s="53">
        <f t="shared" ref="T174:T237" si="287">(N174/2)*(SIN(RADIANS(B173))*COS(RADIANS(C173))+SIN(RADIANS(B174))*COS(RADIANS(C174)))*R174</f>
        <v>-4.5716840085923316</v>
      </c>
      <c r="U174" s="53">
        <f t="shared" ref="U174:U237" si="288">(N174/2)*(SIN(RADIANS(B173))*SIN(RADIANS(C173))+SIN(RADIANS(B174))*SIN(RADIANS(C174)))*R174</f>
        <v>-8.4600929604958086</v>
      </c>
      <c r="W174" s="68">
        <f t="shared" ref="W174" si="289">B174+0.001</f>
        <v>74.079000000000008</v>
      </c>
      <c r="X174" s="68">
        <f t="shared" ref="X174" si="290">C174+0.001</f>
        <v>241.61600000000001</v>
      </c>
    </row>
    <row r="175" spans="1:24" x14ac:dyDescent="0.3">
      <c r="A175">
        <v>1680</v>
      </c>
      <c r="B175">
        <v>74.075999999999993</v>
      </c>
      <c r="C175">
        <v>241.613</v>
      </c>
      <c r="D175" s="57">
        <f t="shared" si="272"/>
        <v>1047.9006782692481</v>
      </c>
      <c r="E175" s="57">
        <f t="shared" si="273"/>
        <v>-964.32067826924811</v>
      </c>
      <c r="F175" s="57">
        <f t="shared" si="274"/>
        <v>-474.61875266401796</v>
      </c>
      <c r="G175" s="57">
        <f t="shared" si="275"/>
        <v>-878.25411558478277</v>
      </c>
      <c r="H175" s="57">
        <f t="shared" si="276"/>
        <v>17679.831247336031</v>
      </c>
      <c r="I175" s="57">
        <f t="shared" si="277"/>
        <v>30111.525884415136</v>
      </c>
      <c r="J175" s="53">
        <f t="shared" si="278"/>
        <v>998.29517274299053</v>
      </c>
      <c r="K175" s="53">
        <f t="shared" si="279"/>
        <v>241.61269608142015</v>
      </c>
      <c r="L175" s="53">
        <f t="shared" si="280"/>
        <v>850.15895471191413</v>
      </c>
      <c r="M175" s="54"/>
      <c r="N175" s="59">
        <f t="shared" si="281"/>
        <v>10</v>
      </c>
      <c r="O175" s="59">
        <f t="shared" si="282"/>
        <v>-3.4906585040053262E-5</v>
      </c>
      <c r="P175" s="59">
        <f t="shared" si="283"/>
        <v>-3.4906585040053262E-5</v>
      </c>
      <c r="Q175" s="53">
        <f t="shared" si="284"/>
        <v>4.842758636214306E-5</v>
      </c>
      <c r="R175" s="53">
        <f t="shared" si="285"/>
        <v>1.0000000001954359</v>
      </c>
      <c r="S175" s="53">
        <f t="shared" si="286"/>
        <v>2.7434526432593715</v>
      </c>
      <c r="T175" s="53">
        <f t="shared" si="287"/>
        <v>-4.5716840085923316</v>
      </c>
      <c r="U175" s="53">
        <f t="shared" si="288"/>
        <v>-8.4600929604958086</v>
      </c>
      <c r="W175" s="68">
        <f t="shared" ref="W175" si="291">B175-0.001</f>
        <v>74.074999999999989</v>
      </c>
      <c r="X175" s="68">
        <f t="shared" ref="X175" si="292">C175-0.001</f>
        <v>241.61199999999999</v>
      </c>
    </row>
    <row r="176" spans="1:24" x14ac:dyDescent="0.3">
      <c r="A176">
        <v>1690</v>
      </c>
      <c r="B176">
        <v>74.078000000000003</v>
      </c>
      <c r="C176">
        <v>241.61500000000001</v>
      </c>
      <c r="D176" s="57">
        <f t="shared" si="272"/>
        <v>1050.6441309125075</v>
      </c>
      <c r="E176" s="57">
        <f t="shared" si="273"/>
        <v>-967.06413091250749</v>
      </c>
      <c r="F176" s="57">
        <f t="shared" si="274"/>
        <v>-479.1904366726103</v>
      </c>
      <c r="G176" s="57">
        <f t="shared" si="275"/>
        <v>-886.71420854527855</v>
      </c>
      <c r="H176" s="57">
        <f t="shared" si="276"/>
        <v>17675.25956332744</v>
      </c>
      <c r="I176" s="57">
        <f t="shared" si="277"/>
        <v>30103.065791454639</v>
      </c>
      <c r="J176" s="53">
        <f t="shared" si="278"/>
        <v>1007.9114853173203</v>
      </c>
      <c r="K176" s="53">
        <f t="shared" si="279"/>
        <v>241.61270852193371</v>
      </c>
      <c r="L176" s="53">
        <f t="shared" si="280"/>
        <v>858.34819568167825</v>
      </c>
      <c r="M176" s="54"/>
      <c r="N176" s="59">
        <f t="shared" si="281"/>
        <v>10</v>
      </c>
      <c r="O176" s="59">
        <f t="shared" si="282"/>
        <v>3.4906585040053262E-5</v>
      </c>
      <c r="P176" s="59">
        <f t="shared" si="283"/>
        <v>3.4906585040053262E-5</v>
      </c>
      <c r="Q176" s="53">
        <f t="shared" si="284"/>
        <v>4.842758636214306E-5</v>
      </c>
      <c r="R176" s="53">
        <f t="shared" si="285"/>
        <v>1.0000000001954359</v>
      </c>
      <c r="S176" s="53">
        <f t="shared" si="286"/>
        <v>2.7434526432593715</v>
      </c>
      <c r="T176" s="53">
        <f t="shared" si="287"/>
        <v>-4.5716840085923316</v>
      </c>
      <c r="U176" s="53">
        <f t="shared" si="288"/>
        <v>-8.4600929604958086</v>
      </c>
      <c r="W176" s="68">
        <f t="shared" ref="W176" si="293">B176+0.001</f>
        <v>74.079000000000008</v>
      </c>
      <c r="X176" s="68">
        <f t="shared" ref="X176" si="294">C176+0.001</f>
        <v>241.61600000000001</v>
      </c>
    </row>
    <row r="177" spans="1:24" x14ac:dyDescent="0.3">
      <c r="A177">
        <v>1700</v>
      </c>
      <c r="B177">
        <v>74.075999999999993</v>
      </c>
      <c r="C177">
        <v>241.613</v>
      </c>
      <c r="D177" s="57">
        <f t="shared" si="272"/>
        <v>1053.3875835557669</v>
      </c>
      <c r="E177" s="57">
        <f t="shared" si="273"/>
        <v>-969.80758355576688</v>
      </c>
      <c r="F177" s="57">
        <f t="shared" si="274"/>
        <v>-483.76212068120265</v>
      </c>
      <c r="G177" s="57">
        <f t="shared" si="275"/>
        <v>-895.17430150577434</v>
      </c>
      <c r="H177" s="57">
        <f t="shared" si="276"/>
        <v>17670.687879318848</v>
      </c>
      <c r="I177" s="57">
        <f t="shared" si="277"/>
        <v>30094.605698494142</v>
      </c>
      <c r="J177" s="53">
        <f t="shared" si="278"/>
        <v>1017.5277978916967</v>
      </c>
      <c r="K177" s="53">
        <f t="shared" si="279"/>
        <v>241.61272072730509</v>
      </c>
      <c r="L177" s="53">
        <f t="shared" si="280"/>
        <v>866.53743665144214</v>
      </c>
      <c r="M177" s="54"/>
      <c r="N177" s="59">
        <f t="shared" si="281"/>
        <v>10</v>
      </c>
      <c r="O177" s="59">
        <f t="shared" si="282"/>
        <v>-3.4906585040053262E-5</v>
      </c>
      <c r="P177" s="59">
        <f t="shared" si="283"/>
        <v>-3.4906585040053262E-5</v>
      </c>
      <c r="Q177" s="53">
        <f t="shared" si="284"/>
        <v>4.842758636214306E-5</v>
      </c>
      <c r="R177" s="53">
        <f t="shared" si="285"/>
        <v>1.0000000001954359</v>
      </c>
      <c r="S177" s="53">
        <f t="shared" si="286"/>
        <v>2.7434526432593715</v>
      </c>
      <c r="T177" s="53">
        <f t="shared" si="287"/>
        <v>-4.5716840085923316</v>
      </c>
      <c r="U177" s="53">
        <f t="shared" si="288"/>
        <v>-8.4600929604958086</v>
      </c>
      <c r="W177" s="68">
        <f t="shared" ref="W177" si="295">B177-0.001</f>
        <v>74.074999999999989</v>
      </c>
      <c r="X177" s="68">
        <f t="shared" ref="X177" si="296">C177-0.001</f>
        <v>241.61199999999999</v>
      </c>
    </row>
    <row r="178" spans="1:24" x14ac:dyDescent="0.3">
      <c r="A178">
        <v>1710</v>
      </c>
      <c r="B178">
        <v>74.078000000000003</v>
      </c>
      <c r="C178">
        <v>241.61500000000001</v>
      </c>
      <c r="D178" s="57">
        <f t="shared" si="272"/>
        <v>1056.1310361990263</v>
      </c>
      <c r="E178" s="57">
        <f t="shared" si="273"/>
        <v>-972.55103619902627</v>
      </c>
      <c r="F178" s="57">
        <f t="shared" si="274"/>
        <v>-488.33380468979499</v>
      </c>
      <c r="G178" s="57">
        <f t="shared" si="275"/>
        <v>-903.63439446627012</v>
      </c>
      <c r="H178" s="57">
        <f t="shared" si="276"/>
        <v>17666.116195310256</v>
      </c>
      <c r="I178" s="57">
        <f t="shared" si="277"/>
        <v>30086.145605533646</v>
      </c>
      <c r="J178" s="53">
        <f t="shared" si="278"/>
        <v>1027.1441104661183</v>
      </c>
      <c r="K178" s="53">
        <f t="shared" si="279"/>
        <v>241.61273270413858</v>
      </c>
      <c r="L178" s="53">
        <f t="shared" si="280"/>
        <v>874.72667762120591</v>
      </c>
      <c r="M178" s="54"/>
      <c r="N178" s="59">
        <f t="shared" si="281"/>
        <v>10</v>
      </c>
      <c r="O178" s="59">
        <f t="shared" si="282"/>
        <v>3.4906585040053262E-5</v>
      </c>
      <c r="P178" s="59">
        <f t="shared" si="283"/>
        <v>3.4906585040053262E-5</v>
      </c>
      <c r="Q178" s="53">
        <f t="shared" si="284"/>
        <v>4.842758636214306E-5</v>
      </c>
      <c r="R178" s="53">
        <f t="shared" si="285"/>
        <v>1.0000000001954359</v>
      </c>
      <c r="S178" s="53">
        <f t="shared" si="286"/>
        <v>2.7434526432593715</v>
      </c>
      <c r="T178" s="53">
        <f t="shared" si="287"/>
        <v>-4.5716840085923316</v>
      </c>
      <c r="U178" s="53">
        <f t="shared" si="288"/>
        <v>-8.4600929604958086</v>
      </c>
      <c r="W178" s="68">
        <f t="shared" ref="W178" si="297">B178+0.001</f>
        <v>74.079000000000008</v>
      </c>
      <c r="X178" s="68">
        <f t="shared" ref="X178" si="298">C178+0.001</f>
        <v>241.61600000000001</v>
      </c>
    </row>
    <row r="179" spans="1:24" x14ac:dyDescent="0.3">
      <c r="A179">
        <v>1720</v>
      </c>
      <c r="B179">
        <v>74.075999999999993</v>
      </c>
      <c r="C179">
        <v>241.613</v>
      </c>
      <c r="D179" s="57">
        <f t="shared" si="272"/>
        <v>1058.8744888422857</v>
      </c>
      <c r="E179" s="57">
        <f t="shared" si="273"/>
        <v>-975.29448884228566</v>
      </c>
      <c r="F179" s="57">
        <f t="shared" si="274"/>
        <v>-492.90548869838733</v>
      </c>
      <c r="G179" s="57">
        <f t="shared" si="275"/>
        <v>-912.09448742676591</v>
      </c>
      <c r="H179" s="57">
        <f t="shared" si="276"/>
        <v>17661.544511301665</v>
      </c>
      <c r="I179" s="57">
        <f t="shared" si="277"/>
        <v>30077.685512573149</v>
      </c>
      <c r="J179" s="53">
        <f t="shared" si="278"/>
        <v>1036.7604230405841</v>
      </c>
      <c r="K179" s="53">
        <f t="shared" si="279"/>
        <v>241.61274445879351</v>
      </c>
      <c r="L179" s="53">
        <f t="shared" si="280"/>
        <v>882.9159185909698</v>
      </c>
      <c r="M179" s="54"/>
      <c r="N179" s="59">
        <f t="shared" si="281"/>
        <v>10</v>
      </c>
      <c r="O179" s="59">
        <f t="shared" si="282"/>
        <v>-3.4906585040053262E-5</v>
      </c>
      <c r="P179" s="59">
        <f t="shared" si="283"/>
        <v>-3.4906585040053262E-5</v>
      </c>
      <c r="Q179" s="53">
        <f t="shared" si="284"/>
        <v>4.842758636214306E-5</v>
      </c>
      <c r="R179" s="53">
        <f t="shared" si="285"/>
        <v>1.0000000001954359</v>
      </c>
      <c r="S179" s="53">
        <f t="shared" si="286"/>
        <v>2.7434526432593715</v>
      </c>
      <c r="T179" s="53">
        <f t="shared" si="287"/>
        <v>-4.5716840085923316</v>
      </c>
      <c r="U179" s="53">
        <f t="shared" si="288"/>
        <v>-8.4600929604958086</v>
      </c>
      <c r="W179" s="68">
        <f t="shared" ref="W179" si="299">B179-0.001</f>
        <v>74.074999999999989</v>
      </c>
      <c r="X179" s="68">
        <f t="shared" ref="X179" si="300">C179-0.001</f>
        <v>241.61199999999999</v>
      </c>
    </row>
    <row r="180" spans="1:24" x14ac:dyDescent="0.3">
      <c r="A180">
        <v>1730</v>
      </c>
      <c r="B180">
        <v>74.078000000000003</v>
      </c>
      <c r="C180">
        <v>241.61500000000001</v>
      </c>
      <c r="D180" s="57">
        <f t="shared" si="272"/>
        <v>1061.6179414855451</v>
      </c>
      <c r="E180" s="57">
        <f t="shared" si="273"/>
        <v>-978.03794148554505</v>
      </c>
      <c r="F180" s="57">
        <f t="shared" si="274"/>
        <v>-497.47717270697967</v>
      </c>
      <c r="G180" s="57">
        <f t="shared" si="275"/>
        <v>-920.55458038726169</v>
      </c>
      <c r="H180" s="57">
        <f t="shared" si="276"/>
        <v>17656.972827293073</v>
      </c>
      <c r="I180" s="57">
        <f t="shared" si="277"/>
        <v>30069.225419612652</v>
      </c>
      <c r="J180" s="53">
        <f t="shared" si="278"/>
        <v>1046.3767356150927</v>
      </c>
      <c r="K180" s="53">
        <f t="shared" si="279"/>
        <v>241.6127559973954</v>
      </c>
      <c r="L180" s="53">
        <f t="shared" si="280"/>
        <v>891.10515956073391</v>
      </c>
      <c r="M180" s="54"/>
      <c r="N180" s="59">
        <f t="shared" si="281"/>
        <v>10</v>
      </c>
      <c r="O180" s="59">
        <f t="shared" si="282"/>
        <v>3.4906585040053262E-5</v>
      </c>
      <c r="P180" s="59">
        <f t="shared" si="283"/>
        <v>3.4906585040053262E-5</v>
      </c>
      <c r="Q180" s="53">
        <f t="shared" si="284"/>
        <v>4.842758636214306E-5</v>
      </c>
      <c r="R180" s="53">
        <f t="shared" si="285"/>
        <v>1.0000000001954359</v>
      </c>
      <c r="S180" s="53">
        <f t="shared" si="286"/>
        <v>2.7434526432593715</v>
      </c>
      <c r="T180" s="53">
        <f t="shared" si="287"/>
        <v>-4.5716840085923316</v>
      </c>
      <c r="U180" s="53">
        <f t="shared" si="288"/>
        <v>-8.4600929604958086</v>
      </c>
      <c r="W180" s="68">
        <f t="shared" ref="W180" si="301">B180+0.001</f>
        <v>74.079000000000008</v>
      </c>
      <c r="X180" s="68">
        <f t="shared" ref="X180" si="302">C180+0.001</f>
        <v>241.61600000000001</v>
      </c>
    </row>
    <row r="181" spans="1:24" x14ac:dyDescent="0.3">
      <c r="A181">
        <v>1740</v>
      </c>
      <c r="B181">
        <v>74.075999999999993</v>
      </c>
      <c r="C181">
        <v>241.613</v>
      </c>
      <c r="D181" s="57">
        <f t="shared" si="272"/>
        <v>1064.3613941288045</v>
      </c>
      <c r="E181" s="57">
        <f t="shared" si="273"/>
        <v>-980.78139412880444</v>
      </c>
      <c r="F181" s="57">
        <f t="shared" si="274"/>
        <v>-502.04885671557201</v>
      </c>
      <c r="G181" s="57">
        <f t="shared" si="275"/>
        <v>-929.01467334775748</v>
      </c>
      <c r="H181" s="57">
        <f t="shared" si="276"/>
        <v>17652.401143284482</v>
      </c>
      <c r="I181" s="57">
        <f t="shared" si="277"/>
        <v>30060.765326652156</v>
      </c>
      <c r="J181" s="53">
        <f t="shared" si="278"/>
        <v>1055.9930481896429</v>
      </c>
      <c r="K181" s="53">
        <f t="shared" si="279"/>
        <v>241.61276732584665</v>
      </c>
      <c r="L181" s="53">
        <f t="shared" si="280"/>
        <v>899.2944005304978</v>
      </c>
      <c r="M181" s="54"/>
      <c r="N181" s="59">
        <f t="shared" si="281"/>
        <v>10</v>
      </c>
      <c r="O181" s="59">
        <f t="shared" si="282"/>
        <v>-3.4906585040053262E-5</v>
      </c>
      <c r="P181" s="59">
        <f t="shared" si="283"/>
        <v>-3.4906585040053262E-5</v>
      </c>
      <c r="Q181" s="53">
        <f t="shared" si="284"/>
        <v>4.842758636214306E-5</v>
      </c>
      <c r="R181" s="53">
        <f t="shared" si="285"/>
        <v>1.0000000001954359</v>
      </c>
      <c r="S181" s="53">
        <f t="shared" si="286"/>
        <v>2.7434526432593715</v>
      </c>
      <c r="T181" s="53">
        <f t="shared" si="287"/>
        <v>-4.5716840085923316</v>
      </c>
      <c r="U181" s="53">
        <f t="shared" si="288"/>
        <v>-8.4600929604958086</v>
      </c>
      <c r="W181" s="68">
        <f t="shared" ref="W181" si="303">B181-0.001</f>
        <v>74.074999999999989</v>
      </c>
      <c r="X181" s="68">
        <f t="shared" ref="X181" si="304">C181-0.001</f>
        <v>241.61199999999999</v>
      </c>
    </row>
    <row r="182" spans="1:24" x14ac:dyDescent="0.3">
      <c r="A182">
        <v>1750</v>
      </c>
      <c r="B182">
        <v>74.078000000000003</v>
      </c>
      <c r="C182">
        <v>241.61500000000001</v>
      </c>
      <c r="D182" s="57">
        <f t="shared" si="272"/>
        <v>1067.1048467720639</v>
      </c>
      <c r="E182" s="57">
        <f t="shared" si="273"/>
        <v>-983.52484677206382</v>
      </c>
      <c r="F182" s="57">
        <f t="shared" si="274"/>
        <v>-506.62054072416436</v>
      </c>
      <c r="G182" s="57">
        <f t="shared" si="275"/>
        <v>-937.47476630825327</v>
      </c>
      <c r="H182" s="57">
        <f t="shared" si="276"/>
        <v>17647.82945927589</v>
      </c>
      <c r="I182" s="57">
        <f t="shared" si="277"/>
        <v>30052.305233691659</v>
      </c>
      <c r="J182" s="53">
        <f t="shared" si="278"/>
        <v>1065.6093607642338</v>
      </c>
      <c r="K182" s="53">
        <f t="shared" si="279"/>
        <v>241.61277844983664</v>
      </c>
      <c r="L182" s="53">
        <f t="shared" si="280"/>
        <v>907.48364150026168</v>
      </c>
      <c r="M182" s="54"/>
      <c r="N182" s="59">
        <f t="shared" si="281"/>
        <v>10</v>
      </c>
      <c r="O182" s="59">
        <f t="shared" si="282"/>
        <v>3.4906585040053262E-5</v>
      </c>
      <c r="P182" s="59">
        <f t="shared" si="283"/>
        <v>3.4906585040053262E-5</v>
      </c>
      <c r="Q182" s="53">
        <f t="shared" si="284"/>
        <v>4.842758636214306E-5</v>
      </c>
      <c r="R182" s="53">
        <f t="shared" si="285"/>
        <v>1.0000000001954359</v>
      </c>
      <c r="S182" s="53">
        <f t="shared" si="286"/>
        <v>2.7434526432593715</v>
      </c>
      <c r="T182" s="53">
        <f t="shared" si="287"/>
        <v>-4.5716840085923316</v>
      </c>
      <c r="U182" s="53">
        <f t="shared" si="288"/>
        <v>-8.4600929604958086</v>
      </c>
      <c r="W182" s="68">
        <f t="shared" ref="W182" si="305">B182+0.001</f>
        <v>74.079000000000008</v>
      </c>
      <c r="X182" s="68">
        <f t="shared" ref="X182" si="306">C182+0.001</f>
        <v>241.61600000000001</v>
      </c>
    </row>
    <row r="183" spans="1:24" x14ac:dyDescent="0.3">
      <c r="A183">
        <v>1760</v>
      </c>
      <c r="B183">
        <v>74.075999999999993</v>
      </c>
      <c r="C183">
        <v>241.613</v>
      </c>
      <c r="D183" s="57">
        <f t="shared" si="272"/>
        <v>1069.8482994153233</v>
      </c>
      <c r="E183" s="57">
        <f t="shared" si="273"/>
        <v>-986.26829941532321</v>
      </c>
      <c r="F183" s="57">
        <f t="shared" si="274"/>
        <v>-511.1922247327567</v>
      </c>
      <c r="G183" s="57">
        <f t="shared" si="275"/>
        <v>-945.93485926874905</v>
      </c>
      <c r="H183" s="57">
        <f t="shared" si="276"/>
        <v>17643.257775267299</v>
      </c>
      <c r="I183" s="57">
        <f t="shared" si="277"/>
        <v>30043.845140731162</v>
      </c>
      <c r="J183" s="53">
        <f t="shared" si="278"/>
        <v>1075.225673338864</v>
      </c>
      <c r="K183" s="53">
        <f t="shared" si="279"/>
        <v>241.61278937485113</v>
      </c>
      <c r="L183" s="53">
        <f t="shared" si="280"/>
        <v>915.67288247002568</v>
      </c>
      <c r="M183" s="54"/>
      <c r="N183" s="59">
        <f t="shared" si="281"/>
        <v>10</v>
      </c>
      <c r="O183" s="59">
        <f t="shared" si="282"/>
        <v>-3.4906585040053262E-5</v>
      </c>
      <c r="P183" s="59">
        <f t="shared" si="283"/>
        <v>-3.4906585040053262E-5</v>
      </c>
      <c r="Q183" s="53">
        <f t="shared" si="284"/>
        <v>4.842758636214306E-5</v>
      </c>
      <c r="R183" s="53">
        <f t="shared" si="285"/>
        <v>1.0000000001954359</v>
      </c>
      <c r="S183" s="53">
        <f t="shared" si="286"/>
        <v>2.7434526432593715</v>
      </c>
      <c r="T183" s="53">
        <f t="shared" si="287"/>
        <v>-4.5716840085923316</v>
      </c>
      <c r="U183" s="53">
        <f t="shared" si="288"/>
        <v>-8.4600929604958086</v>
      </c>
      <c r="W183" s="68">
        <f t="shared" ref="W183" si="307">B183-0.001</f>
        <v>74.074999999999989</v>
      </c>
      <c r="X183" s="68">
        <f t="shared" ref="X183" si="308">C183-0.001</f>
        <v>241.61199999999999</v>
      </c>
    </row>
    <row r="184" spans="1:24" x14ac:dyDescent="0.3">
      <c r="A184">
        <v>1770</v>
      </c>
      <c r="B184">
        <v>74.078000000000003</v>
      </c>
      <c r="C184">
        <v>241.61500000000001</v>
      </c>
      <c r="D184" s="57">
        <f t="shared" si="272"/>
        <v>1072.5917520585826</v>
      </c>
      <c r="E184" s="57">
        <f t="shared" si="273"/>
        <v>-989.0117520585826</v>
      </c>
      <c r="F184" s="57">
        <f t="shared" si="274"/>
        <v>-515.76390874134904</v>
      </c>
      <c r="G184" s="57">
        <f t="shared" si="275"/>
        <v>-954.39495222924484</v>
      </c>
      <c r="H184" s="57">
        <f t="shared" si="276"/>
        <v>17638.686091258707</v>
      </c>
      <c r="I184" s="57">
        <f t="shared" si="277"/>
        <v>30035.385047770666</v>
      </c>
      <c r="J184" s="53">
        <f t="shared" si="278"/>
        <v>1084.8419859135324</v>
      </c>
      <c r="K184" s="53">
        <f t="shared" si="279"/>
        <v>241.61280010618148</v>
      </c>
      <c r="L184" s="53">
        <f t="shared" si="280"/>
        <v>923.86212343978934</v>
      </c>
      <c r="M184" s="54"/>
      <c r="N184" s="59">
        <f t="shared" si="281"/>
        <v>10</v>
      </c>
      <c r="O184" s="59">
        <f t="shared" si="282"/>
        <v>3.4906585040053262E-5</v>
      </c>
      <c r="P184" s="59">
        <f t="shared" si="283"/>
        <v>3.4906585040053262E-5</v>
      </c>
      <c r="Q184" s="53">
        <f t="shared" si="284"/>
        <v>4.842758636214306E-5</v>
      </c>
      <c r="R184" s="53">
        <f t="shared" si="285"/>
        <v>1.0000000001954359</v>
      </c>
      <c r="S184" s="53">
        <f t="shared" si="286"/>
        <v>2.7434526432593715</v>
      </c>
      <c r="T184" s="53">
        <f t="shared" si="287"/>
        <v>-4.5716840085923316</v>
      </c>
      <c r="U184" s="53">
        <f t="shared" si="288"/>
        <v>-8.4600929604958086</v>
      </c>
      <c r="W184" s="68">
        <f t="shared" ref="W184" si="309">B184+0.001</f>
        <v>74.079000000000008</v>
      </c>
      <c r="X184" s="68">
        <f t="shared" ref="X184" si="310">C184+0.001</f>
        <v>241.61600000000001</v>
      </c>
    </row>
    <row r="185" spans="1:24" x14ac:dyDescent="0.3">
      <c r="A185">
        <v>1775.66</v>
      </c>
      <c r="B185">
        <v>74.075999999999993</v>
      </c>
      <c r="C185">
        <v>241.613</v>
      </c>
      <c r="D185" s="57">
        <f t="shared" si="272"/>
        <v>1074.1445462546674</v>
      </c>
      <c r="E185" s="57">
        <f t="shared" si="273"/>
        <v>-990.56454625466733</v>
      </c>
      <c r="F185" s="57">
        <f t="shared" si="274"/>
        <v>-518.35148189021231</v>
      </c>
      <c r="G185" s="57">
        <f t="shared" si="275"/>
        <v>-959.18336484488555</v>
      </c>
      <c r="H185" s="57">
        <f t="shared" si="276"/>
        <v>17636.098518109844</v>
      </c>
      <c r="I185" s="57">
        <f t="shared" si="277"/>
        <v>30030.596635155023</v>
      </c>
      <c r="J185" s="53">
        <f t="shared" si="278"/>
        <v>1090.2848188308117</v>
      </c>
      <c r="K185" s="53">
        <f t="shared" si="279"/>
        <v>241.61280609622054</v>
      </c>
      <c r="L185" s="53">
        <f t="shared" si="280"/>
        <v>928.49723382867626</v>
      </c>
      <c r="M185" s="54"/>
      <c r="N185" s="59">
        <f t="shared" si="281"/>
        <v>5.6600000000000819</v>
      </c>
      <c r="O185" s="59">
        <f t="shared" si="282"/>
        <v>-3.4906585040053262E-5</v>
      </c>
      <c r="P185" s="59">
        <f t="shared" si="283"/>
        <v>-3.4906585040053262E-5</v>
      </c>
      <c r="Q185" s="53">
        <f t="shared" si="284"/>
        <v>4.842758636214306E-5</v>
      </c>
      <c r="R185" s="53">
        <f t="shared" si="285"/>
        <v>1.0000000001954359</v>
      </c>
      <c r="S185" s="53">
        <f t="shared" si="286"/>
        <v>1.5527941960848268</v>
      </c>
      <c r="T185" s="53">
        <f t="shared" si="287"/>
        <v>-2.5875731488632976</v>
      </c>
      <c r="U185" s="53">
        <f t="shared" si="288"/>
        <v>-4.7884126156406968</v>
      </c>
      <c r="W185" s="68">
        <f t="shared" ref="W185" si="311">B185-0.001</f>
        <v>74.074999999999989</v>
      </c>
      <c r="X185" s="68">
        <f t="shared" ref="X185" si="312">C185-0.001</f>
        <v>241.61199999999999</v>
      </c>
    </row>
    <row r="186" spans="1:24" x14ac:dyDescent="0.3">
      <c r="A186">
        <v>1780</v>
      </c>
      <c r="B186">
        <v>74.27600000000001</v>
      </c>
      <c r="C186">
        <v>241.16400000000002</v>
      </c>
      <c r="D186" s="57">
        <f t="shared" si="272"/>
        <v>1075.3279966780863</v>
      </c>
      <c r="E186" s="57">
        <f t="shared" si="273"/>
        <v>-991.74799667808622</v>
      </c>
      <c r="F186" s="57">
        <f t="shared" si="274"/>
        <v>-520.35101045158535</v>
      </c>
      <c r="G186" s="57">
        <f t="shared" si="275"/>
        <v>-962.84899197770176</v>
      </c>
      <c r="H186" s="57">
        <f t="shared" si="276"/>
        <v>17634.098989548471</v>
      </c>
      <c r="I186" s="57">
        <f t="shared" si="277"/>
        <v>30026.931008022206</v>
      </c>
      <c r="J186" s="53">
        <f t="shared" si="278"/>
        <v>1094.4603032684474</v>
      </c>
      <c r="K186" s="53">
        <f t="shared" si="279"/>
        <v>241.61194991616665</v>
      </c>
      <c r="L186" s="53">
        <f t="shared" si="280"/>
        <v>932.06168992482537</v>
      </c>
      <c r="M186" s="54"/>
      <c r="N186" s="59">
        <f t="shared" si="281"/>
        <v>4.3399999999999181</v>
      </c>
      <c r="O186" s="59">
        <f t="shared" si="282"/>
        <v>3.4906585039889567E-3</v>
      </c>
      <c r="P186" s="59">
        <f t="shared" si="283"/>
        <v>-7.8365283414542578E-3</v>
      </c>
      <c r="Q186" s="53">
        <f t="shared" si="284"/>
        <v>8.3083981705129872E-3</v>
      </c>
      <c r="R186" s="53">
        <f t="shared" si="285"/>
        <v>1.0000057524963892</v>
      </c>
      <c r="S186" s="53">
        <f t="shared" si="286"/>
        <v>1.1834504234189309</v>
      </c>
      <c r="T186" s="53">
        <f t="shared" si="287"/>
        <v>-1.9995285613730092</v>
      </c>
      <c r="U186" s="53">
        <f t="shared" si="288"/>
        <v>-3.6656271328162524</v>
      </c>
      <c r="W186" s="68">
        <f t="shared" ref="W186" si="313">B186+0.001</f>
        <v>74.277000000000015</v>
      </c>
      <c r="X186" s="68">
        <f t="shared" ref="X186" si="314">C186+0.001</f>
        <v>241.16500000000002</v>
      </c>
    </row>
    <row r="187" spans="1:24" x14ac:dyDescent="0.3">
      <c r="A187">
        <v>1790</v>
      </c>
      <c r="B187">
        <v>74.734999999999999</v>
      </c>
      <c r="C187">
        <v>240.125</v>
      </c>
      <c r="D187" s="57">
        <f t="shared" si="272"/>
        <v>1077.9995162484645</v>
      </c>
      <c r="E187" s="57">
        <f t="shared" si="273"/>
        <v>-994.41951624846445</v>
      </c>
      <c r="F187" s="57">
        <f t="shared" si="274"/>
        <v>-525.07511041737564</v>
      </c>
      <c r="G187" s="57">
        <f t="shared" si="275"/>
        <v>-971.24796710432338</v>
      </c>
      <c r="H187" s="57">
        <f t="shared" si="276"/>
        <v>17629.374889582679</v>
      </c>
      <c r="I187" s="57">
        <f t="shared" si="277"/>
        <v>30018.532032895586</v>
      </c>
      <c r="J187" s="53">
        <f t="shared" si="278"/>
        <v>1104.0953243194629</v>
      </c>
      <c r="K187" s="53">
        <f t="shared" si="279"/>
        <v>241.60350152014763</v>
      </c>
      <c r="L187" s="53">
        <f t="shared" si="280"/>
        <v>940.35236806852788</v>
      </c>
      <c r="M187" s="54"/>
      <c r="N187" s="59">
        <f t="shared" si="281"/>
        <v>10</v>
      </c>
      <c r="O187" s="59">
        <f t="shared" si="282"/>
        <v>8.0110612666537805E-3</v>
      </c>
      <c r="P187" s="59">
        <f t="shared" si="283"/>
        <v>-1.8133970928221357E-2</v>
      </c>
      <c r="Q187" s="53">
        <f t="shared" si="284"/>
        <v>1.9223606212700917E-2</v>
      </c>
      <c r="R187" s="53">
        <f t="shared" si="285"/>
        <v>1.0000307967244029</v>
      </c>
      <c r="S187" s="53">
        <f t="shared" si="286"/>
        <v>2.6715195703782366</v>
      </c>
      <c r="T187" s="53">
        <f t="shared" si="287"/>
        <v>-4.72409996579026</v>
      </c>
      <c r="U187" s="53">
        <f t="shared" si="288"/>
        <v>-8.3989751266216519</v>
      </c>
      <c r="W187" s="68">
        <f t="shared" ref="W187" si="315">B187-0.001</f>
        <v>74.733999999999995</v>
      </c>
      <c r="X187" s="68">
        <f t="shared" ref="X187" si="316">C187-0.001</f>
        <v>240.124</v>
      </c>
    </row>
    <row r="188" spans="1:24" x14ac:dyDescent="0.3">
      <c r="A188">
        <v>1800</v>
      </c>
      <c r="B188">
        <v>75.201999999999998</v>
      </c>
      <c r="C188">
        <v>239.095</v>
      </c>
      <c r="D188" s="57">
        <f t="shared" si="272"/>
        <v>1080.5930747323041</v>
      </c>
      <c r="E188" s="57">
        <f t="shared" si="273"/>
        <v>-997.01307473230406</v>
      </c>
      <c r="F188" s="57">
        <f t="shared" si="274"/>
        <v>-529.96084029670135</v>
      </c>
      <c r="G188" s="57">
        <f t="shared" si="275"/>
        <v>-979.57863529197527</v>
      </c>
      <c r="H188" s="57">
        <f t="shared" si="276"/>
        <v>17624.489159703353</v>
      </c>
      <c r="I188" s="57">
        <f t="shared" si="277"/>
        <v>30010.201364707933</v>
      </c>
      <c r="J188" s="53">
        <f t="shared" si="278"/>
        <v>1113.7471862898126</v>
      </c>
      <c r="K188" s="53">
        <f t="shared" si="279"/>
        <v>241.586213830921</v>
      </c>
      <c r="L188" s="53">
        <f t="shared" si="280"/>
        <v>948.74886835387883</v>
      </c>
      <c r="M188" s="54"/>
      <c r="N188" s="59">
        <f t="shared" si="281"/>
        <v>10</v>
      </c>
      <c r="O188" s="59">
        <f t="shared" si="282"/>
        <v>8.1506876068134972E-3</v>
      </c>
      <c r="P188" s="59">
        <f t="shared" si="283"/>
        <v>-1.7976891295541614E-2</v>
      </c>
      <c r="Q188" s="53">
        <f t="shared" si="284"/>
        <v>1.9179745575829132E-2</v>
      </c>
      <c r="R188" s="53">
        <f t="shared" si="285"/>
        <v>1.0000306563477626</v>
      </c>
      <c r="S188" s="53">
        <f t="shared" si="286"/>
        <v>2.5935584838395664</v>
      </c>
      <c r="T188" s="53">
        <f t="shared" si="287"/>
        <v>-4.8857298793256536</v>
      </c>
      <c r="U188" s="53">
        <f t="shared" si="288"/>
        <v>-8.3306681876518667</v>
      </c>
      <c r="W188" s="68">
        <f t="shared" ref="W188" si="317">B188+0.001</f>
        <v>75.203000000000003</v>
      </c>
      <c r="X188" s="68">
        <f t="shared" ref="X188" si="318">C188+0.001</f>
        <v>239.096</v>
      </c>
    </row>
    <row r="189" spans="1:24" x14ac:dyDescent="0.3">
      <c r="A189">
        <v>1810</v>
      </c>
      <c r="B189">
        <v>75.67</v>
      </c>
      <c r="C189">
        <v>238.065</v>
      </c>
      <c r="D189" s="57">
        <f t="shared" si="272"/>
        <v>1083.1077439709559</v>
      </c>
      <c r="E189" s="57">
        <f t="shared" si="273"/>
        <v>-999.52774397095584</v>
      </c>
      <c r="F189" s="57">
        <f t="shared" si="274"/>
        <v>-535.00639408850702</v>
      </c>
      <c r="G189" s="57">
        <f t="shared" si="275"/>
        <v>-987.837917757426</v>
      </c>
      <c r="H189" s="57">
        <f t="shared" si="276"/>
        <v>17619.443605911547</v>
      </c>
      <c r="I189" s="57">
        <f t="shared" si="277"/>
        <v>30001.942082242484</v>
      </c>
      <c r="J189" s="53">
        <f t="shared" si="278"/>
        <v>1123.4124769980588</v>
      </c>
      <c r="K189" s="53">
        <f t="shared" si="279"/>
        <v>241.56032167135692</v>
      </c>
      <c r="L189" s="53">
        <f t="shared" si="280"/>
        <v>957.24808734646876</v>
      </c>
      <c r="M189" s="54"/>
      <c r="N189" s="59">
        <f t="shared" si="281"/>
        <v>10</v>
      </c>
      <c r="O189" s="59">
        <f t="shared" si="282"/>
        <v>8.1681408993335234E-3</v>
      </c>
      <c r="P189" s="59">
        <f t="shared" si="283"/>
        <v>-1.7976891295541614E-2</v>
      </c>
      <c r="Q189" s="53">
        <f t="shared" si="284"/>
        <v>1.9221075886227679E-2</v>
      </c>
      <c r="R189" s="53">
        <f t="shared" si="285"/>
        <v>1.0000307886173374</v>
      </c>
      <c r="S189" s="53">
        <f t="shared" si="286"/>
        <v>2.5146692386517784</v>
      </c>
      <c r="T189" s="53">
        <f t="shared" si="287"/>
        <v>-5.0455537918057258</v>
      </c>
      <c r="U189" s="53">
        <f t="shared" si="288"/>
        <v>-8.259282465450779</v>
      </c>
      <c r="W189" s="68">
        <f t="shared" ref="W189" si="319">B189-0.001</f>
        <v>75.668999999999997</v>
      </c>
      <c r="X189" s="68">
        <f t="shared" ref="X189" si="320">C189-0.001</f>
        <v>238.06399999999999</v>
      </c>
    </row>
    <row r="190" spans="1:24" x14ac:dyDescent="0.3">
      <c r="A190">
        <v>1820</v>
      </c>
      <c r="B190">
        <v>76.146000000000001</v>
      </c>
      <c r="C190">
        <v>237.04400000000001</v>
      </c>
      <c r="D190" s="57">
        <f t="shared" si="272"/>
        <v>1085.5425934782872</v>
      </c>
      <c r="E190" s="57">
        <f t="shared" si="273"/>
        <v>-1001.9625934782872</v>
      </c>
      <c r="F190" s="57">
        <f t="shared" si="274"/>
        <v>-540.20989610519666</v>
      </c>
      <c r="G190" s="57">
        <f t="shared" si="275"/>
        <v>-996.02278245995865</v>
      </c>
      <c r="H190" s="57">
        <f t="shared" si="276"/>
        <v>17614.240103894856</v>
      </c>
      <c r="I190" s="57">
        <f t="shared" si="277"/>
        <v>29993.757217539951</v>
      </c>
      <c r="J190" s="53">
        <f t="shared" si="278"/>
        <v>1133.087867303002</v>
      </c>
      <c r="K190" s="53">
        <f t="shared" si="279"/>
        <v>241.52605643151747</v>
      </c>
      <c r="L190" s="53">
        <f t="shared" si="280"/>
        <v>965.84688463283169</v>
      </c>
      <c r="M190" s="54"/>
      <c r="N190" s="59">
        <f t="shared" si="281"/>
        <v>10</v>
      </c>
      <c r="O190" s="59">
        <f t="shared" si="282"/>
        <v>8.307767239492992E-3</v>
      </c>
      <c r="P190" s="59">
        <f t="shared" si="283"/>
        <v>-1.7819811662861871E-2</v>
      </c>
      <c r="Q190" s="53">
        <f t="shared" si="284"/>
        <v>1.9176478574840283E-2</v>
      </c>
      <c r="R190" s="53">
        <f t="shared" si="285"/>
        <v>1.000030645904509</v>
      </c>
      <c r="S190" s="53">
        <f t="shared" si="286"/>
        <v>2.4348495073312884</v>
      </c>
      <c r="T190" s="53">
        <f t="shared" si="287"/>
        <v>-5.2035020166895904</v>
      </c>
      <c r="U190" s="53">
        <f t="shared" si="288"/>
        <v>-8.1848647025326784</v>
      </c>
      <c r="W190" s="68">
        <f t="shared" ref="W190" si="321">B190+0.001</f>
        <v>76.147000000000006</v>
      </c>
      <c r="X190" s="68">
        <f t="shared" ref="X190" si="322">C190+0.001</f>
        <v>237.04500000000002</v>
      </c>
    </row>
    <row r="191" spans="1:24" x14ac:dyDescent="0.3">
      <c r="A191">
        <v>1830</v>
      </c>
      <c r="B191">
        <v>76.622</v>
      </c>
      <c r="C191">
        <v>236.023</v>
      </c>
      <c r="D191" s="57">
        <f t="shared" si="272"/>
        <v>1087.8967808194018</v>
      </c>
      <c r="E191" s="57">
        <f t="shared" si="273"/>
        <v>-1004.3167808194017</v>
      </c>
      <c r="F191" s="57">
        <f t="shared" si="274"/>
        <v>-545.56938471959006</v>
      </c>
      <c r="G191" s="57">
        <f t="shared" si="275"/>
        <v>-1004.1302240473572</v>
      </c>
      <c r="H191" s="57">
        <f t="shared" si="276"/>
        <v>17608.880615280461</v>
      </c>
      <c r="I191" s="57">
        <f t="shared" si="277"/>
        <v>29985.649775952552</v>
      </c>
      <c r="J191" s="53">
        <f t="shared" si="278"/>
        <v>1142.7700820325617</v>
      </c>
      <c r="K191" s="53">
        <f t="shared" si="279"/>
        <v>241.48364617945046</v>
      </c>
      <c r="L191" s="53">
        <f t="shared" si="280"/>
        <v>974.5420587178894</v>
      </c>
      <c r="M191" s="54"/>
      <c r="N191" s="59">
        <f t="shared" si="281"/>
        <v>10</v>
      </c>
      <c r="O191" s="59">
        <f t="shared" si="282"/>
        <v>8.307767239492992E-3</v>
      </c>
      <c r="P191" s="59">
        <f t="shared" si="283"/>
        <v>-1.7819811662862367E-2</v>
      </c>
      <c r="Q191" s="53">
        <f t="shared" si="284"/>
        <v>1.9208435208857955E-2</v>
      </c>
      <c r="R191" s="53">
        <f t="shared" si="285"/>
        <v>1.0000307481330937</v>
      </c>
      <c r="S191" s="53">
        <f t="shared" si="286"/>
        <v>2.3541873411145517</v>
      </c>
      <c r="T191" s="53">
        <f t="shared" si="287"/>
        <v>-5.3594886143934133</v>
      </c>
      <c r="U191" s="53">
        <f t="shared" si="288"/>
        <v>-8.1074415873984851</v>
      </c>
      <c r="W191" s="68">
        <f t="shared" ref="W191" si="323">B191-0.001</f>
        <v>76.620999999999995</v>
      </c>
      <c r="X191" s="68">
        <f t="shared" ref="X191" si="324">C191-0.001</f>
        <v>236.02199999999999</v>
      </c>
    </row>
    <row r="192" spans="1:24" x14ac:dyDescent="0.3">
      <c r="A192">
        <v>1840</v>
      </c>
      <c r="B192">
        <v>77.106999999999999</v>
      </c>
      <c r="C192">
        <v>235.01</v>
      </c>
      <c r="D192" s="57">
        <f t="shared" si="272"/>
        <v>1090.1693774915593</v>
      </c>
      <c r="E192" s="57">
        <f t="shared" si="273"/>
        <v>-1006.5893774915593</v>
      </c>
      <c r="F192" s="57">
        <f t="shared" si="274"/>
        <v>-551.0829118276539</v>
      </c>
      <c r="G192" s="57">
        <f t="shared" si="275"/>
        <v>-1012.1572568590904</v>
      </c>
      <c r="H192" s="57">
        <f t="shared" si="276"/>
        <v>17603.367088172396</v>
      </c>
      <c r="I192" s="57">
        <f t="shared" si="277"/>
        <v>29977.622743140819</v>
      </c>
      <c r="J192" s="53">
        <f t="shared" si="278"/>
        <v>1152.4559376917473</v>
      </c>
      <c r="K192" s="53">
        <f t="shared" si="279"/>
        <v>241.43331103714797</v>
      </c>
      <c r="L192" s="53">
        <f t="shared" si="280"/>
        <v>983.33042966379344</v>
      </c>
      <c r="M192" s="54"/>
      <c r="N192" s="59">
        <f t="shared" si="281"/>
        <v>10</v>
      </c>
      <c r="O192" s="59">
        <f t="shared" si="282"/>
        <v>8.4648468721724886E-3</v>
      </c>
      <c r="P192" s="59">
        <f t="shared" si="283"/>
        <v>-1.768018532270265E-2</v>
      </c>
      <c r="Q192" s="53">
        <f t="shared" si="284"/>
        <v>1.9185842715743862E-2</v>
      </c>
      <c r="R192" s="53">
        <f t="shared" si="285"/>
        <v>1.0000306758425606</v>
      </c>
      <c r="S192" s="53">
        <f t="shared" si="286"/>
        <v>2.2725966721576336</v>
      </c>
      <c r="T192" s="53">
        <f t="shared" si="287"/>
        <v>-5.5135271080638315</v>
      </c>
      <c r="U192" s="53">
        <f t="shared" si="288"/>
        <v>-8.0270328117331946</v>
      </c>
      <c r="W192" s="68">
        <f t="shared" ref="W192" si="325">B192+0.001</f>
        <v>77.108000000000004</v>
      </c>
      <c r="X192" s="68">
        <f t="shared" ref="X192" si="326">C192+0.001</f>
        <v>235.011</v>
      </c>
    </row>
    <row r="193" spans="1:24" x14ac:dyDescent="0.3">
      <c r="A193">
        <v>1850</v>
      </c>
      <c r="B193">
        <v>77.590999999999994</v>
      </c>
      <c r="C193">
        <v>233.99600000000001</v>
      </c>
      <c r="D193" s="57">
        <f t="shared" si="272"/>
        <v>1092.3595437611843</v>
      </c>
      <c r="E193" s="57">
        <f t="shared" si="273"/>
        <v>-1008.7795437611843</v>
      </c>
      <c r="F193" s="57">
        <f t="shared" si="274"/>
        <v>-556.74851233314325</v>
      </c>
      <c r="G193" s="57">
        <f t="shared" si="275"/>
        <v>-1020.100874622345</v>
      </c>
      <c r="H193" s="57">
        <f t="shared" si="276"/>
        <v>17597.701487666905</v>
      </c>
      <c r="I193" s="57">
        <f t="shared" si="277"/>
        <v>29969.679125377563</v>
      </c>
      <c r="J193" s="53">
        <f t="shared" si="278"/>
        <v>1162.1422892186831</v>
      </c>
      <c r="K193" s="53">
        <f t="shared" si="279"/>
        <v>241.37526365423093</v>
      </c>
      <c r="L193" s="53">
        <f t="shared" si="280"/>
        <v>992.20879251086842</v>
      </c>
      <c r="M193" s="54"/>
      <c r="N193" s="59">
        <f t="shared" si="281"/>
        <v>10</v>
      </c>
      <c r="O193" s="59">
        <f t="shared" si="282"/>
        <v>8.4473935796524624E-3</v>
      </c>
      <c r="P193" s="59">
        <f t="shared" si="283"/>
        <v>-1.769763861522218E-2</v>
      </c>
      <c r="Q193" s="53">
        <f t="shared" si="284"/>
        <v>1.9223400839849525E-2</v>
      </c>
      <c r="R193" s="53">
        <f t="shared" si="285"/>
        <v>1.0000307960663566</v>
      </c>
      <c r="S193" s="53">
        <f t="shared" si="286"/>
        <v>2.1901662696249824</v>
      </c>
      <c r="T193" s="53">
        <f t="shared" si="287"/>
        <v>-5.6656005054893974</v>
      </c>
      <c r="U193" s="53">
        <f t="shared" si="288"/>
        <v>-7.9436177632547276</v>
      </c>
      <c r="W193" s="68">
        <f t="shared" ref="W193" si="327">B193-0.001</f>
        <v>77.589999999999989</v>
      </c>
      <c r="X193" s="68">
        <f t="shared" ref="X193" si="328">C193-0.001</f>
        <v>233.995</v>
      </c>
    </row>
    <row r="194" spans="1:24" x14ac:dyDescent="0.3">
      <c r="A194">
        <v>1860</v>
      </c>
      <c r="B194">
        <v>78.082999999999998</v>
      </c>
      <c r="C194">
        <v>232.99100000000001</v>
      </c>
      <c r="D194" s="57">
        <f t="shared" si="272"/>
        <v>1094.4665245594317</v>
      </c>
      <c r="E194" s="57">
        <f t="shared" si="273"/>
        <v>-1010.8865245594317</v>
      </c>
      <c r="F194" s="57">
        <f t="shared" si="274"/>
        <v>-562.56407149102677</v>
      </c>
      <c r="G194" s="57">
        <f t="shared" si="275"/>
        <v>-1027.9581539905962</v>
      </c>
      <c r="H194" s="57">
        <f t="shared" si="276"/>
        <v>17591.885928509022</v>
      </c>
      <c r="I194" s="57">
        <f t="shared" si="277"/>
        <v>29961.821846009312</v>
      </c>
      <c r="J194" s="53">
        <f t="shared" si="278"/>
        <v>1171.8260540235121</v>
      </c>
      <c r="K194" s="53">
        <f t="shared" si="279"/>
        <v>241.30971741749292</v>
      </c>
      <c r="L194" s="53">
        <f t="shared" si="280"/>
        <v>1001.1738541629325</v>
      </c>
      <c r="M194" s="54"/>
      <c r="N194" s="59">
        <f t="shared" si="281"/>
        <v>10</v>
      </c>
      <c r="O194" s="59">
        <f t="shared" si="282"/>
        <v>8.5870199198121791E-3</v>
      </c>
      <c r="P194" s="59">
        <f t="shared" si="283"/>
        <v>-1.7540558982542934E-2</v>
      </c>
      <c r="Q194" s="53">
        <f t="shared" si="284"/>
        <v>1.9176747778171688E-2</v>
      </c>
      <c r="R194" s="53">
        <f t="shared" si="285"/>
        <v>1.0000306467649738</v>
      </c>
      <c r="S194" s="53">
        <f t="shared" si="286"/>
        <v>2.1069807982472737</v>
      </c>
      <c r="T194" s="53">
        <f t="shared" si="287"/>
        <v>-5.8155591578835466</v>
      </c>
      <c r="U194" s="53">
        <f t="shared" si="288"/>
        <v>-7.8572793682511675</v>
      </c>
      <c r="W194" s="68">
        <f t="shared" ref="W194" si="329">B194+0.001</f>
        <v>78.084000000000003</v>
      </c>
      <c r="X194" s="68">
        <f t="shared" ref="X194" si="330">C194+0.001</f>
        <v>232.99200000000002</v>
      </c>
    </row>
    <row r="195" spans="1:24" x14ac:dyDescent="0.3">
      <c r="A195">
        <v>1870</v>
      </c>
      <c r="B195">
        <v>78.574999999999989</v>
      </c>
      <c r="C195">
        <v>231.98499999999999</v>
      </c>
      <c r="D195" s="57">
        <f t="shared" si="272"/>
        <v>1096.4894845903134</v>
      </c>
      <c r="E195" s="57">
        <f t="shared" si="273"/>
        <v>-1012.9094845903134</v>
      </c>
      <c r="F195" s="57">
        <f t="shared" si="274"/>
        <v>-568.52741273887773</v>
      </c>
      <c r="G195" s="57">
        <f t="shared" si="275"/>
        <v>-1035.7262371232937</v>
      </c>
      <c r="H195" s="57">
        <f t="shared" si="276"/>
        <v>17585.922587261171</v>
      </c>
      <c r="I195" s="57">
        <f t="shared" si="277"/>
        <v>29954.053762876614</v>
      </c>
      <c r="J195" s="53">
        <f t="shared" si="278"/>
        <v>1181.5042349907762</v>
      </c>
      <c r="K195" s="53">
        <f t="shared" si="279"/>
        <v>241.23688208386997</v>
      </c>
      <c r="L195" s="53">
        <f t="shared" si="280"/>
        <v>1010.2223007413555</v>
      </c>
      <c r="M195" s="54"/>
      <c r="N195" s="59">
        <f t="shared" si="281"/>
        <v>10</v>
      </c>
      <c r="O195" s="59">
        <f t="shared" si="282"/>
        <v>8.587019919811931E-3</v>
      </c>
      <c r="P195" s="59">
        <f t="shared" si="283"/>
        <v>-1.7558012275063456E-2</v>
      </c>
      <c r="Q195" s="53">
        <f t="shared" si="284"/>
        <v>1.9219853925718899E-2</v>
      </c>
      <c r="R195" s="53">
        <f t="shared" si="285"/>
        <v>1.0000307847026064</v>
      </c>
      <c r="S195" s="53">
        <f t="shared" si="286"/>
        <v>2.0229600308815949</v>
      </c>
      <c r="T195" s="53">
        <f t="shared" si="287"/>
        <v>-5.9633412478510142</v>
      </c>
      <c r="U195" s="53">
        <f t="shared" si="288"/>
        <v>-7.768083132697412</v>
      </c>
      <c r="W195" s="68">
        <f t="shared" ref="W195" si="331">B195-0.001</f>
        <v>78.573999999999984</v>
      </c>
      <c r="X195" s="68">
        <f t="shared" ref="X195" si="332">C195-0.001</f>
        <v>231.98399999999998</v>
      </c>
    </row>
    <row r="196" spans="1:24" x14ac:dyDescent="0.3">
      <c r="A196">
        <v>1880</v>
      </c>
      <c r="B196">
        <v>79.073999999999998</v>
      </c>
      <c r="C196">
        <v>230.98699999999999</v>
      </c>
      <c r="D196" s="57">
        <f t="shared" si="272"/>
        <v>1098.4276743432783</v>
      </c>
      <c r="E196" s="57">
        <f t="shared" si="273"/>
        <v>-1014.8476743432783</v>
      </c>
      <c r="F196" s="57">
        <f t="shared" si="274"/>
        <v>-574.63634964393043</v>
      </c>
      <c r="G196" s="57">
        <f t="shared" si="275"/>
        <v>-1043.4022546444519</v>
      </c>
      <c r="H196" s="57">
        <f t="shared" si="276"/>
        <v>17579.813650356118</v>
      </c>
      <c r="I196" s="57">
        <f t="shared" si="277"/>
        <v>29946.377745355458</v>
      </c>
      <c r="J196" s="53">
        <f t="shared" si="278"/>
        <v>1191.1738745159025</v>
      </c>
      <c r="K196" s="53">
        <f t="shared" si="279"/>
        <v>241.15695977995344</v>
      </c>
      <c r="L196" s="53">
        <f t="shared" si="280"/>
        <v>1019.3508040518267</v>
      </c>
      <c r="M196" s="54"/>
      <c r="N196" s="59">
        <f t="shared" si="281"/>
        <v>10</v>
      </c>
      <c r="O196" s="59">
        <f t="shared" si="282"/>
        <v>8.7091929674518696E-3</v>
      </c>
      <c r="P196" s="59">
        <f t="shared" si="283"/>
        <v>-1.7418385934903243E-2</v>
      </c>
      <c r="Q196" s="53">
        <f t="shared" si="284"/>
        <v>1.9179439136667531E-2</v>
      </c>
      <c r="R196" s="53">
        <f t="shared" si="285"/>
        <v>1.0000306553681275</v>
      </c>
      <c r="S196" s="53">
        <f t="shared" si="286"/>
        <v>1.9381897529649974</v>
      </c>
      <c r="T196" s="53">
        <f t="shared" si="287"/>
        <v>-6.1089369050527322</v>
      </c>
      <c r="U196" s="53">
        <f t="shared" si="288"/>
        <v>-7.6760175211581352</v>
      </c>
      <c r="W196" s="68">
        <f t="shared" ref="W196" si="333">B196+0.001</f>
        <v>79.075000000000003</v>
      </c>
      <c r="X196" s="68">
        <f t="shared" ref="X196" si="334">C196+0.001</f>
        <v>230.988</v>
      </c>
    </row>
    <row r="197" spans="1:24" x14ac:dyDescent="0.3">
      <c r="A197">
        <v>1890</v>
      </c>
      <c r="B197">
        <v>79.571999999999989</v>
      </c>
      <c r="C197">
        <v>229.988</v>
      </c>
      <c r="D197" s="57">
        <f t="shared" si="272"/>
        <v>1100.2804353821591</v>
      </c>
      <c r="E197" s="57">
        <f t="shared" si="273"/>
        <v>-1016.7004353821591</v>
      </c>
      <c r="F197" s="57">
        <f t="shared" si="274"/>
        <v>-580.88861317576118</v>
      </c>
      <c r="G197" s="57">
        <f t="shared" si="275"/>
        <v>-1050.9833760207728</v>
      </c>
      <c r="H197" s="57">
        <f t="shared" si="276"/>
        <v>17573.561386824287</v>
      </c>
      <c r="I197" s="57">
        <f t="shared" si="277"/>
        <v>29938.796623979135</v>
      </c>
      <c r="J197" s="53">
        <f t="shared" si="278"/>
        <v>1200.8320605268998</v>
      </c>
      <c r="K197" s="53">
        <f t="shared" si="279"/>
        <v>241.07014933909304</v>
      </c>
      <c r="L197" s="53">
        <f t="shared" si="280"/>
        <v>1028.5559837897074</v>
      </c>
      <c r="M197" s="54"/>
      <c r="N197" s="59">
        <f t="shared" si="281"/>
        <v>10</v>
      </c>
      <c r="O197" s="59">
        <f t="shared" si="282"/>
        <v>8.6917396749315937E-3</v>
      </c>
      <c r="P197" s="59">
        <f t="shared" si="283"/>
        <v>-1.7435839227423269E-2</v>
      </c>
      <c r="Q197" s="53">
        <f t="shared" si="284"/>
        <v>1.9212423108137866E-2</v>
      </c>
      <c r="R197" s="53">
        <f t="shared" si="285"/>
        <v>1.0000307609022454</v>
      </c>
      <c r="S197" s="53">
        <f t="shared" si="286"/>
        <v>1.8527610388806699</v>
      </c>
      <c r="T197" s="53">
        <f t="shared" si="287"/>
        <v>-6.2522635318308</v>
      </c>
      <c r="U197" s="53">
        <f t="shared" si="288"/>
        <v>-7.5811213763209224</v>
      </c>
      <c r="W197" s="68">
        <f t="shared" ref="W197" si="335">B197-0.001</f>
        <v>79.570999999999984</v>
      </c>
      <c r="X197" s="68">
        <f t="shared" ref="X197" si="336">C197-0.001</f>
        <v>229.98699999999999</v>
      </c>
    </row>
    <row r="198" spans="1:24" x14ac:dyDescent="0.3">
      <c r="A198">
        <v>1900</v>
      </c>
      <c r="B198">
        <v>80.076999999999998</v>
      </c>
      <c r="C198">
        <v>228.99600000000001</v>
      </c>
      <c r="D198" s="57">
        <f t="shared" si="272"/>
        <v>1102.0471111839081</v>
      </c>
      <c r="E198" s="57">
        <f t="shared" si="273"/>
        <v>-1018.4671111839081</v>
      </c>
      <c r="F198" s="57">
        <f t="shared" si="274"/>
        <v>-587.28193421388926</v>
      </c>
      <c r="G198" s="57">
        <f t="shared" si="275"/>
        <v>-1058.4667733331266</v>
      </c>
      <c r="H198" s="57">
        <f t="shared" si="276"/>
        <v>17567.168065786158</v>
      </c>
      <c r="I198" s="57">
        <f t="shared" si="277"/>
        <v>29931.313226666782</v>
      </c>
      <c r="J198" s="53">
        <f t="shared" si="278"/>
        <v>1210.4759314022924</v>
      </c>
      <c r="K198" s="53">
        <f t="shared" si="279"/>
        <v>240.97664203180159</v>
      </c>
      <c r="L198" s="53">
        <f t="shared" si="280"/>
        <v>1037.8344608794528</v>
      </c>
      <c r="M198" s="54"/>
      <c r="N198" s="59">
        <f t="shared" si="281"/>
        <v>10</v>
      </c>
      <c r="O198" s="59">
        <f t="shared" si="282"/>
        <v>8.8139127225715323E-3</v>
      </c>
      <c r="P198" s="59">
        <f t="shared" si="283"/>
        <v>-1.7313666179783579E-2</v>
      </c>
      <c r="Q198" s="53">
        <f t="shared" si="284"/>
        <v>1.9185676010626151E-2</v>
      </c>
      <c r="R198" s="53">
        <f t="shared" si="285"/>
        <v>1.0000306753094605</v>
      </c>
      <c r="S198" s="53">
        <f t="shared" si="286"/>
        <v>1.7666758017489999</v>
      </c>
      <c r="T198" s="53">
        <f t="shared" si="287"/>
        <v>-6.3933210381280761</v>
      </c>
      <c r="U198" s="53">
        <f t="shared" si="288"/>
        <v>-7.4833973123539455</v>
      </c>
      <c r="W198" s="68">
        <f t="shared" ref="W198" si="337">B198+0.001</f>
        <v>80.078000000000003</v>
      </c>
      <c r="X198" s="68">
        <f t="shared" ref="X198" si="338">C198+0.001</f>
        <v>228.99700000000001</v>
      </c>
    </row>
    <row r="199" spans="1:24" x14ac:dyDescent="0.3">
      <c r="A199">
        <v>1910</v>
      </c>
      <c r="B199">
        <v>80.580999999999989</v>
      </c>
      <c r="C199">
        <v>228.00399999999999</v>
      </c>
      <c r="D199" s="57">
        <f t="shared" si="272"/>
        <v>1103.7270510355188</v>
      </c>
      <c r="E199" s="57">
        <f t="shared" si="273"/>
        <v>-1020.1470510355188</v>
      </c>
      <c r="F199" s="57">
        <f t="shared" si="274"/>
        <v>-593.81390791826232</v>
      </c>
      <c r="G199" s="57">
        <f t="shared" si="275"/>
        <v>-1065.849730012779</v>
      </c>
      <c r="H199" s="57">
        <f t="shared" si="276"/>
        <v>17560.636092081786</v>
      </c>
      <c r="I199" s="57">
        <f t="shared" si="277"/>
        <v>29923.93026998713</v>
      </c>
      <c r="J199" s="53">
        <f t="shared" si="278"/>
        <v>1220.1027023187321</v>
      </c>
      <c r="K199" s="53">
        <f t="shared" si="279"/>
        <v>240.87662977506497</v>
      </c>
      <c r="L199" s="53">
        <f t="shared" si="280"/>
        <v>1047.1827943841183</v>
      </c>
      <c r="M199" s="54"/>
      <c r="N199" s="59">
        <f t="shared" si="281"/>
        <v>10</v>
      </c>
      <c r="O199" s="59">
        <f t="shared" si="282"/>
        <v>8.796459430051258E-3</v>
      </c>
      <c r="P199" s="59">
        <f t="shared" si="283"/>
        <v>-1.7313666179784075E-2</v>
      </c>
      <c r="Q199" s="53">
        <f t="shared" si="284"/>
        <v>1.9201013976961168E-2</v>
      </c>
      <c r="R199" s="53">
        <f t="shared" si="285"/>
        <v>1.0000307243775555</v>
      </c>
      <c r="S199" s="53">
        <f t="shared" si="286"/>
        <v>1.6799398516107407</v>
      </c>
      <c r="T199" s="53">
        <f t="shared" si="287"/>
        <v>-6.5319737043730219</v>
      </c>
      <c r="U199" s="53">
        <f t="shared" si="288"/>
        <v>-7.3829566796524491</v>
      </c>
      <c r="W199" s="68">
        <f t="shared" ref="W199" si="339">B199-0.001</f>
        <v>80.579999999999984</v>
      </c>
      <c r="X199" s="68">
        <f t="shared" ref="X199" si="340">C199-0.001</f>
        <v>228.00299999999999</v>
      </c>
    </row>
    <row r="200" spans="1:24" x14ac:dyDescent="0.3">
      <c r="A200">
        <v>1920</v>
      </c>
      <c r="B200">
        <v>81.093000000000004</v>
      </c>
      <c r="C200">
        <v>227.018</v>
      </c>
      <c r="D200" s="57">
        <f t="shared" si="272"/>
        <v>1105.3195209374289</v>
      </c>
      <c r="E200" s="57">
        <f t="shared" si="273"/>
        <v>-1021.7395209374289</v>
      </c>
      <c r="F200" s="57">
        <f t="shared" si="274"/>
        <v>-600.4821389670326</v>
      </c>
      <c r="G200" s="57">
        <f t="shared" si="275"/>
        <v>-1073.1295420697618</v>
      </c>
      <c r="H200" s="57">
        <f t="shared" si="276"/>
        <v>17553.967861033016</v>
      </c>
      <c r="I200" s="57">
        <f t="shared" si="277"/>
        <v>29916.650457930147</v>
      </c>
      <c r="J200" s="53">
        <f t="shared" si="278"/>
        <v>1229.7096459251181</v>
      </c>
      <c r="K200" s="53">
        <f t="shared" si="279"/>
        <v>240.77029684039715</v>
      </c>
      <c r="L200" s="53">
        <f t="shared" si="280"/>
        <v>1056.5975578991488</v>
      </c>
      <c r="M200" s="54"/>
      <c r="N200" s="59">
        <f t="shared" si="281"/>
        <v>10</v>
      </c>
      <c r="O200" s="59">
        <f t="shared" si="282"/>
        <v>8.9360857702112228E-3</v>
      </c>
      <c r="P200" s="59">
        <f t="shared" si="283"/>
        <v>-1.7208946424663914E-2</v>
      </c>
      <c r="Q200" s="53">
        <f t="shared" si="284"/>
        <v>1.9196076007885976E-2</v>
      </c>
      <c r="R200" s="53">
        <f t="shared" si="285"/>
        <v>1.0000307085760871</v>
      </c>
      <c r="S200" s="53">
        <f t="shared" si="286"/>
        <v>1.5924699019101525</v>
      </c>
      <c r="T200" s="53">
        <f t="shared" si="287"/>
        <v>-6.6682310487702336</v>
      </c>
      <c r="U200" s="53">
        <f t="shared" si="288"/>
        <v>-7.2798120569829043</v>
      </c>
      <c r="W200" s="68">
        <f t="shared" ref="W200" si="341">B200+0.001</f>
        <v>81.094000000000008</v>
      </c>
      <c r="X200" s="68">
        <f t="shared" ref="X200" si="342">C200+0.001</f>
        <v>227.01900000000001</v>
      </c>
    </row>
    <row r="201" spans="1:24" x14ac:dyDescent="0.3">
      <c r="A201">
        <v>1930</v>
      </c>
      <c r="B201">
        <v>81.60199999999999</v>
      </c>
      <c r="C201">
        <v>226.03100000000001</v>
      </c>
      <c r="D201" s="57">
        <f t="shared" si="272"/>
        <v>1106.823965111068</v>
      </c>
      <c r="E201" s="57">
        <f t="shared" si="273"/>
        <v>-1023.243965111068</v>
      </c>
      <c r="F201" s="57">
        <f t="shared" si="274"/>
        <v>-607.28420715093205</v>
      </c>
      <c r="G201" s="57">
        <f t="shared" si="275"/>
        <v>-1080.303483914787</v>
      </c>
      <c r="H201" s="57">
        <f t="shared" si="276"/>
        <v>17547.165792849115</v>
      </c>
      <c r="I201" s="57">
        <f t="shared" si="277"/>
        <v>29909.47651608512</v>
      </c>
      <c r="J201" s="53">
        <f t="shared" si="278"/>
        <v>1239.2940432412975</v>
      </c>
      <c r="K201" s="53">
        <f t="shared" si="279"/>
        <v>240.65782065452277</v>
      </c>
      <c r="L201" s="53">
        <f t="shared" si="280"/>
        <v>1066.0752926671921</v>
      </c>
      <c r="M201" s="54"/>
      <c r="N201" s="59">
        <f t="shared" si="281"/>
        <v>10</v>
      </c>
      <c r="O201" s="59">
        <f t="shared" si="282"/>
        <v>8.8837258926508945E-3</v>
      </c>
      <c r="P201" s="59">
        <f t="shared" si="283"/>
        <v>-1.7226399717183941E-2</v>
      </c>
      <c r="Q201" s="53">
        <f t="shared" si="284"/>
        <v>1.920809827526071E-2</v>
      </c>
      <c r="R201" s="53">
        <f t="shared" si="285"/>
        <v>1.0000307470543623</v>
      </c>
      <c r="S201" s="53">
        <f t="shared" si="286"/>
        <v>1.5044441736390275</v>
      </c>
      <c r="T201" s="53">
        <f t="shared" si="287"/>
        <v>-6.802068183899447</v>
      </c>
      <c r="U201" s="53">
        <f t="shared" si="288"/>
        <v>-7.1739418450252375</v>
      </c>
      <c r="W201" s="68">
        <f t="shared" ref="W201" si="343">B201-0.001</f>
        <v>81.600999999999985</v>
      </c>
      <c r="X201" s="68">
        <f t="shared" ref="X201" si="344">C201-0.001</f>
        <v>226.03</v>
      </c>
    </row>
    <row r="202" spans="1:24" x14ac:dyDescent="0.3">
      <c r="A202">
        <v>1940</v>
      </c>
      <c r="B202">
        <v>82.118000000000009</v>
      </c>
      <c r="C202">
        <v>225.05</v>
      </c>
      <c r="D202" s="57">
        <f t="shared" si="272"/>
        <v>1108.2399178680173</v>
      </c>
      <c r="E202" s="57">
        <f t="shared" si="273"/>
        <v>-1024.6599178680174</v>
      </c>
      <c r="F202" s="57">
        <f t="shared" si="274"/>
        <v>-614.21761836146516</v>
      </c>
      <c r="G202" s="57">
        <f t="shared" si="275"/>
        <v>-1087.3688796567699</v>
      </c>
      <c r="H202" s="57">
        <f t="shared" si="276"/>
        <v>17540.232381638583</v>
      </c>
      <c r="I202" s="57">
        <f t="shared" si="277"/>
        <v>29902.411120343138</v>
      </c>
      <c r="J202" s="53">
        <f t="shared" si="278"/>
        <v>1248.8532192181951</v>
      </c>
      <c r="K202" s="53">
        <f t="shared" si="279"/>
        <v>240.53937550923931</v>
      </c>
      <c r="L202" s="53">
        <f t="shared" si="280"/>
        <v>1075.6125007813889</v>
      </c>
      <c r="M202" s="54"/>
      <c r="N202" s="59">
        <f t="shared" si="281"/>
        <v>10</v>
      </c>
      <c r="O202" s="59">
        <f t="shared" si="282"/>
        <v>9.0058989402910811E-3</v>
      </c>
      <c r="P202" s="59">
        <f t="shared" si="283"/>
        <v>-1.7121679962064276E-2</v>
      </c>
      <c r="Q202" s="53">
        <f t="shared" si="284"/>
        <v>1.9193194433133609E-2</v>
      </c>
      <c r="R202" s="53">
        <f t="shared" si="285"/>
        <v>1.0000306993569452</v>
      </c>
      <c r="S202" s="53">
        <f t="shared" si="286"/>
        <v>1.4159527569494208</v>
      </c>
      <c r="T202" s="53">
        <f t="shared" si="287"/>
        <v>-6.9334112105331238</v>
      </c>
      <c r="U202" s="53">
        <f t="shared" si="288"/>
        <v>-7.0653957419829929</v>
      </c>
      <c r="W202" s="68">
        <f t="shared" ref="W202" si="345">B202+0.001</f>
        <v>82.119000000000014</v>
      </c>
      <c r="X202" s="68">
        <f t="shared" ref="X202" si="346">C202+0.001</f>
        <v>225.05100000000002</v>
      </c>
    </row>
    <row r="203" spans="1:24" x14ac:dyDescent="0.3">
      <c r="A203">
        <v>1950</v>
      </c>
      <c r="B203">
        <v>82.632999999999996</v>
      </c>
      <c r="C203">
        <v>224.06799999999998</v>
      </c>
      <c r="D203" s="57">
        <f t="shared" si="272"/>
        <v>1109.5667475850171</v>
      </c>
      <c r="E203" s="57">
        <f t="shared" si="273"/>
        <v>-1025.9867475850172</v>
      </c>
      <c r="F203" s="57">
        <f t="shared" si="274"/>
        <v>-621.27982872938924</v>
      </c>
      <c r="G203" s="57">
        <f t="shared" si="275"/>
        <v>-1094.3231322828096</v>
      </c>
      <c r="H203" s="57">
        <f t="shared" si="276"/>
        <v>17533.17017127066</v>
      </c>
      <c r="I203" s="57">
        <f t="shared" si="277"/>
        <v>29895.456867717097</v>
      </c>
      <c r="J203" s="53">
        <f t="shared" si="278"/>
        <v>1258.384576922047</v>
      </c>
      <c r="K203" s="53">
        <f t="shared" si="279"/>
        <v>240.4151322870317</v>
      </c>
      <c r="L203" s="53">
        <f t="shared" si="280"/>
        <v>1085.2056806799012</v>
      </c>
      <c r="M203" s="54"/>
      <c r="N203" s="59">
        <f t="shared" si="281"/>
        <v>10</v>
      </c>
      <c r="O203" s="59">
        <f t="shared" si="282"/>
        <v>8.9884456477705588E-3</v>
      </c>
      <c r="P203" s="59">
        <f t="shared" si="283"/>
        <v>-1.7139133254584802E-2</v>
      </c>
      <c r="Q203" s="53">
        <f t="shared" si="284"/>
        <v>1.921896684379143E-2</v>
      </c>
      <c r="R203" s="53">
        <f t="shared" si="285"/>
        <v>1.0000307818608647</v>
      </c>
      <c r="S203" s="53">
        <f t="shared" si="286"/>
        <v>1.3268297169998273</v>
      </c>
      <c r="T203" s="53">
        <f t="shared" si="287"/>
        <v>-7.0622103679241297</v>
      </c>
      <c r="U203" s="53">
        <f t="shared" si="288"/>
        <v>-6.954252626039775</v>
      </c>
      <c r="W203" s="68">
        <f t="shared" ref="W203" si="347">B203-0.001</f>
        <v>82.631999999999991</v>
      </c>
      <c r="X203" s="68">
        <f t="shared" ref="X203" si="348">C203-0.001</f>
        <v>224.06699999999998</v>
      </c>
    </row>
    <row r="204" spans="1:24" x14ac:dyDescent="0.3">
      <c r="A204">
        <v>1960</v>
      </c>
      <c r="B204">
        <v>83.153000000000006</v>
      </c>
      <c r="C204">
        <v>223.09300000000002</v>
      </c>
      <c r="D204" s="57">
        <f t="shared" si="272"/>
        <v>1110.8039998589968</v>
      </c>
      <c r="E204" s="57">
        <f t="shared" si="273"/>
        <v>-1027.2239998589969</v>
      </c>
      <c r="F204" s="57">
        <f t="shared" si="274"/>
        <v>-628.46815545640266</v>
      </c>
      <c r="G204" s="57">
        <f t="shared" si="275"/>
        <v>-1101.1637538280124</v>
      </c>
      <c r="H204" s="57">
        <f t="shared" si="276"/>
        <v>17525.981844543647</v>
      </c>
      <c r="I204" s="57">
        <f t="shared" si="277"/>
        <v>29888.616246171896</v>
      </c>
      <c r="J204" s="53">
        <f t="shared" si="278"/>
        <v>1267.8855765278556</v>
      </c>
      <c r="K204" s="53">
        <f t="shared" si="279"/>
        <v>240.28526269916779</v>
      </c>
      <c r="L204" s="53">
        <f t="shared" si="280"/>
        <v>1094.8512650087989</v>
      </c>
      <c r="M204" s="54"/>
      <c r="N204" s="59">
        <f t="shared" si="281"/>
        <v>10</v>
      </c>
      <c r="O204" s="59">
        <f t="shared" si="282"/>
        <v>9.0757121103706914E-3</v>
      </c>
      <c r="P204" s="59">
        <f t="shared" si="283"/>
        <v>-1.7016960206944119E-2</v>
      </c>
      <c r="Q204" s="53">
        <f t="shared" si="284"/>
        <v>1.9170568258999765E-2</v>
      </c>
      <c r="R204" s="53">
        <f t="shared" si="285"/>
        <v>1.0000306270161905</v>
      </c>
      <c r="S204" s="53">
        <f t="shared" si="286"/>
        <v>1.2372522739798155</v>
      </c>
      <c r="T204" s="53">
        <f t="shared" si="287"/>
        <v>-7.1883267270133802</v>
      </c>
      <c r="U204" s="53">
        <f t="shared" si="288"/>
        <v>-6.8406215452028203</v>
      </c>
      <c r="W204" s="68">
        <f t="shared" ref="W204" si="349">B204+0.001</f>
        <v>83.154000000000011</v>
      </c>
      <c r="X204" s="68">
        <f t="shared" ref="X204" si="350">C204+0.001</f>
        <v>223.09400000000002</v>
      </c>
    </row>
    <row r="205" spans="1:24" x14ac:dyDescent="0.3">
      <c r="A205">
        <v>1970</v>
      </c>
      <c r="B205">
        <v>83.670999999999992</v>
      </c>
      <c r="C205">
        <v>222.11500000000001</v>
      </c>
      <c r="D205" s="57">
        <f t="shared" si="272"/>
        <v>1111.9513144068569</v>
      </c>
      <c r="E205" s="57">
        <f t="shared" si="273"/>
        <v>-1028.371314406857</v>
      </c>
      <c r="F205" s="57">
        <f t="shared" si="274"/>
        <v>-635.77996499618973</v>
      </c>
      <c r="G205" s="57">
        <f t="shared" si="275"/>
        <v>-1107.8881893766938</v>
      </c>
      <c r="H205" s="57">
        <f t="shared" si="276"/>
        <v>17518.670035003859</v>
      </c>
      <c r="I205" s="57">
        <f t="shared" si="277"/>
        <v>29881.891810623216</v>
      </c>
      <c r="J205" s="53">
        <f t="shared" si="278"/>
        <v>1277.3536722658002</v>
      </c>
      <c r="K205" s="53">
        <f t="shared" si="279"/>
        <v>240.14992794056374</v>
      </c>
      <c r="L205" s="53">
        <f t="shared" si="280"/>
        <v>1104.5456955922282</v>
      </c>
      <c r="M205" s="54"/>
      <c r="N205" s="59">
        <f t="shared" si="281"/>
        <v>10</v>
      </c>
      <c r="O205" s="59">
        <f t="shared" si="282"/>
        <v>9.040805525330391E-3</v>
      </c>
      <c r="P205" s="59">
        <f t="shared" si="283"/>
        <v>-1.7069320084504694E-2</v>
      </c>
      <c r="Q205" s="53">
        <f t="shared" si="284"/>
        <v>1.9216154619915216E-2</v>
      </c>
      <c r="R205" s="53">
        <f t="shared" si="285"/>
        <v>1.0000307728528521</v>
      </c>
      <c r="S205" s="53">
        <f t="shared" si="286"/>
        <v>1.1473145478601099</v>
      </c>
      <c r="T205" s="53">
        <f t="shared" si="287"/>
        <v>-7.3118095397870686</v>
      </c>
      <c r="U205" s="53">
        <f t="shared" si="288"/>
        <v>-6.7244355486813872</v>
      </c>
      <c r="W205" s="68">
        <f t="shared" ref="W205" si="351">B205-0.001</f>
        <v>83.669999999999987</v>
      </c>
      <c r="X205" s="68">
        <f t="shared" ref="X205" si="352">C205-0.001</f>
        <v>222.114</v>
      </c>
    </row>
    <row r="206" spans="1:24" x14ac:dyDescent="0.3">
      <c r="A206">
        <v>1980</v>
      </c>
      <c r="B206">
        <v>84.195999999999998</v>
      </c>
      <c r="C206">
        <v>221.14400000000001</v>
      </c>
      <c r="D206" s="57">
        <f t="shared" si="272"/>
        <v>1113.0081625060677</v>
      </c>
      <c r="E206" s="57">
        <f t="shared" si="273"/>
        <v>-1029.4281625060678</v>
      </c>
      <c r="F206" s="57">
        <f t="shared" si="274"/>
        <v>-643.21257860709056</v>
      </c>
      <c r="G206" s="57">
        <f t="shared" si="275"/>
        <v>-1114.4939641793294</v>
      </c>
      <c r="H206" s="57">
        <f t="shared" si="276"/>
        <v>17511.237421392958</v>
      </c>
      <c r="I206" s="57">
        <f t="shared" si="277"/>
        <v>29875.28603582058</v>
      </c>
      <c r="J206" s="53">
        <f t="shared" si="278"/>
        <v>1286.7863915469961</v>
      </c>
      <c r="K206" s="53">
        <f t="shared" si="279"/>
        <v>240.00928590528645</v>
      </c>
      <c r="L206" s="53">
        <f t="shared" si="280"/>
        <v>1114.2854151971003</v>
      </c>
      <c r="M206" s="54"/>
      <c r="N206" s="59">
        <f t="shared" si="281"/>
        <v>10</v>
      </c>
      <c r="O206" s="59">
        <f t="shared" si="282"/>
        <v>9.1629785729703296E-3</v>
      </c>
      <c r="P206" s="59">
        <f t="shared" si="283"/>
        <v>-1.6947147036865003E-2</v>
      </c>
      <c r="Q206" s="53">
        <f t="shared" si="284"/>
        <v>1.9182181483412997E-2</v>
      </c>
      <c r="R206" s="53">
        <f t="shared" si="285"/>
        <v>1.0000306641355112</v>
      </c>
      <c r="S206" s="53">
        <f t="shared" si="286"/>
        <v>1.0568480992107929</v>
      </c>
      <c r="T206" s="53">
        <f t="shared" si="287"/>
        <v>-7.4326136109007956</v>
      </c>
      <c r="U206" s="53">
        <f t="shared" si="288"/>
        <v>-6.6057748026355538</v>
      </c>
      <c r="W206" s="68">
        <f t="shared" ref="W206" si="353">B206+0.001</f>
        <v>84.197000000000003</v>
      </c>
      <c r="X206" s="68">
        <f t="shared" ref="X206" si="354">C206+0.001</f>
        <v>221.14500000000001</v>
      </c>
    </row>
    <row r="207" spans="1:24" x14ac:dyDescent="0.3">
      <c r="A207">
        <v>1990</v>
      </c>
      <c r="B207">
        <v>84.717999999999989</v>
      </c>
      <c r="C207">
        <v>220.17</v>
      </c>
      <c r="D207" s="57">
        <f t="shared" si="272"/>
        <v>1113.9741098296658</v>
      </c>
      <c r="E207" s="57">
        <f t="shared" si="273"/>
        <v>-1030.3941098296659</v>
      </c>
      <c r="F207" s="57">
        <f t="shared" si="274"/>
        <v>-650.76324607932202</v>
      </c>
      <c r="G207" s="57">
        <f t="shared" si="275"/>
        <v>-1120.978660712525</v>
      </c>
      <c r="H207" s="57">
        <f t="shared" si="276"/>
        <v>17503.686753920727</v>
      </c>
      <c r="I207" s="57">
        <f t="shared" si="277"/>
        <v>29868.801339287384</v>
      </c>
      <c r="J207" s="53">
        <f t="shared" si="278"/>
        <v>1296.1812991323948</v>
      </c>
      <c r="K207" s="53">
        <f t="shared" si="279"/>
        <v>239.8634917632524</v>
      </c>
      <c r="L207" s="53">
        <f t="shared" si="280"/>
        <v>1124.0668333101794</v>
      </c>
      <c r="M207" s="54"/>
      <c r="N207" s="59">
        <f t="shared" si="281"/>
        <v>10</v>
      </c>
      <c r="O207" s="59">
        <f t="shared" si="282"/>
        <v>9.1106186954102494E-3</v>
      </c>
      <c r="P207" s="59">
        <f t="shared" si="283"/>
        <v>-1.6999506914425082E-2</v>
      </c>
      <c r="Q207" s="53">
        <f t="shared" si="284"/>
        <v>1.9216874030983933E-2</v>
      </c>
      <c r="R207" s="53">
        <f t="shared" si="285"/>
        <v>1.0000307751571178</v>
      </c>
      <c r="S207" s="53">
        <f t="shared" si="286"/>
        <v>0.96594732359820401</v>
      </c>
      <c r="T207" s="53">
        <f t="shared" si="287"/>
        <v>-7.5506674722314342</v>
      </c>
      <c r="U207" s="53">
        <f t="shared" si="288"/>
        <v>-6.4846965331955442</v>
      </c>
      <c r="W207" s="68">
        <f t="shared" ref="W207" si="355">B207-0.001</f>
        <v>84.716999999999985</v>
      </c>
      <c r="X207" s="68">
        <f t="shared" ref="X207" si="356">C207-0.001</f>
        <v>220.16899999999998</v>
      </c>
    </row>
    <row r="208" spans="1:24" x14ac:dyDescent="0.3">
      <c r="A208">
        <v>2000</v>
      </c>
      <c r="B208">
        <v>85.245000000000005</v>
      </c>
      <c r="C208">
        <v>219.202</v>
      </c>
      <c r="D208" s="57">
        <f t="shared" si="272"/>
        <v>1114.8489013492169</v>
      </c>
      <c r="E208" s="57">
        <f t="shared" si="273"/>
        <v>-1031.268901349217</v>
      </c>
      <c r="F208" s="57">
        <f t="shared" si="274"/>
        <v>-658.42920343834453</v>
      </c>
      <c r="G208" s="57">
        <f t="shared" si="275"/>
        <v>-1127.339853383676</v>
      </c>
      <c r="H208" s="57">
        <f t="shared" si="276"/>
        <v>17496.020796561705</v>
      </c>
      <c r="I208" s="57">
        <f t="shared" si="277"/>
        <v>29862.440146616231</v>
      </c>
      <c r="J208" s="53">
        <f t="shared" si="278"/>
        <v>1305.5359669375566</v>
      </c>
      <c r="K208" s="53">
        <f t="shared" si="279"/>
        <v>239.7126943772017</v>
      </c>
      <c r="L208" s="53">
        <f t="shared" si="280"/>
        <v>1133.8863434629964</v>
      </c>
      <c r="M208" s="54"/>
      <c r="N208" s="59">
        <f t="shared" si="281"/>
        <v>10</v>
      </c>
      <c r="O208" s="59">
        <f t="shared" si="282"/>
        <v>9.197885158010382E-3</v>
      </c>
      <c r="P208" s="59">
        <f t="shared" si="283"/>
        <v>-1.6894787159304925E-2</v>
      </c>
      <c r="Q208" s="53">
        <f t="shared" si="284"/>
        <v>1.9179379709007627E-2</v>
      </c>
      <c r="R208" s="53">
        <f t="shared" si="285"/>
        <v>1.0000306551781488</v>
      </c>
      <c r="S208" s="53">
        <f t="shared" si="286"/>
        <v>0.87479151955110257</v>
      </c>
      <c r="T208" s="53">
        <f t="shared" si="287"/>
        <v>-7.6659573590225456</v>
      </c>
      <c r="U208" s="53">
        <f t="shared" si="288"/>
        <v>-6.3611926711510591</v>
      </c>
      <c r="W208" s="68">
        <f t="shared" ref="W208" si="357">B208+0.001</f>
        <v>85.246000000000009</v>
      </c>
      <c r="X208" s="68">
        <f t="shared" ref="X208" si="358">C208+0.001</f>
        <v>219.203</v>
      </c>
    </row>
    <row r="209" spans="1:24" x14ac:dyDescent="0.3">
      <c r="A209">
        <v>2010</v>
      </c>
      <c r="B209">
        <v>85.77</v>
      </c>
      <c r="C209">
        <v>218.23099999999999</v>
      </c>
      <c r="D209" s="57">
        <f t="shared" si="272"/>
        <v>1115.6322032303572</v>
      </c>
      <c r="E209" s="57">
        <f t="shared" si="273"/>
        <v>-1032.0522032303572</v>
      </c>
      <c r="F209" s="57">
        <f t="shared" si="274"/>
        <v>-666.20763175414049</v>
      </c>
      <c r="G209" s="57">
        <f t="shared" si="275"/>
        <v>-1133.5751892037238</v>
      </c>
      <c r="H209" s="57">
        <f t="shared" si="276"/>
        <v>17488.242368245908</v>
      </c>
      <c r="I209" s="57">
        <f t="shared" si="277"/>
        <v>29856.204810796182</v>
      </c>
      <c r="J209" s="53">
        <f t="shared" si="278"/>
        <v>1314.8480209460402</v>
      </c>
      <c r="K209" s="53">
        <f t="shared" si="279"/>
        <v>239.5570397963285</v>
      </c>
      <c r="L209" s="53">
        <f t="shared" si="280"/>
        <v>1143.740327896016</v>
      </c>
      <c r="M209" s="54"/>
      <c r="N209" s="59">
        <f t="shared" si="281"/>
        <v>10</v>
      </c>
      <c r="O209" s="59">
        <f t="shared" si="282"/>
        <v>9.1629785729700815E-3</v>
      </c>
      <c r="P209" s="59">
        <f t="shared" si="283"/>
        <v>-1.6947147036865003E-2</v>
      </c>
      <c r="Q209" s="53">
        <f t="shared" si="284"/>
        <v>1.921982776483655E-2</v>
      </c>
      <c r="R209" s="53">
        <f t="shared" si="285"/>
        <v>1.000030784618799</v>
      </c>
      <c r="S209" s="53">
        <f t="shared" si="286"/>
        <v>0.78330188114018207</v>
      </c>
      <c r="T209" s="53">
        <f t="shared" si="287"/>
        <v>-7.7784283157959333</v>
      </c>
      <c r="U209" s="53">
        <f t="shared" si="288"/>
        <v>-6.2353358200477107</v>
      </c>
      <c r="W209" s="68">
        <f t="shared" ref="W209" si="359">B209-0.001</f>
        <v>85.768999999999991</v>
      </c>
      <c r="X209" s="68">
        <f t="shared" ref="X209" si="360">C209-0.001</f>
        <v>218.23</v>
      </c>
    </row>
    <row r="210" spans="1:24" x14ac:dyDescent="0.3">
      <c r="A210">
        <v>2020</v>
      </c>
      <c r="B210">
        <v>86.300000000000011</v>
      </c>
      <c r="C210">
        <v>217.26599999999999</v>
      </c>
      <c r="D210" s="57">
        <f t="shared" si="272"/>
        <v>1116.3236878686541</v>
      </c>
      <c r="E210" s="57">
        <f t="shared" si="273"/>
        <v>-1032.7436878686542</v>
      </c>
      <c r="F210" s="57">
        <f t="shared" si="274"/>
        <v>-674.09565627877419</v>
      </c>
      <c r="G210" s="57">
        <f t="shared" si="275"/>
        <v>-1139.6823859827655</v>
      </c>
      <c r="H210" s="57">
        <f t="shared" si="276"/>
        <v>17480.354343721276</v>
      </c>
      <c r="I210" s="57">
        <f t="shared" si="277"/>
        <v>29850.097614017141</v>
      </c>
      <c r="J210" s="53">
        <f t="shared" si="278"/>
        <v>1324.1151365093899</v>
      </c>
      <c r="K210" s="53">
        <f t="shared" si="279"/>
        <v>239.39667132186696</v>
      </c>
      <c r="L210" s="53">
        <f t="shared" si="280"/>
        <v>1153.625155909544</v>
      </c>
      <c r="M210" s="54"/>
      <c r="N210" s="59">
        <f t="shared" si="281"/>
        <v>10</v>
      </c>
      <c r="O210" s="59">
        <f t="shared" si="282"/>
        <v>9.2502450355702141E-3</v>
      </c>
      <c r="P210" s="59">
        <f t="shared" si="283"/>
        <v>-1.6842427281745339E-2</v>
      </c>
      <c r="Q210" s="53">
        <f t="shared" si="284"/>
        <v>1.9180094155409888E-2</v>
      </c>
      <c r="R210" s="53">
        <f t="shared" si="285"/>
        <v>1.0000306574621325</v>
      </c>
      <c r="S210" s="53">
        <f t="shared" si="286"/>
        <v>0.69148463829700557</v>
      </c>
      <c r="T210" s="53">
        <f t="shared" si="287"/>
        <v>-7.8880245246337433</v>
      </c>
      <c r="U210" s="53">
        <f t="shared" si="288"/>
        <v>-6.1071967790416171</v>
      </c>
      <c r="W210" s="68">
        <f t="shared" ref="W210" si="361">B210+0.001</f>
        <v>86.301000000000016</v>
      </c>
      <c r="X210" s="68">
        <f t="shared" ref="X210" si="362">C210+0.001</f>
        <v>217.267</v>
      </c>
    </row>
    <row r="211" spans="1:24" x14ac:dyDescent="0.3">
      <c r="A211">
        <v>2030</v>
      </c>
      <c r="B211">
        <v>86.826999999999998</v>
      </c>
      <c r="C211">
        <v>216.298</v>
      </c>
      <c r="D211" s="57">
        <f t="shared" si="272"/>
        <v>1116.9231228164563</v>
      </c>
      <c r="E211" s="57">
        <f t="shared" si="273"/>
        <v>-1033.3431228164563</v>
      </c>
      <c r="F211" s="57">
        <f t="shared" si="274"/>
        <v>-682.09033970011637</v>
      </c>
      <c r="G211" s="57">
        <f t="shared" si="275"/>
        <v>-1145.6592279342449</v>
      </c>
      <c r="H211" s="57">
        <f t="shared" si="276"/>
        <v>17472.359660299935</v>
      </c>
      <c r="I211" s="57">
        <f t="shared" si="277"/>
        <v>29844.12077206566</v>
      </c>
      <c r="J211" s="53">
        <f t="shared" si="278"/>
        <v>1333.3350284392554</v>
      </c>
      <c r="K211" s="53">
        <f t="shared" si="279"/>
        <v>239.23172973446754</v>
      </c>
      <c r="L211" s="53">
        <f t="shared" si="280"/>
        <v>1163.5371758233805</v>
      </c>
      <c r="M211" s="54"/>
      <c r="N211" s="59">
        <f t="shared" si="281"/>
        <v>10</v>
      </c>
      <c r="O211" s="59">
        <f t="shared" si="282"/>
        <v>9.1978851580098858E-3</v>
      </c>
      <c r="P211" s="59">
        <f t="shared" si="283"/>
        <v>-1.6894787159304925E-2</v>
      </c>
      <c r="Q211" s="53">
        <f t="shared" si="284"/>
        <v>1.9209562397854985E-2</v>
      </c>
      <c r="R211" s="53">
        <f t="shared" si="285"/>
        <v>1.0000307517420555</v>
      </c>
      <c r="S211" s="53">
        <f t="shared" si="286"/>
        <v>0.59943494780221318</v>
      </c>
      <c r="T211" s="53">
        <f t="shared" si="287"/>
        <v>-7.9946834213421454</v>
      </c>
      <c r="U211" s="53">
        <f t="shared" si="288"/>
        <v>-5.9768419514794662</v>
      </c>
      <c r="W211" s="68">
        <f t="shared" ref="W211" si="363">B211-0.001</f>
        <v>86.825999999999993</v>
      </c>
      <c r="X211" s="68">
        <f t="shared" ref="X211" si="364">C211-0.001</f>
        <v>216.297</v>
      </c>
    </row>
    <row r="212" spans="1:24" x14ac:dyDescent="0.3">
      <c r="A212">
        <v>2040</v>
      </c>
      <c r="B212">
        <v>87.359000000000009</v>
      </c>
      <c r="C212">
        <v>215.33500000000001</v>
      </c>
      <c r="D212" s="57">
        <f t="shared" si="272"/>
        <v>1117.4302824659721</v>
      </c>
      <c r="E212" s="57">
        <f t="shared" si="273"/>
        <v>-1033.8502824659722</v>
      </c>
      <c r="F212" s="57">
        <f t="shared" si="274"/>
        <v>-690.18874481527394</v>
      </c>
      <c r="G212" s="57">
        <f t="shared" si="275"/>
        <v>-1151.503503529528</v>
      </c>
      <c r="H212" s="57">
        <f t="shared" si="276"/>
        <v>17464.261255184778</v>
      </c>
      <c r="I212" s="57">
        <f t="shared" si="277"/>
        <v>29838.276496470378</v>
      </c>
      <c r="J212" s="53">
        <f t="shared" si="278"/>
        <v>1342.505427218252</v>
      </c>
      <c r="K212" s="53">
        <f t="shared" si="279"/>
        <v>239.06234970361629</v>
      </c>
      <c r="L212" s="53">
        <f t="shared" si="280"/>
        <v>1173.4727381808866</v>
      </c>
      <c r="M212" s="54"/>
      <c r="N212" s="59">
        <f t="shared" si="281"/>
        <v>10</v>
      </c>
      <c r="O212" s="59">
        <f t="shared" si="282"/>
        <v>9.2851516206100201E-3</v>
      </c>
      <c r="P212" s="59">
        <f t="shared" si="283"/>
        <v>-1.6807520696705287E-2</v>
      </c>
      <c r="Q212" s="53">
        <f t="shared" si="284"/>
        <v>1.918275689851745E-2</v>
      </c>
      <c r="R212" s="53">
        <f t="shared" si="285"/>
        <v>1.0000306659752938</v>
      </c>
      <c r="S212" s="53">
        <f t="shared" si="286"/>
        <v>0.50715964951587311</v>
      </c>
      <c r="T212" s="53">
        <f t="shared" si="287"/>
        <v>-8.0984051151575525</v>
      </c>
      <c r="U212" s="53">
        <f t="shared" si="288"/>
        <v>-5.844275595283027</v>
      </c>
      <c r="W212" s="68">
        <f t="shared" ref="W212" si="365">B212+0.001</f>
        <v>87.360000000000014</v>
      </c>
      <c r="X212" s="68">
        <f t="shared" ref="X212" si="366">C212+0.001</f>
        <v>215.33600000000001</v>
      </c>
    </row>
    <row r="213" spans="1:24" x14ac:dyDescent="0.3">
      <c r="A213">
        <v>2050</v>
      </c>
      <c r="B213">
        <v>87.887999999999991</v>
      </c>
      <c r="C213">
        <v>214.36799999999999</v>
      </c>
      <c r="D213" s="57">
        <f t="shared" si="272"/>
        <v>1117.8449493954554</v>
      </c>
      <c r="E213" s="57">
        <f t="shared" si="273"/>
        <v>-1034.2649493954555</v>
      </c>
      <c r="F213" s="57">
        <f t="shared" si="274"/>
        <v>-698.38792811053452</v>
      </c>
      <c r="G213" s="57">
        <f t="shared" si="275"/>
        <v>-1157.2130012912387</v>
      </c>
      <c r="H213" s="57">
        <f t="shared" si="276"/>
        <v>17456.062071889519</v>
      </c>
      <c r="I213" s="57">
        <f t="shared" si="277"/>
        <v>29832.566998708669</v>
      </c>
      <c r="J213" s="53">
        <f t="shared" si="278"/>
        <v>1351.6240706971748</v>
      </c>
      <c r="K213" s="53">
        <f t="shared" si="279"/>
        <v>238.88866010731158</v>
      </c>
      <c r="L213" s="53">
        <f t="shared" si="280"/>
        <v>1183.4281880857225</v>
      </c>
      <c r="M213" s="54"/>
      <c r="N213" s="59">
        <f t="shared" si="281"/>
        <v>10</v>
      </c>
      <c r="O213" s="59">
        <f t="shared" si="282"/>
        <v>9.2327917430496918E-3</v>
      </c>
      <c r="P213" s="59">
        <f t="shared" si="283"/>
        <v>-1.6877333866785391E-2</v>
      </c>
      <c r="Q213" s="53">
        <f t="shared" si="284"/>
        <v>1.9224906589999646E-2</v>
      </c>
      <c r="R213" s="53">
        <f t="shared" si="285"/>
        <v>1.0000308008911751</v>
      </c>
      <c r="S213" s="53">
        <f t="shared" si="286"/>
        <v>0.41466692948322398</v>
      </c>
      <c r="T213" s="53">
        <f t="shared" si="287"/>
        <v>-8.1991832952606085</v>
      </c>
      <c r="U213" s="53">
        <f t="shared" si="288"/>
        <v>-5.7094977617106375</v>
      </c>
      <c r="W213" s="68">
        <f t="shared" ref="W213" si="367">B213-0.001</f>
        <v>87.886999999999986</v>
      </c>
      <c r="X213" s="68">
        <f t="shared" ref="X213" si="368">C213-0.001</f>
        <v>214.36699999999999</v>
      </c>
    </row>
    <row r="214" spans="1:24" x14ac:dyDescent="0.3">
      <c r="A214">
        <v>2060</v>
      </c>
      <c r="B214">
        <v>88.421000000000006</v>
      </c>
      <c r="C214">
        <v>213.40600000000001</v>
      </c>
      <c r="D214" s="57">
        <f t="shared" si="272"/>
        <v>1118.1670006126119</v>
      </c>
      <c r="E214" s="57">
        <f t="shared" si="273"/>
        <v>-1034.587000612612</v>
      </c>
      <c r="F214" s="57">
        <f t="shared" si="274"/>
        <v>-706.68488974570312</v>
      </c>
      <c r="G214" s="57">
        <f t="shared" si="275"/>
        <v>-1162.7855808335764</v>
      </c>
      <c r="H214" s="57">
        <f t="shared" si="276"/>
        <v>17447.76511025435</v>
      </c>
      <c r="I214" s="57">
        <f t="shared" si="277"/>
        <v>29826.994419166331</v>
      </c>
      <c r="J214" s="53">
        <f t="shared" si="278"/>
        <v>1360.688737511035</v>
      </c>
      <c r="K214" s="53">
        <f t="shared" si="279"/>
        <v>238.71078754924793</v>
      </c>
      <c r="L214" s="53">
        <f t="shared" si="280"/>
        <v>1193.3998574071722</v>
      </c>
      <c r="M214" s="54"/>
      <c r="N214" s="59">
        <f t="shared" si="281"/>
        <v>10</v>
      </c>
      <c r="O214" s="59">
        <f t="shared" si="282"/>
        <v>9.3026049131300463E-3</v>
      </c>
      <c r="P214" s="59">
        <f t="shared" si="283"/>
        <v>-1.679006740418526E-2</v>
      </c>
      <c r="Q214" s="53">
        <f t="shared" si="284"/>
        <v>1.918724587759657E-2</v>
      </c>
      <c r="R214" s="53">
        <f t="shared" si="285"/>
        <v>1.0000306803298622</v>
      </c>
      <c r="S214" s="53">
        <f t="shared" si="286"/>
        <v>0.32205121715649643</v>
      </c>
      <c r="T214" s="53">
        <f t="shared" si="287"/>
        <v>-8.2969616351685733</v>
      </c>
      <c r="U214" s="53">
        <f t="shared" si="288"/>
        <v>-5.5725795423377154</v>
      </c>
      <c r="W214" s="68">
        <f t="shared" ref="W214" si="369">B214+0.001</f>
        <v>88.422000000000011</v>
      </c>
      <c r="X214" s="68">
        <f t="shared" ref="X214" si="370">C214+0.001</f>
        <v>213.40700000000001</v>
      </c>
    </row>
    <row r="215" spans="1:24" x14ac:dyDescent="0.3">
      <c r="A215">
        <v>2070</v>
      </c>
      <c r="B215">
        <v>88.950999999999993</v>
      </c>
      <c r="C215">
        <v>212.441</v>
      </c>
      <c r="D215" s="57">
        <f t="shared" si="272"/>
        <v>1118.3963213740844</v>
      </c>
      <c r="E215" s="57">
        <f t="shared" si="273"/>
        <v>-1034.8163213740845</v>
      </c>
      <c r="F215" s="57">
        <f t="shared" si="274"/>
        <v>-715.07652817560484</v>
      </c>
      <c r="G215" s="57">
        <f t="shared" si="275"/>
        <v>-1168.2192481766076</v>
      </c>
      <c r="H215" s="57">
        <f t="shared" si="276"/>
        <v>17439.373471824449</v>
      </c>
      <c r="I215" s="57">
        <f t="shared" si="277"/>
        <v>29821.560751823301</v>
      </c>
      <c r="J215" s="53">
        <f t="shared" si="278"/>
        <v>1369.6972851539113</v>
      </c>
      <c r="K215" s="53">
        <f t="shared" si="279"/>
        <v>238.52885969351956</v>
      </c>
      <c r="L215" s="53">
        <f t="shared" si="280"/>
        <v>1203.3840631383564</v>
      </c>
      <c r="M215" s="54"/>
      <c r="N215" s="59">
        <f t="shared" si="281"/>
        <v>10</v>
      </c>
      <c r="O215" s="59">
        <f t="shared" si="282"/>
        <v>9.250245035569718E-3</v>
      </c>
      <c r="P215" s="59">
        <f t="shared" si="283"/>
        <v>-1.6842427281745339E-2</v>
      </c>
      <c r="Q215" s="53">
        <f t="shared" si="284"/>
        <v>1.9211538005663664E-2</v>
      </c>
      <c r="R215" s="53">
        <f t="shared" si="285"/>
        <v>1.0000307580679411</v>
      </c>
      <c r="S215" s="53">
        <f t="shared" si="286"/>
        <v>0.22932076147253461</v>
      </c>
      <c r="T215" s="53">
        <f t="shared" si="287"/>
        <v>-8.3916384299016649</v>
      </c>
      <c r="U215" s="53">
        <f t="shared" si="288"/>
        <v>-5.4336673430311597</v>
      </c>
      <c r="W215" s="68">
        <f t="shared" ref="W215" si="371">B215-0.001</f>
        <v>88.949999999999989</v>
      </c>
      <c r="X215" s="68">
        <f t="shared" ref="X215" si="372">C215-0.001</f>
        <v>212.44</v>
      </c>
    </row>
    <row r="216" spans="1:24" x14ac:dyDescent="0.3">
      <c r="A216">
        <v>2080</v>
      </c>
      <c r="B216">
        <v>89.484999999999999</v>
      </c>
      <c r="C216">
        <v>211.48000000000002</v>
      </c>
      <c r="D216" s="57">
        <f t="shared" si="272"/>
        <v>1118.5328045893052</v>
      </c>
      <c r="E216" s="57">
        <f t="shared" si="273"/>
        <v>-1034.9528045893053</v>
      </c>
      <c r="F216" s="57">
        <f t="shared" si="274"/>
        <v>-723.55974285296395</v>
      </c>
      <c r="G216" s="57">
        <f t="shared" si="275"/>
        <v>-1173.5120143116767</v>
      </c>
      <c r="H216" s="57">
        <f t="shared" si="276"/>
        <v>17430.89025714709</v>
      </c>
      <c r="I216" s="57">
        <f t="shared" si="277"/>
        <v>29816.267985688231</v>
      </c>
      <c r="J216" s="53">
        <f t="shared" si="278"/>
        <v>1378.6475797720373</v>
      </c>
      <c r="K216" s="53">
        <f t="shared" si="279"/>
        <v>238.34299853965069</v>
      </c>
      <c r="L216" s="53">
        <f t="shared" si="280"/>
        <v>1213.3771256222408</v>
      </c>
      <c r="M216" s="54"/>
      <c r="N216" s="59">
        <f t="shared" si="281"/>
        <v>10</v>
      </c>
      <c r="O216" s="59">
        <f t="shared" si="282"/>
        <v>9.3200582056498244E-3</v>
      </c>
      <c r="P216" s="59">
        <f t="shared" si="283"/>
        <v>-1.6772614111665234E-2</v>
      </c>
      <c r="Q216" s="53">
        <f t="shared" si="284"/>
        <v>1.9186704493869611E-2</v>
      </c>
      <c r="R216" s="53">
        <f t="shared" si="285"/>
        <v>1.000030678598482</v>
      </c>
      <c r="S216" s="53">
        <f t="shared" si="286"/>
        <v>0.13648321522072951</v>
      </c>
      <c r="T216" s="53">
        <f t="shared" si="287"/>
        <v>-8.4832146773591131</v>
      </c>
      <c r="U216" s="53">
        <f t="shared" si="288"/>
        <v>-5.2927661350691553</v>
      </c>
      <c r="W216" s="68">
        <f t="shared" ref="W216" si="373">B216+0.001</f>
        <v>89.486000000000004</v>
      </c>
      <c r="X216" s="68">
        <f t="shared" ref="X216" si="374">C216+0.001</f>
        <v>211.48100000000002</v>
      </c>
    </row>
    <row r="217" spans="1:24" x14ac:dyDescent="0.3">
      <c r="A217">
        <v>2089.6999999999998</v>
      </c>
      <c r="B217">
        <v>89.998999999999995</v>
      </c>
      <c r="C217">
        <v>210.54399999999998</v>
      </c>
      <c r="D217" s="57">
        <f t="shared" si="272"/>
        <v>1118.5764838764844</v>
      </c>
      <c r="E217" s="57">
        <f t="shared" si="273"/>
        <v>-1034.9964838764845</v>
      </c>
      <c r="F217" s="57">
        <f t="shared" si="274"/>
        <v>-731.87301537272128</v>
      </c>
      <c r="G217" s="57">
        <f t="shared" si="275"/>
        <v>-1178.5095005482406</v>
      </c>
      <c r="H217" s="57">
        <f t="shared" si="276"/>
        <v>17422.576984627332</v>
      </c>
      <c r="I217" s="57">
        <f t="shared" si="277"/>
        <v>29811.270499451668</v>
      </c>
      <c r="J217" s="53">
        <f t="shared" si="278"/>
        <v>1387.27169419448</v>
      </c>
      <c r="K217" s="53">
        <f t="shared" si="279"/>
        <v>238.15906583899547</v>
      </c>
      <c r="L217" s="53">
        <f t="shared" si="280"/>
        <v>1223.0753739312158</v>
      </c>
      <c r="M217" s="54"/>
      <c r="N217" s="59">
        <f t="shared" si="281"/>
        <v>9.6999999999998181</v>
      </c>
      <c r="O217" s="59">
        <f t="shared" si="282"/>
        <v>8.9709923552507807E-3</v>
      </c>
      <c r="P217" s="59">
        <f t="shared" si="283"/>
        <v>-1.6336281798667543E-2</v>
      </c>
      <c r="Q217" s="53">
        <f t="shared" si="284"/>
        <v>1.8637210241416735E-2</v>
      </c>
      <c r="R217" s="53">
        <f t="shared" si="285"/>
        <v>1.0000289464725753</v>
      </c>
      <c r="S217" s="53">
        <f t="shared" si="286"/>
        <v>4.3679287179117954E-2</v>
      </c>
      <c r="T217" s="53">
        <f t="shared" si="287"/>
        <v>-8.3132725197573727</v>
      </c>
      <c r="U217" s="53">
        <f t="shared" si="288"/>
        <v>-4.9974862365638595</v>
      </c>
      <c r="W217" s="68">
        <f t="shared" ref="W217" si="375">B217-0.001</f>
        <v>89.99799999999999</v>
      </c>
      <c r="X217" s="68">
        <f t="shared" ref="X217" si="376">C217-0.001</f>
        <v>210.54299999999998</v>
      </c>
    </row>
    <row r="218" spans="1:24" x14ac:dyDescent="0.3">
      <c r="A218">
        <v>2090</v>
      </c>
      <c r="B218">
        <v>90.001000000000005</v>
      </c>
      <c r="C218">
        <v>210.54599999999999</v>
      </c>
      <c r="D218" s="57">
        <f t="shared" si="272"/>
        <v>1118.5764838764844</v>
      </c>
      <c r="E218" s="57">
        <f t="shared" si="273"/>
        <v>-1034.9964838764845</v>
      </c>
      <c r="F218" s="57">
        <f t="shared" si="274"/>
        <v>-732.1313844552061</v>
      </c>
      <c r="G218" s="57">
        <f t="shared" si="275"/>
        <v>-1178.6619650267194</v>
      </c>
      <c r="H218" s="57">
        <f t="shared" si="276"/>
        <v>17422.318615544849</v>
      </c>
      <c r="I218" s="57">
        <f t="shared" si="277"/>
        <v>29811.118034973188</v>
      </c>
      <c r="J218" s="53">
        <f t="shared" si="278"/>
        <v>1387.5375281068777</v>
      </c>
      <c r="K218" s="53">
        <f t="shared" si="279"/>
        <v>238.15332385983206</v>
      </c>
      <c r="L218" s="53">
        <f t="shared" si="280"/>
        <v>1223.3753603594398</v>
      </c>
      <c r="M218" s="54"/>
      <c r="N218" s="59">
        <f t="shared" si="281"/>
        <v>0.3000000000001819</v>
      </c>
      <c r="O218" s="59">
        <f t="shared" si="282"/>
        <v>3.4906585040053262E-5</v>
      </c>
      <c r="P218" s="59">
        <f t="shared" si="283"/>
        <v>3.4906585040053262E-5</v>
      </c>
      <c r="Q218" s="53">
        <f t="shared" si="284"/>
        <v>4.9365367815301653E-5</v>
      </c>
      <c r="R218" s="53">
        <f t="shared" si="285"/>
        <v>1.0000000002030784</v>
      </c>
      <c r="S218" s="53">
        <f t="shared" si="286"/>
        <v>-1.49294639181663E-17</v>
      </c>
      <c r="T218" s="53">
        <f t="shared" si="287"/>
        <v>-0.25836908248481377</v>
      </c>
      <c r="U218" s="53">
        <f t="shared" si="288"/>
        <v>-0.15246447847871847</v>
      </c>
      <c r="W218" s="68">
        <f t="shared" ref="W218" si="377">B218+0.001</f>
        <v>90.00200000000001</v>
      </c>
      <c r="X218" s="68">
        <f t="shared" ref="X218" si="378">C218+0.001</f>
        <v>210.547</v>
      </c>
    </row>
    <row r="219" spans="1:24" x14ac:dyDescent="0.3">
      <c r="A219">
        <v>2099.6999999999998</v>
      </c>
      <c r="B219">
        <v>89.998999999999995</v>
      </c>
      <c r="C219">
        <v>210.54399999999998</v>
      </c>
      <c r="D219" s="57">
        <f t="shared" si="272"/>
        <v>1118.5764838764844</v>
      </c>
      <c r="E219" s="57">
        <f t="shared" si="273"/>
        <v>-1034.9964838764845</v>
      </c>
      <c r="F219" s="57">
        <f t="shared" si="274"/>
        <v>-740.48531812220983</v>
      </c>
      <c r="G219" s="57">
        <f t="shared" si="275"/>
        <v>-1183.5916498308616</v>
      </c>
      <c r="H219" s="57">
        <f t="shared" si="276"/>
        <v>17413.964681877846</v>
      </c>
      <c r="I219" s="57">
        <f t="shared" si="277"/>
        <v>29806.188350169046</v>
      </c>
      <c r="J219" s="53">
        <f t="shared" si="278"/>
        <v>1396.140286613022</v>
      </c>
      <c r="K219" s="53">
        <f t="shared" si="279"/>
        <v>237.96884555158488</v>
      </c>
      <c r="L219" s="53">
        <f t="shared" si="280"/>
        <v>1233.0749215386661</v>
      </c>
      <c r="M219" s="54"/>
      <c r="N219" s="59">
        <f t="shared" si="281"/>
        <v>9.6999999999998181</v>
      </c>
      <c r="O219" s="59">
        <f t="shared" si="282"/>
        <v>-3.4906585040053262E-5</v>
      </c>
      <c r="P219" s="59">
        <f t="shared" si="283"/>
        <v>-3.4906585040053262E-5</v>
      </c>
      <c r="Q219" s="53">
        <f t="shared" si="284"/>
        <v>4.9365367815301653E-5</v>
      </c>
      <c r="R219" s="53">
        <f t="shared" si="285"/>
        <v>1.0000000002030784</v>
      </c>
      <c r="S219" s="53">
        <f t="shared" si="286"/>
        <v>-4.8271933335374196E-16</v>
      </c>
      <c r="T219" s="53">
        <f t="shared" si="287"/>
        <v>-8.3539336670037567</v>
      </c>
      <c r="U219" s="53">
        <f t="shared" si="288"/>
        <v>-4.9296848041421493</v>
      </c>
      <c r="W219" s="68">
        <f t="shared" ref="W219" si="379">B219-0.001</f>
        <v>89.99799999999999</v>
      </c>
      <c r="X219" s="68">
        <f t="shared" ref="X219" si="380">C219-0.001</f>
        <v>210.54299999999998</v>
      </c>
    </row>
    <row r="220" spans="1:24" x14ac:dyDescent="0.3">
      <c r="A220">
        <v>2100</v>
      </c>
      <c r="B220">
        <v>90.001000000000005</v>
      </c>
      <c r="C220">
        <v>210.54599999999999</v>
      </c>
      <c r="D220" s="57">
        <f t="shared" si="272"/>
        <v>1118.5764838764844</v>
      </c>
      <c r="E220" s="57">
        <f t="shared" si="273"/>
        <v>-1034.9964838764845</v>
      </c>
      <c r="F220" s="57">
        <f t="shared" si="274"/>
        <v>-740.74368720469465</v>
      </c>
      <c r="G220" s="57">
        <f t="shared" si="275"/>
        <v>-1183.7441143093404</v>
      </c>
      <c r="H220" s="57">
        <f t="shared" si="276"/>
        <v>17413.706312795362</v>
      </c>
      <c r="I220" s="57">
        <f t="shared" si="277"/>
        <v>29806.035885690566</v>
      </c>
      <c r="J220" s="53">
        <f t="shared" si="278"/>
        <v>1396.4065805830376</v>
      </c>
      <c r="K220" s="53">
        <f t="shared" si="279"/>
        <v>237.9631762843446</v>
      </c>
      <c r="L220" s="53">
        <f t="shared" si="280"/>
        <v>1233.3749079668899</v>
      </c>
      <c r="M220" s="54"/>
      <c r="N220" s="59">
        <f t="shared" si="281"/>
        <v>0.3000000000001819</v>
      </c>
      <c r="O220" s="59">
        <f t="shared" si="282"/>
        <v>3.4906585040053262E-5</v>
      </c>
      <c r="P220" s="59">
        <f t="shared" si="283"/>
        <v>3.4906585040053262E-5</v>
      </c>
      <c r="Q220" s="53">
        <f t="shared" si="284"/>
        <v>4.9365367815301653E-5</v>
      </c>
      <c r="R220" s="53">
        <f t="shared" si="285"/>
        <v>1.0000000002030784</v>
      </c>
      <c r="S220" s="53">
        <f t="shared" si="286"/>
        <v>-1.49294639181663E-17</v>
      </c>
      <c r="T220" s="53">
        <f t="shared" si="287"/>
        <v>-0.25836908248481377</v>
      </c>
      <c r="U220" s="53">
        <f t="shared" si="288"/>
        <v>-0.15246447847871847</v>
      </c>
      <c r="W220" s="68">
        <f t="shared" ref="W220" si="381">B220+0.001</f>
        <v>90.00200000000001</v>
      </c>
      <c r="X220" s="68">
        <f t="shared" ref="X220" si="382">C220+0.001</f>
        <v>210.547</v>
      </c>
    </row>
    <row r="221" spans="1:24" x14ac:dyDescent="0.3">
      <c r="A221">
        <v>2110</v>
      </c>
      <c r="B221">
        <v>89.998999999999995</v>
      </c>
      <c r="C221">
        <v>210.54399999999998</v>
      </c>
      <c r="D221" s="57">
        <f t="shared" si="272"/>
        <v>1118.5764838764844</v>
      </c>
      <c r="E221" s="57">
        <f t="shared" si="273"/>
        <v>-1034.9964838764845</v>
      </c>
      <c r="F221" s="57">
        <f t="shared" si="274"/>
        <v>-749.3559899541832</v>
      </c>
      <c r="G221" s="57">
        <f t="shared" si="275"/>
        <v>-1188.8262635919612</v>
      </c>
      <c r="H221" s="57">
        <f t="shared" si="276"/>
        <v>17405.094010045876</v>
      </c>
      <c r="I221" s="57">
        <f t="shared" si="277"/>
        <v>29800.953736407944</v>
      </c>
      <c r="J221" s="53">
        <f t="shared" si="278"/>
        <v>1405.2908185447727</v>
      </c>
      <c r="K221" s="53">
        <f t="shared" si="279"/>
        <v>237.77543088586458</v>
      </c>
      <c r="L221" s="53">
        <f t="shared" si="280"/>
        <v>1243.3744555743399</v>
      </c>
      <c r="M221" s="54"/>
      <c r="N221" s="59">
        <f t="shared" si="281"/>
        <v>10</v>
      </c>
      <c r="O221" s="59">
        <f t="shared" si="282"/>
        <v>-3.4906585040053262E-5</v>
      </c>
      <c r="P221" s="59">
        <f t="shared" si="283"/>
        <v>-3.4906585040053262E-5</v>
      </c>
      <c r="Q221" s="53">
        <f t="shared" si="284"/>
        <v>4.9365367815301653E-5</v>
      </c>
      <c r="R221" s="53">
        <f t="shared" si="285"/>
        <v>1.0000000002030784</v>
      </c>
      <c r="S221" s="53">
        <f t="shared" si="286"/>
        <v>-4.9764879727190829E-16</v>
      </c>
      <c r="T221" s="53">
        <f t="shared" si="287"/>
        <v>-8.6123027494885704</v>
      </c>
      <c r="U221" s="53">
        <f t="shared" si="288"/>
        <v>-5.0821492826208674</v>
      </c>
      <c r="W221" s="68">
        <f t="shared" ref="W221" si="383">B221-0.001</f>
        <v>89.99799999999999</v>
      </c>
      <c r="X221" s="68">
        <f t="shared" ref="X221" si="384">C221-0.001</f>
        <v>210.54299999999998</v>
      </c>
    </row>
    <row r="222" spans="1:24" x14ac:dyDescent="0.3">
      <c r="A222">
        <v>2120</v>
      </c>
      <c r="B222">
        <v>90.001000000000005</v>
      </c>
      <c r="C222">
        <v>210.54599999999999</v>
      </c>
      <c r="D222" s="57">
        <f t="shared" si="272"/>
        <v>1118.5764838764844</v>
      </c>
      <c r="E222" s="57">
        <f t="shared" si="273"/>
        <v>-1034.9964838764845</v>
      </c>
      <c r="F222" s="57">
        <f t="shared" si="274"/>
        <v>-757.96829270367175</v>
      </c>
      <c r="G222" s="57">
        <f t="shared" si="275"/>
        <v>-1193.9084128745819</v>
      </c>
      <c r="H222" s="57">
        <f t="shared" si="276"/>
        <v>17396.481707296389</v>
      </c>
      <c r="I222" s="57">
        <f t="shared" si="277"/>
        <v>29795.871587125323</v>
      </c>
      <c r="J222" s="53">
        <f t="shared" si="278"/>
        <v>1414.1899557968943</v>
      </c>
      <c r="K222" s="53">
        <f t="shared" si="279"/>
        <v>237.59004638563408</v>
      </c>
      <c r="L222" s="53">
        <f t="shared" si="280"/>
        <v>1253.3740031817897</v>
      </c>
      <c r="M222" s="54"/>
      <c r="N222" s="59">
        <f t="shared" si="281"/>
        <v>10</v>
      </c>
      <c r="O222" s="59">
        <f t="shared" si="282"/>
        <v>3.4906585040053262E-5</v>
      </c>
      <c r="P222" s="59">
        <f t="shared" si="283"/>
        <v>3.4906585040053262E-5</v>
      </c>
      <c r="Q222" s="53">
        <f t="shared" si="284"/>
        <v>4.9365367815301653E-5</v>
      </c>
      <c r="R222" s="53">
        <f t="shared" si="285"/>
        <v>1.0000000002030784</v>
      </c>
      <c r="S222" s="53">
        <f t="shared" si="286"/>
        <v>-4.9764879727190829E-16</v>
      </c>
      <c r="T222" s="53">
        <f t="shared" si="287"/>
        <v>-8.6123027494885704</v>
      </c>
      <c r="U222" s="53">
        <f t="shared" si="288"/>
        <v>-5.0821492826208674</v>
      </c>
      <c r="W222" s="68">
        <f t="shared" ref="W222" si="385">B222+0.001</f>
        <v>90.00200000000001</v>
      </c>
      <c r="X222" s="68">
        <f t="shared" ref="X222" si="386">C222+0.001</f>
        <v>210.547</v>
      </c>
    </row>
    <row r="223" spans="1:24" x14ac:dyDescent="0.3">
      <c r="A223">
        <v>2130</v>
      </c>
      <c r="B223">
        <v>89.998999999999995</v>
      </c>
      <c r="C223">
        <v>210.54399999999998</v>
      </c>
      <c r="D223" s="57">
        <f t="shared" si="272"/>
        <v>1118.5764838764844</v>
      </c>
      <c r="E223" s="57">
        <f t="shared" si="273"/>
        <v>-1034.9964838764845</v>
      </c>
      <c r="F223" s="57">
        <f t="shared" si="274"/>
        <v>-766.5805954531603</v>
      </c>
      <c r="G223" s="57">
        <f t="shared" si="275"/>
        <v>-1198.9905621572027</v>
      </c>
      <c r="H223" s="57">
        <f t="shared" si="276"/>
        <v>17387.869404546902</v>
      </c>
      <c r="I223" s="57">
        <f t="shared" si="277"/>
        <v>29790.789437842701</v>
      </c>
      <c r="J223" s="53">
        <f t="shared" si="278"/>
        <v>1423.1037128288881</v>
      </c>
      <c r="K223" s="53">
        <f t="shared" si="279"/>
        <v>237.40698233877808</v>
      </c>
      <c r="L223" s="53">
        <f t="shared" si="280"/>
        <v>1263.3735507892397</v>
      </c>
      <c r="M223" s="54"/>
      <c r="N223" s="59">
        <f t="shared" si="281"/>
        <v>10</v>
      </c>
      <c r="O223" s="59">
        <f t="shared" si="282"/>
        <v>-3.4906585040053262E-5</v>
      </c>
      <c r="P223" s="59">
        <f t="shared" si="283"/>
        <v>-3.4906585040053262E-5</v>
      </c>
      <c r="Q223" s="53">
        <f t="shared" si="284"/>
        <v>4.9365367815301653E-5</v>
      </c>
      <c r="R223" s="53">
        <f t="shared" si="285"/>
        <v>1.0000000002030784</v>
      </c>
      <c r="S223" s="53">
        <f t="shared" si="286"/>
        <v>-4.9764879727190829E-16</v>
      </c>
      <c r="T223" s="53">
        <f t="shared" si="287"/>
        <v>-8.6123027494885704</v>
      </c>
      <c r="U223" s="53">
        <f t="shared" si="288"/>
        <v>-5.0821492826208674</v>
      </c>
      <c r="W223" s="68">
        <f t="shared" ref="W223" si="387">B223-0.001</f>
        <v>89.99799999999999</v>
      </c>
      <c r="X223" s="68">
        <f t="shared" ref="X223" si="388">C223-0.001</f>
        <v>210.54299999999998</v>
      </c>
    </row>
    <row r="224" spans="1:24" x14ac:dyDescent="0.3">
      <c r="A224">
        <v>2140</v>
      </c>
      <c r="B224">
        <v>90.001000000000005</v>
      </c>
      <c r="C224">
        <v>210.54599999999999</v>
      </c>
      <c r="D224" s="57">
        <f t="shared" si="272"/>
        <v>1118.5764838764844</v>
      </c>
      <c r="E224" s="57">
        <f t="shared" si="273"/>
        <v>-1034.9964838764845</v>
      </c>
      <c r="F224" s="57">
        <f t="shared" si="274"/>
        <v>-775.19289820264885</v>
      </c>
      <c r="G224" s="57">
        <f t="shared" si="275"/>
        <v>-1204.0727114398235</v>
      </c>
      <c r="H224" s="57">
        <f t="shared" si="276"/>
        <v>17379.257101797415</v>
      </c>
      <c r="I224" s="57">
        <f t="shared" si="277"/>
        <v>29785.707288560079</v>
      </c>
      <c r="J224" s="53">
        <f t="shared" si="278"/>
        <v>1432.0318166360239</v>
      </c>
      <c r="K224" s="53">
        <f t="shared" si="279"/>
        <v>237.22619911705334</v>
      </c>
      <c r="L224" s="53">
        <f t="shared" si="280"/>
        <v>1273.3730983966902</v>
      </c>
      <c r="M224" s="54"/>
      <c r="N224" s="59">
        <f t="shared" si="281"/>
        <v>10</v>
      </c>
      <c r="O224" s="59">
        <f t="shared" si="282"/>
        <v>3.4906585040053262E-5</v>
      </c>
      <c r="P224" s="59">
        <f t="shared" si="283"/>
        <v>3.4906585040053262E-5</v>
      </c>
      <c r="Q224" s="53">
        <f t="shared" si="284"/>
        <v>4.9365367815301653E-5</v>
      </c>
      <c r="R224" s="53">
        <f t="shared" si="285"/>
        <v>1.0000000002030784</v>
      </c>
      <c r="S224" s="53">
        <f t="shared" si="286"/>
        <v>-4.9764879727190829E-16</v>
      </c>
      <c r="T224" s="53">
        <f t="shared" si="287"/>
        <v>-8.6123027494885704</v>
      </c>
      <c r="U224" s="53">
        <f t="shared" si="288"/>
        <v>-5.0821492826208674</v>
      </c>
      <c r="W224" s="68">
        <f t="shared" ref="W224" si="389">B224+0.001</f>
        <v>90.00200000000001</v>
      </c>
      <c r="X224" s="68">
        <f t="shared" ref="X224" si="390">C224+0.001</f>
        <v>210.547</v>
      </c>
    </row>
    <row r="225" spans="1:24" x14ac:dyDescent="0.3">
      <c r="A225">
        <v>2150</v>
      </c>
      <c r="B225">
        <v>89.998999999999995</v>
      </c>
      <c r="C225">
        <v>210.54399999999998</v>
      </c>
      <c r="D225" s="57">
        <f t="shared" si="272"/>
        <v>1118.5764838764844</v>
      </c>
      <c r="E225" s="57">
        <f t="shared" si="273"/>
        <v>-1034.9964838764845</v>
      </c>
      <c r="F225" s="57">
        <f t="shared" si="274"/>
        <v>-783.8052009521374</v>
      </c>
      <c r="G225" s="57">
        <f t="shared" si="275"/>
        <v>-1209.1548607224443</v>
      </c>
      <c r="H225" s="57">
        <f t="shared" si="276"/>
        <v>17370.644799047928</v>
      </c>
      <c r="I225" s="57">
        <f t="shared" si="277"/>
        <v>29780.625139277457</v>
      </c>
      <c r="J225" s="53">
        <f t="shared" si="278"/>
        <v>1440.9740005455803</v>
      </c>
      <c r="K225" s="53">
        <f t="shared" si="279"/>
        <v>237.04765789185865</v>
      </c>
      <c r="L225" s="53">
        <f t="shared" si="280"/>
        <v>1283.3726460041401</v>
      </c>
      <c r="M225" s="54"/>
      <c r="N225" s="59">
        <f t="shared" si="281"/>
        <v>10</v>
      </c>
      <c r="O225" s="59">
        <f t="shared" si="282"/>
        <v>-3.4906585040053262E-5</v>
      </c>
      <c r="P225" s="59">
        <f t="shared" si="283"/>
        <v>-3.4906585040053262E-5</v>
      </c>
      <c r="Q225" s="53">
        <f t="shared" si="284"/>
        <v>4.9365367815301653E-5</v>
      </c>
      <c r="R225" s="53">
        <f t="shared" si="285"/>
        <v>1.0000000002030784</v>
      </c>
      <c r="S225" s="53">
        <f t="shared" si="286"/>
        <v>-4.9764879727190829E-16</v>
      </c>
      <c r="T225" s="53">
        <f t="shared" si="287"/>
        <v>-8.6123027494885704</v>
      </c>
      <c r="U225" s="53">
        <f t="shared" si="288"/>
        <v>-5.0821492826208674</v>
      </c>
      <c r="W225" s="68">
        <f t="shared" ref="W225" si="391">B225-0.001</f>
        <v>89.99799999999999</v>
      </c>
      <c r="X225" s="68">
        <f t="shared" ref="X225" si="392">C225-0.001</f>
        <v>210.54299999999998</v>
      </c>
    </row>
    <row r="226" spans="1:24" x14ac:dyDescent="0.3">
      <c r="A226">
        <v>2160</v>
      </c>
      <c r="B226">
        <v>90.001000000000005</v>
      </c>
      <c r="C226">
        <v>210.54599999999999</v>
      </c>
      <c r="D226" s="57">
        <f t="shared" si="272"/>
        <v>1118.5764838764844</v>
      </c>
      <c r="E226" s="57">
        <f t="shared" si="273"/>
        <v>-1034.9964838764845</v>
      </c>
      <c r="F226" s="57">
        <f t="shared" si="274"/>
        <v>-792.41750370162595</v>
      </c>
      <c r="G226" s="57">
        <f t="shared" si="275"/>
        <v>-1214.237010005065</v>
      </c>
      <c r="H226" s="57">
        <f t="shared" si="276"/>
        <v>17362.032496298441</v>
      </c>
      <c r="I226" s="57">
        <f t="shared" si="277"/>
        <v>29775.542989994836</v>
      </c>
      <c r="J226" s="53">
        <f t="shared" si="278"/>
        <v>1449.9300040480425</v>
      </c>
      <c r="K226" s="53">
        <f t="shared" si="279"/>
        <v>236.87132061751191</v>
      </c>
      <c r="L226" s="53">
        <f t="shared" si="280"/>
        <v>1293.3721936115901</v>
      </c>
      <c r="M226" s="54"/>
      <c r="N226" s="59">
        <f t="shared" si="281"/>
        <v>10</v>
      </c>
      <c r="O226" s="59">
        <f t="shared" si="282"/>
        <v>3.4906585040053262E-5</v>
      </c>
      <c r="P226" s="59">
        <f t="shared" si="283"/>
        <v>3.4906585040053262E-5</v>
      </c>
      <c r="Q226" s="53">
        <f t="shared" si="284"/>
        <v>4.9365367815301653E-5</v>
      </c>
      <c r="R226" s="53">
        <f t="shared" si="285"/>
        <v>1.0000000002030784</v>
      </c>
      <c r="S226" s="53">
        <f t="shared" si="286"/>
        <v>-4.9764879727190829E-16</v>
      </c>
      <c r="T226" s="53">
        <f t="shared" si="287"/>
        <v>-8.6123027494885704</v>
      </c>
      <c r="U226" s="53">
        <f t="shared" si="288"/>
        <v>-5.0821492826208674</v>
      </c>
      <c r="W226" s="68">
        <f t="shared" ref="W226" si="393">B226+0.001</f>
        <v>90.00200000000001</v>
      </c>
      <c r="X226" s="68">
        <f t="shared" ref="X226" si="394">C226+0.001</f>
        <v>210.547</v>
      </c>
    </row>
    <row r="227" spans="1:24" x14ac:dyDescent="0.3">
      <c r="A227">
        <v>2170</v>
      </c>
      <c r="B227">
        <v>89.998999999999995</v>
      </c>
      <c r="C227">
        <v>210.54399999999998</v>
      </c>
      <c r="D227" s="57">
        <f t="shared" si="272"/>
        <v>1118.5764838764844</v>
      </c>
      <c r="E227" s="57">
        <f t="shared" si="273"/>
        <v>-1034.9964838764845</v>
      </c>
      <c r="F227" s="57">
        <f t="shared" si="274"/>
        <v>-801.0298064511145</v>
      </c>
      <c r="G227" s="57">
        <f t="shared" si="275"/>
        <v>-1219.3191592876858</v>
      </c>
      <c r="H227" s="57">
        <f t="shared" si="276"/>
        <v>17353.420193548955</v>
      </c>
      <c r="I227" s="57">
        <f t="shared" si="277"/>
        <v>29770.460840712214</v>
      </c>
      <c r="J227" s="53">
        <f t="shared" si="278"/>
        <v>1458.8995726331332</v>
      </c>
      <c r="K227" s="53">
        <f t="shared" si="279"/>
        <v>236.69715001479864</v>
      </c>
      <c r="L227" s="53">
        <f t="shared" si="280"/>
        <v>1303.3717412190399</v>
      </c>
      <c r="M227" s="54"/>
      <c r="N227" s="59">
        <f t="shared" si="281"/>
        <v>10</v>
      </c>
      <c r="O227" s="59">
        <f t="shared" si="282"/>
        <v>-3.4906585040053262E-5</v>
      </c>
      <c r="P227" s="59">
        <f t="shared" si="283"/>
        <v>-3.4906585040053262E-5</v>
      </c>
      <c r="Q227" s="53">
        <f t="shared" si="284"/>
        <v>4.9365367815301653E-5</v>
      </c>
      <c r="R227" s="53">
        <f t="shared" si="285"/>
        <v>1.0000000002030784</v>
      </c>
      <c r="S227" s="53">
        <f t="shared" si="286"/>
        <v>-4.9764879727190829E-16</v>
      </c>
      <c r="T227" s="53">
        <f t="shared" si="287"/>
        <v>-8.6123027494885704</v>
      </c>
      <c r="U227" s="53">
        <f t="shared" si="288"/>
        <v>-5.0821492826208674</v>
      </c>
      <c r="W227" s="68">
        <f t="shared" ref="W227" si="395">B227-0.001</f>
        <v>89.99799999999999</v>
      </c>
      <c r="X227" s="68">
        <f t="shared" ref="X227" si="396">C227-0.001</f>
        <v>210.54299999999998</v>
      </c>
    </row>
    <row r="228" spans="1:24" x14ac:dyDescent="0.3">
      <c r="A228">
        <v>2180</v>
      </c>
      <c r="B228">
        <v>90.001000000000005</v>
      </c>
      <c r="C228">
        <v>210.54599999999999</v>
      </c>
      <c r="D228" s="57">
        <f t="shared" si="272"/>
        <v>1118.5764838764844</v>
      </c>
      <c r="E228" s="57">
        <f t="shared" si="273"/>
        <v>-1034.9964838764845</v>
      </c>
      <c r="F228" s="57">
        <f t="shared" si="274"/>
        <v>-809.64210920060304</v>
      </c>
      <c r="G228" s="57">
        <f t="shared" si="275"/>
        <v>-1224.4013085703066</v>
      </c>
      <c r="H228" s="57">
        <f t="shared" si="276"/>
        <v>17344.807890799468</v>
      </c>
      <c r="I228" s="57">
        <f t="shared" si="277"/>
        <v>29765.378691429592</v>
      </c>
      <c r="J228" s="53">
        <f t="shared" si="278"/>
        <v>1467.8824576305421</v>
      </c>
      <c r="K228" s="53">
        <f t="shared" si="279"/>
        <v>236.52510955479511</v>
      </c>
      <c r="L228" s="53">
        <f t="shared" si="280"/>
        <v>1313.3712888264902</v>
      </c>
      <c r="M228" s="54"/>
      <c r="N228" s="59">
        <f t="shared" si="281"/>
        <v>10</v>
      </c>
      <c r="O228" s="59">
        <f t="shared" si="282"/>
        <v>3.4906585040053262E-5</v>
      </c>
      <c r="P228" s="59">
        <f t="shared" si="283"/>
        <v>3.4906585040053262E-5</v>
      </c>
      <c r="Q228" s="53">
        <f t="shared" si="284"/>
        <v>4.9365367815301653E-5</v>
      </c>
      <c r="R228" s="53">
        <f t="shared" si="285"/>
        <v>1.0000000002030784</v>
      </c>
      <c r="S228" s="53">
        <f t="shared" si="286"/>
        <v>-4.9764879727190829E-16</v>
      </c>
      <c r="T228" s="53">
        <f t="shared" si="287"/>
        <v>-8.6123027494885704</v>
      </c>
      <c r="U228" s="53">
        <f t="shared" si="288"/>
        <v>-5.0821492826208674</v>
      </c>
      <c r="W228" s="68">
        <f t="shared" ref="W228" si="397">B228+0.001</f>
        <v>90.00200000000001</v>
      </c>
      <c r="X228" s="68">
        <f t="shared" ref="X228" si="398">C228+0.001</f>
        <v>210.547</v>
      </c>
    </row>
    <row r="229" spans="1:24" x14ac:dyDescent="0.3">
      <c r="A229">
        <v>2190</v>
      </c>
      <c r="B229">
        <v>89.998999999999995</v>
      </c>
      <c r="C229">
        <v>210.54399999999998</v>
      </c>
      <c r="D229" s="57">
        <f t="shared" si="272"/>
        <v>1118.5764838764844</v>
      </c>
      <c r="E229" s="57">
        <f t="shared" si="273"/>
        <v>-1034.9964838764845</v>
      </c>
      <c r="F229" s="57">
        <f t="shared" si="274"/>
        <v>-818.25441195009159</v>
      </c>
      <c r="G229" s="57">
        <f t="shared" si="275"/>
        <v>-1229.4834578529274</v>
      </c>
      <c r="H229" s="57">
        <f t="shared" si="276"/>
        <v>17336.195588049981</v>
      </c>
      <c r="I229" s="57">
        <f t="shared" si="277"/>
        <v>29760.296542146971</v>
      </c>
      <c r="J229" s="53">
        <f t="shared" si="278"/>
        <v>1476.878416055222</v>
      </c>
      <c r="K229" s="53">
        <f t="shared" si="279"/>
        <v>236.35516344296937</v>
      </c>
      <c r="L229" s="53">
        <f t="shared" si="280"/>
        <v>1323.3708364339402</v>
      </c>
      <c r="M229" s="54"/>
      <c r="N229" s="59">
        <f t="shared" si="281"/>
        <v>10</v>
      </c>
      <c r="O229" s="59">
        <f t="shared" si="282"/>
        <v>-3.4906585040053262E-5</v>
      </c>
      <c r="P229" s="59">
        <f t="shared" si="283"/>
        <v>-3.4906585040053262E-5</v>
      </c>
      <c r="Q229" s="53">
        <f t="shared" si="284"/>
        <v>4.9365367815301653E-5</v>
      </c>
      <c r="R229" s="53">
        <f t="shared" si="285"/>
        <v>1.0000000002030784</v>
      </c>
      <c r="S229" s="53">
        <f t="shared" si="286"/>
        <v>-4.9764879727190829E-16</v>
      </c>
      <c r="T229" s="53">
        <f t="shared" si="287"/>
        <v>-8.6123027494885704</v>
      </c>
      <c r="U229" s="53">
        <f t="shared" si="288"/>
        <v>-5.0821492826208674</v>
      </c>
      <c r="W229" s="68">
        <f t="shared" ref="W229" si="399">B229-0.001</f>
        <v>89.99799999999999</v>
      </c>
      <c r="X229" s="68">
        <f t="shared" ref="X229" si="400">C229-0.001</f>
        <v>210.54299999999998</v>
      </c>
    </row>
    <row r="230" spans="1:24" x14ac:dyDescent="0.3">
      <c r="A230">
        <v>2200</v>
      </c>
      <c r="B230">
        <v>90.001000000000005</v>
      </c>
      <c r="C230">
        <v>210.54599999999999</v>
      </c>
      <c r="D230" s="57">
        <f t="shared" si="272"/>
        <v>1118.5764838764844</v>
      </c>
      <c r="E230" s="57">
        <f t="shared" si="273"/>
        <v>-1034.9964838764845</v>
      </c>
      <c r="F230" s="57">
        <f t="shared" si="274"/>
        <v>-826.86671469958014</v>
      </c>
      <c r="G230" s="57">
        <f t="shared" si="275"/>
        <v>-1234.5656071355481</v>
      </c>
      <c r="H230" s="57">
        <f t="shared" si="276"/>
        <v>17327.583285300494</v>
      </c>
      <c r="I230" s="57">
        <f t="shared" si="277"/>
        <v>29755.214392864349</v>
      </c>
      <c r="J230" s="53">
        <f t="shared" si="278"/>
        <v>1485.8872104571201</v>
      </c>
      <c r="K230" s="53">
        <f t="shared" si="279"/>
        <v>236.18727660356126</v>
      </c>
      <c r="L230" s="53">
        <f t="shared" si="280"/>
        <v>1333.3703840413903</v>
      </c>
      <c r="M230" s="54"/>
      <c r="N230" s="59">
        <f t="shared" si="281"/>
        <v>10</v>
      </c>
      <c r="O230" s="59">
        <f t="shared" si="282"/>
        <v>3.4906585040053262E-5</v>
      </c>
      <c r="P230" s="59">
        <f t="shared" si="283"/>
        <v>3.4906585040053262E-5</v>
      </c>
      <c r="Q230" s="53">
        <f t="shared" si="284"/>
        <v>4.9365367815301653E-5</v>
      </c>
      <c r="R230" s="53">
        <f t="shared" si="285"/>
        <v>1.0000000002030784</v>
      </c>
      <c r="S230" s="53">
        <f t="shared" si="286"/>
        <v>-4.9764879727190829E-16</v>
      </c>
      <c r="T230" s="53">
        <f t="shared" si="287"/>
        <v>-8.6123027494885704</v>
      </c>
      <c r="U230" s="53">
        <f t="shared" si="288"/>
        <v>-5.0821492826208674</v>
      </c>
      <c r="W230" s="68">
        <f t="shared" ref="W230" si="401">B230+0.001</f>
        <v>90.00200000000001</v>
      </c>
      <c r="X230" s="68">
        <f t="shared" ref="X230" si="402">C230+0.001</f>
        <v>210.547</v>
      </c>
    </row>
    <row r="231" spans="1:24" x14ac:dyDescent="0.3">
      <c r="A231">
        <v>2210</v>
      </c>
      <c r="B231">
        <v>89.998999999999995</v>
      </c>
      <c r="C231">
        <v>210.54399999999998</v>
      </c>
      <c r="D231" s="57">
        <f t="shared" si="272"/>
        <v>1118.5764838764844</v>
      </c>
      <c r="E231" s="57">
        <f t="shared" si="273"/>
        <v>-1034.9964838764845</v>
      </c>
      <c r="F231" s="57">
        <f t="shared" si="274"/>
        <v>-835.47901744906869</v>
      </c>
      <c r="G231" s="57">
        <f t="shared" si="275"/>
        <v>-1239.6477564181689</v>
      </c>
      <c r="H231" s="57">
        <f t="shared" si="276"/>
        <v>17318.970982551007</v>
      </c>
      <c r="I231" s="57">
        <f t="shared" si="277"/>
        <v>29750.132243581727</v>
      </c>
      <c r="J231" s="53">
        <f t="shared" si="278"/>
        <v>1494.9086087752189</v>
      </c>
      <c r="K231" s="53">
        <f t="shared" si="279"/>
        <v>236.02141466424345</v>
      </c>
      <c r="L231" s="53">
        <f t="shared" si="280"/>
        <v>1343.3699316488401</v>
      </c>
      <c r="M231" s="54"/>
      <c r="N231" s="59">
        <f t="shared" si="281"/>
        <v>10</v>
      </c>
      <c r="O231" s="59">
        <f t="shared" si="282"/>
        <v>-3.4906585040053262E-5</v>
      </c>
      <c r="P231" s="59">
        <f t="shared" si="283"/>
        <v>-3.4906585040053262E-5</v>
      </c>
      <c r="Q231" s="53">
        <f t="shared" si="284"/>
        <v>4.9365367815301653E-5</v>
      </c>
      <c r="R231" s="53">
        <f t="shared" si="285"/>
        <v>1.0000000002030784</v>
      </c>
      <c r="S231" s="53">
        <f t="shared" si="286"/>
        <v>-4.9764879727190829E-16</v>
      </c>
      <c r="T231" s="53">
        <f t="shared" si="287"/>
        <v>-8.6123027494885704</v>
      </c>
      <c r="U231" s="53">
        <f t="shared" si="288"/>
        <v>-5.0821492826208674</v>
      </c>
      <c r="W231" s="68">
        <f t="shared" ref="W231" si="403">B231-0.001</f>
        <v>89.99799999999999</v>
      </c>
      <c r="X231" s="68">
        <f t="shared" ref="X231" si="404">C231-0.001</f>
        <v>210.54299999999998</v>
      </c>
    </row>
    <row r="232" spans="1:24" x14ac:dyDescent="0.3">
      <c r="A232">
        <v>2220</v>
      </c>
      <c r="B232">
        <v>90.001000000000005</v>
      </c>
      <c r="C232">
        <v>210.54599999999999</v>
      </c>
      <c r="D232" s="57">
        <f t="shared" si="272"/>
        <v>1118.5764838764844</v>
      </c>
      <c r="E232" s="57">
        <f t="shared" si="273"/>
        <v>-1034.9964838764845</v>
      </c>
      <c r="F232" s="57">
        <f t="shared" si="274"/>
        <v>-844.09132019855724</v>
      </c>
      <c r="G232" s="57">
        <f t="shared" si="275"/>
        <v>-1244.7299057007897</v>
      </c>
      <c r="H232" s="57">
        <f t="shared" si="276"/>
        <v>17310.35867980152</v>
      </c>
      <c r="I232" s="57">
        <f t="shared" si="277"/>
        <v>29745.050094299106</v>
      </c>
      <c r="J232" s="53">
        <f t="shared" si="278"/>
        <v>1503.9423841957644</v>
      </c>
      <c r="K232" s="53">
        <f t="shared" si="279"/>
        <v>235.85754394106374</v>
      </c>
      <c r="L232" s="53">
        <f t="shared" si="280"/>
        <v>1353.3694792562901</v>
      </c>
      <c r="M232" s="54"/>
      <c r="N232" s="59">
        <f t="shared" si="281"/>
        <v>10</v>
      </c>
      <c r="O232" s="59">
        <f t="shared" si="282"/>
        <v>3.4906585040053262E-5</v>
      </c>
      <c r="P232" s="59">
        <f t="shared" si="283"/>
        <v>3.4906585040053262E-5</v>
      </c>
      <c r="Q232" s="53">
        <f t="shared" si="284"/>
        <v>4.9365367815301653E-5</v>
      </c>
      <c r="R232" s="53">
        <f t="shared" si="285"/>
        <v>1.0000000002030784</v>
      </c>
      <c r="S232" s="53">
        <f t="shared" si="286"/>
        <v>-4.9764879727190829E-16</v>
      </c>
      <c r="T232" s="53">
        <f t="shared" si="287"/>
        <v>-8.6123027494885704</v>
      </c>
      <c r="U232" s="53">
        <f t="shared" si="288"/>
        <v>-5.0821492826208674</v>
      </c>
      <c r="W232" s="68">
        <f t="shared" ref="W232" si="405">B232+0.001</f>
        <v>90.00200000000001</v>
      </c>
      <c r="X232" s="68">
        <f t="shared" ref="X232" si="406">C232+0.001</f>
        <v>210.547</v>
      </c>
    </row>
    <row r="233" spans="1:24" x14ac:dyDescent="0.3">
      <c r="A233">
        <v>2230</v>
      </c>
      <c r="B233">
        <v>89.998999999999995</v>
      </c>
      <c r="C233">
        <v>210.54399999999998</v>
      </c>
      <c r="D233" s="57">
        <f t="shared" si="272"/>
        <v>1118.5764838764844</v>
      </c>
      <c r="E233" s="57">
        <f t="shared" si="273"/>
        <v>-1034.9964838764845</v>
      </c>
      <c r="F233" s="57">
        <f t="shared" si="274"/>
        <v>-852.70362294804579</v>
      </c>
      <c r="G233" s="57">
        <f t="shared" si="275"/>
        <v>-1249.8120549834105</v>
      </c>
      <c r="H233" s="57">
        <f t="shared" si="276"/>
        <v>17301.746377052033</v>
      </c>
      <c r="I233" s="57">
        <f t="shared" si="277"/>
        <v>29739.967945016484</v>
      </c>
      <c r="J233" s="53">
        <f t="shared" si="278"/>
        <v>1512.9883150145536</v>
      </c>
      <c r="K233" s="53">
        <f t="shared" si="279"/>
        <v>235.69563142366869</v>
      </c>
      <c r="L233" s="53">
        <f t="shared" si="280"/>
        <v>1363.3690268637401</v>
      </c>
      <c r="M233" s="54"/>
      <c r="N233" s="59">
        <f t="shared" si="281"/>
        <v>10</v>
      </c>
      <c r="O233" s="59">
        <f t="shared" si="282"/>
        <v>-3.4906585040053262E-5</v>
      </c>
      <c r="P233" s="59">
        <f t="shared" si="283"/>
        <v>-3.4906585040053262E-5</v>
      </c>
      <c r="Q233" s="53">
        <f t="shared" si="284"/>
        <v>4.9365367815301653E-5</v>
      </c>
      <c r="R233" s="53">
        <f t="shared" si="285"/>
        <v>1.0000000002030784</v>
      </c>
      <c r="S233" s="53">
        <f t="shared" si="286"/>
        <v>-4.9764879727190829E-16</v>
      </c>
      <c r="T233" s="53">
        <f t="shared" si="287"/>
        <v>-8.6123027494885704</v>
      </c>
      <c r="U233" s="53">
        <f t="shared" si="288"/>
        <v>-5.0821492826208674</v>
      </c>
      <c r="W233" s="68">
        <f t="shared" ref="W233" si="407">B233-0.001</f>
        <v>89.99799999999999</v>
      </c>
      <c r="X233" s="68">
        <f t="shared" ref="X233" si="408">C233-0.001</f>
        <v>210.54299999999998</v>
      </c>
    </row>
    <row r="234" spans="1:24" x14ac:dyDescent="0.3">
      <c r="A234">
        <v>2240</v>
      </c>
      <c r="B234">
        <v>90.001000000000005</v>
      </c>
      <c r="C234">
        <v>210.54599999999999</v>
      </c>
      <c r="D234" s="57">
        <f t="shared" si="272"/>
        <v>1118.5764838764844</v>
      </c>
      <c r="E234" s="57">
        <f t="shared" si="273"/>
        <v>-1034.9964838764845</v>
      </c>
      <c r="F234" s="57">
        <f t="shared" si="274"/>
        <v>-861.31592569753434</v>
      </c>
      <c r="G234" s="57">
        <f t="shared" si="275"/>
        <v>-1254.8942042660312</v>
      </c>
      <c r="H234" s="57">
        <f t="shared" si="276"/>
        <v>17293.134074302547</v>
      </c>
      <c r="I234" s="57">
        <f t="shared" si="277"/>
        <v>29734.885795733862</v>
      </c>
      <c r="J234" s="53">
        <f t="shared" si="278"/>
        <v>1522.0461845031759</v>
      </c>
      <c r="K234" s="53">
        <f t="shared" si="279"/>
        <v>235.5356447608082</v>
      </c>
      <c r="L234" s="53">
        <f t="shared" si="280"/>
        <v>1373.3685744711902</v>
      </c>
      <c r="M234" s="54"/>
      <c r="N234" s="59">
        <f t="shared" si="281"/>
        <v>10</v>
      </c>
      <c r="O234" s="59">
        <f t="shared" si="282"/>
        <v>3.4906585040053262E-5</v>
      </c>
      <c r="P234" s="59">
        <f t="shared" si="283"/>
        <v>3.4906585040053262E-5</v>
      </c>
      <c r="Q234" s="53">
        <f t="shared" si="284"/>
        <v>4.9365367815301653E-5</v>
      </c>
      <c r="R234" s="53">
        <f t="shared" si="285"/>
        <v>1.0000000002030784</v>
      </c>
      <c r="S234" s="53">
        <f t="shared" si="286"/>
        <v>-4.9764879727190829E-16</v>
      </c>
      <c r="T234" s="53">
        <f t="shared" si="287"/>
        <v>-8.6123027494885704</v>
      </c>
      <c r="U234" s="53">
        <f t="shared" si="288"/>
        <v>-5.0821492826208674</v>
      </c>
      <c r="W234" s="68">
        <f t="shared" ref="W234" si="409">B234+0.001</f>
        <v>90.00200000000001</v>
      </c>
      <c r="X234" s="68">
        <f t="shared" ref="X234" si="410">C234+0.001</f>
        <v>210.547</v>
      </c>
    </row>
    <row r="235" spans="1:24" x14ac:dyDescent="0.3">
      <c r="A235">
        <v>2250</v>
      </c>
      <c r="B235">
        <v>89.998999999999995</v>
      </c>
      <c r="C235">
        <v>210.54399999999998</v>
      </c>
      <c r="D235" s="57">
        <f t="shared" si="272"/>
        <v>1118.5764838764844</v>
      </c>
      <c r="E235" s="57">
        <f t="shared" si="273"/>
        <v>-1034.9964838764845</v>
      </c>
      <c r="F235" s="57">
        <f t="shared" si="274"/>
        <v>-869.92822844702289</v>
      </c>
      <c r="G235" s="57">
        <f t="shared" si="275"/>
        <v>-1259.976353548652</v>
      </c>
      <c r="H235" s="57">
        <f t="shared" si="276"/>
        <v>17284.52177155306</v>
      </c>
      <c r="I235" s="57">
        <f t="shared" si="277"/>
        <v>29729.803646451241</v>
      </c>
      <c r="J235" s="53">
        <f t="shared" si="278"/>
        <v>1531.1157807790805</v>
      </c>
      <c r="K235" s="53">
        <f t="shared" si="279"/>
        <v>235.3775522461201</v>
      </c>
      <c r="L235" s="53">
        <f t="shared" si="280"/>
        <v>1383.3681220786407</v>
      </c>
      <c r="M235" s="54"/>
      <c r="N235" s="59">
        <f t="shared" si="281"/>
        <v>10</v>
      </c>
      <c r="O235" s="59">
        <f t="shared" si="282"/>
        <v>-3.4906585040053262E-5</v>
      </c>
      <c r="P235" s="59">
        <f t="shared" si="283"/>
        <v>-3.4906585040053262E-5</v>
      </c>
      <c r="Q235" s="53">
        <f t="shared" si="284"/>
        <v>4.9365367815301653E-5</v>
      </c>
      <c r="R235" s="53">
        <f t="shared" si="285"/>
        <v>1.0000000002030784</v>
      </c>
      <c r="S235" s="53">
        <f t="shared" si="286"/>
        <v>-4.9764879727190829E-16</v>
      </c>
      <c r="T235" s="53">
        <f t="shared" si="287"/>
        <v>-8.6123027494885704</v>
      </c>
      <c r="U235" s="53">
        <f t="shared" si="288"/>
        <v>-5.0821492826208674</v>
      </c>
      <c r="W235" s="68">
        <f t="shared" ref="W235" si="411">B235-0.001</f>
        <v>89.99799999999999</v>
      </c>
      <c r="X235" s="68">
        <f t="shared" ref="X235" si="412">C235-0.001</f>
        <v>210.54299999999998</v>
      </c>
    </row>
    <row r="236" spans="1:24" x14ac:dyDescent="0.3">
      <c r="A236">
        <v>2260</v>
      </c>
      <c r="B236">
        <v>90.001000000000005</v>
      </c>
      <c r="C236">
        <v>210.54599999999999</v>
      </c>
      <c r="D236" s="57">
        <f t="shared" si="272"/>
        <v>1118.5764838764844</v>
      </c>
      <c r="E236" s="57">
        <f t="shared" si="273"/>
        <v>-1034.9964838764845</v>
      </c>
      <c r="F236" s="57">
        <f t="shared" si="274"/>
        <v>-878.54053119651144</v>
      </c>
      <c r="G236" s="57">
        <f t="shared" si="275"/>
        <v>-1265.0585028312728</v>
      </c>
      <c r="H236" s="57">
        <f t="shared" si="276"/>
        <v>17275.909468803573</v>
      </c>
      <c r="I236" s="57">
        <f t="shared" si="277"/>
        <v>29724.721497168619</v>
      </c>
      <c r="J236" s="53">
        <f t="shared" si="278"/>
        <v>1540.1968966793661</v>
      </c>
      <c r="K236" s="53">
        <f t="shared" si="279"/>
        <v>235.22132280419336</v>
      </c>
      <c r="L236" s="53">
        <f t="shared" si="280"/>
        <v>1393.3676696860905</v>
      </c>
      <c r="M236" s="54"/>
      <c r="N236" s="59">
        <f t="shared" si="281"/>
        <v>10</v>
      </c>
      <c r="O236" s="59">
        <f t="shared" si="282"/>
        <v>3.4906585040053262E-5</v>
      </c>
      <c r="P236" s="59">
        <f t="shared" si="283"/>
        <v>3.4906585040053262E-5</v>
      </c>
      <c r="Q236" s="53">
        <f t="shared" si="284"/>
        <v>4.9365367815301653E-5</v>
      </c>
      <c r="R236" s="53">
        <f t="shared" si="285"/>
        <v>1.0000000002030784</v>
      </c>
      <c r="S236" s="53">
        <f t="shared" si="286"/>
        <v>-4.9764879727190829E-16</v>
      </c>
      <c r="T236" s="53">
        <f t="shared" si="287"/>
        <v>-8.6123027494885704</v>
      </c>
      <c r="U236" s="53">
        <f t="shared" si="288"/>
        <v>-5.0821492826208674</v>
      </c>
      <c r="W236" s="68">
        <f t="shared" ref="W236" si="413">B236+0.001</f>
        <v>90.00200000000001</v>
      </c>
      <c r="X236" s="68">
        <f t="shared" ref="X236" si="414">C236+0.001</f>
        <v>210.547</v>
      </c>
    </row>
    <row r="237" spans="1:24" x14ac:dyDescent="0.3">
      <c r="A237">
        <v>2270</v>
      </c>
      <c r="B237">
        <v>89.998999999999995</v>
      </c>
      <c r="C237">
        <v>210.54399999999998</v>
      </c>
      <c r="D237" s="57">
        <f t="shared" si="272"/>
        <v>1118.5764838764844</v>
      </c>
      <c r="E237" s="57">
        <f t="shared" si="273"/>
        <v>-1034.9964838764845</v>
      </c>
      <c r="F237" s="57">
        <f t="shared" si="274"/>
        <v>-887.15283394599999</v>
      </c>
      <c r="G237" s="57">
        <f t="shared" si="275"/>
        <v>-1270.1406521138936</v>
      </c>
      <c r="H237" s="57">
        <f t="shared" si="276"/>
        <v>17267.297166054086</v>
      </c>
      <c r="I237" s="57">
        <f t="shared" si="277"/>
        <v>29719.639347885997</v>
      </c>
      <c r="J237" s="53">
        <f t="shared" si="278"/>
        <v>1549.2893296381815</v>
      </c>
      <c r="K237" s="53">
        <f t="shared" si="279"/>
        <v>235.06692597690807</v>
      </c>
      <c r="L237" s="53">
        <f t="shared" si="280"/>
        <v>1403.3672172935405</v>
      </c>
      <c r="M237" s="54"/>
      <c r="N237" s="59">
        <f t="shared" si="281"/>
        <v>10</v>
      </c>
      <c r="O237" s="59">
        <f t="shared" si="282"/>
        <v>-3.4906585040053262E-5</v>
      </c>
      <c r="P237" s="59">
        <f t="shared" si="283"/>
        <v>-3.4906585040053262E-5</v>
      </c>
      <c r="Q237" s="53">
        <f t="shared" si="284"/>
        <v>4.9365367815301653E-5</v>
      </c>
      <c r="R237" s="53">
        <f t="shared" si="285"/>
        <v>1.0000000002030784</v>
      </c>
      <c r="S237" s="53">
        <f t="shared" si="286"/>
        <v>-4.9764879727190829E-16</v>
      </c>
      <c r="T237" s="53">
        <f t="shared" si="287"/>
        <v>-8.6123027494885704</v>
      </c>
      <c r="U237" s="53">
        <f t="shared" si="288"/>
        <v>-5.0821492826208674</v>
      </c>
      <c r="W237" s="68">
        <f t="shared" ref="W237" si="415">B237-0.001</f>
        <v>89.99799999999999</v>
      </c>
      <c r="X237" s="68">
        <f t="shared" ref="X237" si="416">C237-0.001</f>
        <v>210.54299999999998</v>
      </c>
    </row>
    <row r="238" spans="1:24" x14ac:dyDescent="0.3">
      <c r="A238">
        <v>2280</v>
      </c>
      <c r="B238">
        <v>90.001000000000005</v>
      </c>
      <c r="C238">
        <v>210.54599999999999</v>
      </c>
      <c r="D238" s="57">
        <f t="shared" ref="D238:D301" si="417">S238+D237</f>
        <v>1118.5764838764844</v>
      </c>
      <c r="E238" s="57">
        <f t="shared" ref="E238:E301" si="418">$D$1-D238</f>
        <v>-1034.9964838764845</v>
      </c>
      <c r="F238" s="57">
        <f t="shared" ref="F238:F301" si="419">T238+F237</f>
        <v>-895.76513669548854</v>
      </c>
      <c r="G238" s="57">
        <f t="shared" ref="G238:G301" si="420">U238+G237</f>
        <v>-1275.2228013965143</v>
      </c>
      <c r="H238" s="57">
        <f t="shared" ref="H238:H301" si="421">H237+T238</f>
        <v>17258.684863304599</v>
      </c>
      <c r="I238" s="57">
        <f t="shared" ref="I238:I301" si="422">I237+U238</f>
        <v>29714.557198603376</v>
      </c>
      <c r="J238" s="53">
        <f t="shared" ref="J238:J301" si="423">SQRT(F238^2+G238^2)</f>
        <v>1558.39288156763</v>
      </c>
      <c r="K238" s="53">
        <f t="shared" ref="K238:K301" si="424">IF(J238=0,0,IF(F238&lt;0,ATAN(G238/F238)*180/PI()+180,ATAN(G238/F238)*180/PI()))</f>
        <v>234.91433191005046</v>
      </c>
      <c r="L238" s="53">
        <f t="shared" ref="L238:L301" si="425">COS((K238-$B$1)*PI()/180)*J238</f>
        <v>1413.3667649009906</v>
      </c>
      <c r="M238" s="54"/>
      <c r="N238" s="59">
        <f t="shared" ref="N238:N301" si="426">A238-A237</f>
        <v>10</v>
      </c>
      <c r="O238" s="59">
        <f t="shared" ref="O238:O301" si="427">RADIANS(B238-B237)</f>
        <v>3.4906585040053262E-5</v>
      </c>
      <c r="P238" s="59">
        <f t="shared" ref="P238:P301" si="428">RADIANS(C238-C237)</f>
        <v>3.4906585040053262E-5</v>
      </c>
      <c r="Q238" s="53">
        <f t="shared" ref="Q238:Q301" si="429">ACOS(COS(O238)-SIN(RADIANS(B237))*SIN(RADIANS(B238))*(1-COS(P238)))</f>
        <v>4.9365367815301653E-5</v>
      </c>
      <c r="R238" s="53">
        <f t="shared" ref="R238:R301" si="430">2/Q238*TAN(Q238/2)</f>
        <v>1.0000000002030784</v>
      </c>
      <c r="S238" s="53">
        <f t="shared" ref="S238:S301" si="431">(N238/2)*(COS(RADIANS(B237))+COS(RADIANS(B238)))*R238</f>
        <v>-4.9764879727190829E-16</v>
      </c>
      <c r="T238" s="53">
        <f t="shared" ref="T238:T301" si="432">(N238/2)*(SIN(RADIANS(B237))*COS(RADIANS(C237))+SIN(RADIANS(B238))*COS(RADIANS(C238)))*R238</f>
        <v>-8.6123027494885704</v>
      </c>
      <c r="U238" s="53">
        <f t="shared" ref="U238:U301" si="433">(N238/2)*(SIN(RADIANS(B237))*SIN(RADIANS(C237))+SIN(RADIANS(B238))*SIN(RADIANS(C238)))*R238</f>
        <v>-5.0821492826208674</v>
      </c>
      <c r="W238" s="68">
        <f t="shared" ref="W238" si="434">B238+0.001</f>
        <v>90.00200000000001</v>
      </c>
      <c r="X238" s="68">
        <f t="shared" ref="X238" si="435">C238+0.001</f>
        <v>210.547</v>
      </c>
    </row>
    <row r="239" spans="1:24" x14ac:dyDescent="0.3">
      <c r="A239">
        <v>2290</v>
      </c>
      <c r="B239">
        <v>89.998999999999995</v>
      </c>
      <c r="C239">
        <v>210.54399999999998</v>
      </c>
      <c r="D239" s="57">
        <f t="shared" si="417"/>
        <v>1118.5764838764844</v>
      </c>
      <c r="E239" s="57">
        <f t="shared" si="418"/>
        <v>-1034.9964838764845</v>
      </c>
      <c r="F239" s="57">
        <f t="shared" si="419"/>
        <v>-904.37743944497709</v>
      </c>
      <c r="G239" s="57">
        <f t="shared" si="420"/>
        <v>-1280.3049506791351</v>
      </c>
      <c r="H239" s="57">
        <f t="shared" si="421"/>
        <v>17250.072560555112</v>
      </c>
      <c r="I239" s="57">
        <f t="shared" si="422"/>
        <v>29709.475049320754</v>
      </c>
      <c r="J239" s="53">
        <f t="shared" si="423"/>
        <v>1567.5073587420748</v>
      </c>
      <c r="K239" s="53">
        <f t="shared" si="424"/>
        <v>234.76351134020024</v>
      </c>
      <c r="L239" s="53">
        <f t="shared" si="425"/>
        <v>1423.3663125084404</v>
      </c>
      <c r="M239" s="54"/>
      <c r="N239" s="59">
        <f t="shared" si="426"/>
        <v>10</v>
      </c>
      <c r="O239" s="59">
        <f t="shared" si="427"/>
        <v>-3.4906585040053262E-5</v>
      </c>
      <c r="P239" s="59">
        <f t="shared" si="428"/>
        <v>-3.4906585040053262E-5</v>
      </c>
      <c r="Q239" s="53">
        <f t="shared" si="429"/>
        <v>4.9365367815301653E-5</v>
      </c>
      <c r="R239" s="53">
        <f t="shared" si="430"/>
        <v>1.0000000002030784</v>
      </c>
      <c r="S239" s="53">
        <f t="shared" si="431"/>
        <v>-4.9764879727190829E-16</v>
      </c>
      <c r="T239" s="53">
        <f t="shared" si="432"/>
        <v>-8.6123027494885704</v>
      </c>
      <c r="U239" s="53">
        <f t="shared" si="433"/>
        <v>-5.0821492826208674</v>
      </c>
      <c r="W239" s="68">
        <f t="shared" ref="W239" si="436">B239-0.001</f>
        <v>89.99799999999999</v>
      </c>
      <c r="X239" s="68">
        <f t="shared" ref="X239" si="437">C239-0.001</f>
        <v>210.54299999999998</v>
      </c>
    </row>
    <row r="240" spans="1:24" x14ac:dyDescent="0.3">
      <c r="A240">
        <v>2300</v>
      </c>
      <c r="B240">
        <v>90.001000000000005</v>
      </c>
      <c r="C240">
        <v>210.54599999999999</v>
      </c>
      <c r="D240" s="57">
        <f t="shared" si="417"/>
        <v>1118.5764838764844</v>
      </c>
      <c r="E240" s="57">
        <f t="shared" si="418"/>
        <v>-1034.9964838764845</v>
      </c>
      <c r="F240" s="57">
        <f t="shared" si="419"/>
        <v>-912.98974219446563</v>
      </c>
      <c r="G240" s="57">
        <f t="shared" si="420"/>
        <v>-1285.3870999617559</v>
      </c>
      <c r="H240" s="57">
        <f t="shared" si="421"/>
        <v>17241.460257805626</v>
      </c>
      <c r="I240" s="57">
        <f t="shared" si="422"/>
        <v>29704.392900038132</v>
      </c>
      <c r="J240" s="53">
        <f t="shared" si="423"/>
        <v>1576.6325716857464</v>
      </c>
      <c r="K240" s="53">
        <f t="shared" si="424"/>
        <v>234.61443558188751</v>
      </c>
      <c r="L240" s="53">
        <f t="shared" si="425"/>
        <v>1433.3658601158907</v>
      </c>
      <c r="M240" s="54"/>
      <c r="N240" s="59">
        <f t="shared" si="426"/>
        <v>10</v>
      </c>
      <c r="O240" s="59">
        <f t="shared" si="427"/>
        <v>3.4906585040053262E-5</v>
      </c>
      <c r="P240" s="59">
        <f t="shared" si="428"/>
        <v>3.4906585040053262E-5</v>
      </c>
      <c r="Q240" s="53">
        <f t="shared" si="429"/>
        <v>4.9365367815301653E-5</v>
      </c>
      <c r="R240" s="53">
        <f t="shared" si="430"/>
        <v>1.0000000002030784</v>
      </c>
      <c r="S240" s="53">
        <f t="shared" si="431"/>
        <v>-4.9764879727190829E-16</v>
      </c>
      <c r="T240" s="53">
        <f t="shared" si="432"/>
        <v>-8.6123027494885704</v>
      </c>
      <c r="U240" s="53">
        <f t="shared" si="433"/>
        <v>-5.0821492826208674</v>
      </c>
      <c r="W240" s="68">
        <f t="shared" ref="W240" si="438">B240+0.001</f>
        <v>90.00200000000001</v>
      </c>
      <c r="X240" s="68">
        <f t="shared" ref="X240" si="439">C240+0.001</f>
        <v>210.547</v>
      </c>
    </row>
    <row r="241" spans="1:24" x14ac:dyDescent="0.3">
      <c r="A241">
        <v>2310</v>
      </c>
      <c r="B241">
        <v>89.998999999999995</v>
      </c>
      <c r="C241">
        <v>210.54399999999998</v>
      </c>
      <c r="D241" s="57">
        <f t="shared" si="417"/>
        <v>1118.5764838764844</v>
      </c>
      <c r="E241" s="57">
        <f t="shared" si="418"/>
        <v>-1034.9964838764845</v>
      </c>
      <c r="F241" s="57">
        <f t="shared" si="419"/>
        <v>-921.60204494395418</v>
      </c>
      <c r="G241" s="57">
        <f t="shared" si="420"/>
        <v>-1290.4692492443767</v>
      </c>
      <c r="H241" s="57">
        <f t="shared" si="421"/>
        <v>17232.847955056139</v>
      </c>
      <c r="I241" s="57">
        <f t="shared" si="422"/>
        <v>29699.310750755511</v>
      </c>
      <c r="J241" s="53">
        <f t="shared" si="423"/>
        <v>1585.76833506355</v>
      </c>
      <c r="K241" s="53">
        <f t="shared" si="424"/>
        <v>234.46707651501686</v>
      </c>
      <c r="L241" s="53">
        <f t="shared" si="425"/>
        <v>1443.3654077233405</v>
      </c>
      <c r="M241" s="54"/>
      <c r="N241" s="59">
        <f t="shared" si="426"/>
        <v>10</v>
      </c>
      <c r="O241" s="59">
        <f t="shared" si="427"/>
        <v>-3.4906585040053262E-5</v>
      </c>
      <c r="P241" s="59">
        <f t="shared" si="428"/>
        <v>-3.4906585040053262E-5</v>
      </c>
      <c r="Q241" s="53">
        <f t="shared" si="429"/>
        <v>4.9365367815301653E-5</v>
      </c>
      <c r="R241" s="53">
        <f t="shared" si="430"/>
        <v>1.0000000002030784</v>
      </c>
      <c r="S241" s="53">
        <f t="shared" si="431"/>
        <v>-4.9764879727190829E-16</v>
      </c>
      <c r="T241" s="53">
        <f t="shared" si="432"/>
        <v>-8.6123027494885704</v>
      </c>
      <c r="U241" s="53">
        <f t="shared" si="433"/>
        <v>-5.0821492826208674</v>
      </c>
      <c r="W241" s="68">
        <f t="shared" ref="W241" si="440">B241-0.001</f>
        <v>89.99799999999999</v>
      </c>
      <c r="X241" s="68">
        <f t="shared" ref="X241" si="441">C241-0.001</f>
        <v>210.54299999999998</v>
      </c>
    </row>
    <row r="242" spans="1:24" x14ac:dyDescent="0.3">
      <c r="A242">
        <v>2320</v>
      </c>
      <c r="B242">
        <v>90.001000000000005</v>
      </c>
      <c r="C242">
        <v>210.54599999999999</v>
      </c>
      <c r="D242" s="57">
        <f t="shared" si="417"/>
        <v>1118.5764838764844</v>
      </c>
      <c r="E242" s="57">
        <f t="shared" si="418"/>
        <v>-1034.9964838764845</v>
      </c>
      <c r="F242" s="57">
        <f t="shared" si="419"/>
        <v>-930.21434769344273</v>
      </c>
      <c r="G242" s="57">
        <f t="shared" si="420"/>
        <v>-1295.5513985269974</v>
      </c>
      <c r="H242" s="57">
        <f t="shared" si="421"/>
        <v>17224.235652306652</v>
      </c>
      <c r="I242" s="57">
        <f t="shared" si="422"/>
        <v>29694.228601472889</v>
      </c>
      <c r="J242" s="53">
        <f t="shared" si="423"/>
        <v>1594.9144675749844</v>
      </c>
      <c r="K242" s="53">
        <f t="shared" si="424"/>
        <v>234.32140657255499</v>
      </c>
      <c r="L242" s="53">
        <f t="shared" si="425"/>
        <v>1453.3649553307905</v>
      </c>
      <c r="M242" s="54"/>
      <c r="N242" s="59">
        <f t="shared" si="426"/>
        <v>10</v>
      </c>
      <c r="O242" s="59">
        <f t="shared" si="427"/>
        <v>3.4906585040053262E-5</v>
      </c>
      <c r="P242" s="59">
        <f t="shared" si="428"/>
        <v>3.4906585040053262E-5</v>
      </c>
      <c r="Q242" s="53">
        <f t="shared" si="429"/>
        <v>4.9365367815301653E-5</v>
      </c>
      <c r="R242" s="53">
        <f t="shared" si="430"/>
        <v>1.0000000002030784</v>
      </c>
      <c r="S242" s="53">
        <f t="shared" si="431"/>
        <v>-4.9764879727190829E-16</v>
      </c>
      <c r="T242" s="53">
        <f t="shared" si="432"/>
        <v>-8.6123027494885704</v>
      </c>
      <c r="U242" s="53">
        <f t="shared" si="433"/>
        <v>-5.0821492826208674</v>
      </c>
      <c r="W242" s="68">
        <f t="shared" ref="W242" si="442">B242+0.001</f>
        <v>90.00200000000001</v>
      </c>
      <c r="X242" s="68">
        <f t="shared" ref="X242" si="443">C242+0.001</f>
        <v>210.547</v>
      </c>
    </row>
    <row r="243" spans="1:24" x14ac:dyDescent="0.3">
      <c r="A243">
        <v>2330</v>
      </c>
      <c r="B243">
        <v>89.998999999999995</v>
      </c>
      <c r="C243">
        <v>210.54399999999998</v>
      </c>
      <c r="D243" s="57">
        <f t="shared" si="417"/>
        <v>1118.5764838764844</v>
      </c>
      <c r="E243" s="57">
        <f t="shared" si="418"/>
        <v>-1034.9964838764845</v>
      </c>
      <c r="F243" s="57">
        <f t="shared" si="419"/>
        <v>-938.82665044293128</v>
      </c>
      <c r="G243" s="57">
        <f t="shared" si="420"/>
        <v>-1300.6335478096182</v>
      </c>
      <c r="H243" s="57">
        <f t="shared" si="421"/>
        <v>17215.623349557165</v>
      </c>
      <c r="I243" s="57">
        <f t="shared" si="422"/>
        <v>29689.146452190267</v>
      </c>
      <c r="J243" s="53">
        <f t="shared" si="423"/>
        <v>1604.070791851073</v>
      </c>
      <c r="K243" s="53">
        <f t="shared" si="424"/>
        <v>234.17739872847886</v>
      </c>
      <c r="L243" s="53">
        <f t="shared" si="425"/>
        <v>1463.3645029382405</v>
      </c>
      <c r="M243" s="54"/>
      <c r="N243" s="59">
        <f t="shared" si="426"/>
        <v>10</v>
      </c>
      <c r="O243" s="59">
        <f t="shared" si="427"/>
        <v>-3.4906585040053262E-5</v>
      </c>
      <c r="P243" s="59">
        <f t="shared" si="428"/>
        <v>-3.4906585040053262E-5</v>
      </c>
      <c r="Q243" s="53">
        <f t="shared" si="429"/>
        <v>4.9365367815301653E-5</v>
      </c>
      <c r="R243" s="53">
        <f t="shared" si="430"/>
        <v>1.0000000002030784</v>
      </c>
      <c r="S243" s="53">
        <f t="shared" si="431"/>
        <v>-4.9764879727190829E-16</v>
      </c>
      <c r="T243" s="53">
        <f t="shared" si="432"/>
        <v>-8.6123027494885704</v>
      </c>
      <c r="U243" s="53">
        <f t="shared" si="433"/>
        <v>-5.0821492826208674</v>
      </c>
      <c r="W243" s="68">
        <f t="shared" ref="W243" si="444">B243-0.001</f>
        <v>89.99799999999999</v>
      </c>
      <c r="X243" s="68">
        <f t="shared" ref="X243" si="445">C243-0.001</f>
        <v>210.54299999999998</v>
      </c>
    </row>
    <row r="244" spans="1:24" x14ac:dyDescent="0.3">
      <c r="A244">
        <v>2340</v>
      </c>
      <c r="B244">
        <v>90.001000000000005</v>
      </c>
      <c r="C244">
        <v>210.54599999999999</v>
      </c>
      <c r="D244" s="57">
        <f t="shared" si="417"/>
        <v>1118.5764838764844</v>
      </c>
      <c r="E244" s="57">
        <f t="shared" si="418"/>
        <v>-1034.9964838764845</v>
      </c>
      <c r="F244" s="57">
        <f t="shared" si="419"/>
        <v>-947.43895319241983</v>
      </c>
      <c r="G244" s="57">
        <f t="shared" si="420"/>
        <v>-1305.715697092239</v>
      </c>
      <c r="H244" s="57">
        <f t="shared" si="421"/>
        <v>17207.011046807678</v>
      </c>
      <c r="I244" s="57">
        <f t="shared" si="422"/>
        <v>29684.064302907645</v>
      </c>
      <c r="J244" s="53">
        <f t="shared" si="423"/>
        <v>1613.2371343542213</v>
      </c>
      <c r="K244" s="53">
        <f t="shared" si="424"/>
        <v>234.03502648598067</v>
      </c>
      <c r="L244" s="53">
        <f t="shared" si="425"/>
        <v>1473.3640505456908</v>
      </c>
      <c r="M244" s="54"/>
      <c r="N244" s="59">
        <f t="shared" si="426"/>
        <v>10</v>
      </c>
      <c r="O244" s="59">
        <f t="shared" si="427"/>
        <v>3.4906585040053262E-5</v>
      </c>
      <c r="P244" s="59">
        <f t="shared" si="428"/>
        <v>3.4906585040053262E-5</v>
      </c>
      <c r="Q244" s="53">
        <f t="shared" si="429"/>
        <v>4.9365367815301653E-5</v>
      </c>
      <c r="R244" s="53">
        <f t="shared" si="430"/>
        <v>1.0000000002030784</v>
      </c>
      <c r="S244" s="53">
        <f t="shared" si="431"/>
        <v>-4.9764879727190829E-16</v>
      </c>
      <c r="T244" s="53">
        <f t="shared" si="432"/>
        <v>-8.6123027494885704</v>
      </c>
      <c r="U244" s="53">
        <f t="shared" si="433"/>
        <v>-5.0821492826208674</v>
      </c>
      <c r="W244" s="68">
        <f t="shared" ref="W244" si="446">B244+0.001</f>
        <v>90.00200000000001</v>
      </c>
      <c r="X244" s="68">
        <f t="shared" ref="X244" si="447">C244+0.001</f>
        <v>210.547</v>
      </c>
    </row>
    <row r="245" spans="1:24" x14ac:dyDescent="0.3">
      <c r="A245">
        <v>2350</v>
      </c>
      <c r="B245">
        <v>89.998999999999995</v>
      </c>
      <c r="C245">
        <v>210.54399999999998</v>
      </c>
      <c r="D245" s="57">
        <f t="shared" si="417"/>
        <v>1118.5764838764844</v>
      </c>
      <c r="E245" s="57">
        <f t="shared" si="418"/>
        <v>-1034.9964838764845</v>
      </c>
      <c r="F245" s="57">
        <f t="shared" si="419"/>
        <v>-956.05125594190838</v>
      </c>
      <c r="G245" s="57">
        <f t="shared" si="420"/>
        <v>-1310.7978463748598</v>
      </c>
      <c r="H245" s="57">
        <f t="shared" si="421"/>
        <v>17198.398744058191</v>
      </c>
      <c r="I245" s="57">
        <f t="shared" si="422"/>
        <v>29678.982153625024</v>
      </c>
      <c r="J245" s="53">
        <f t="shared" si="423"/>
        <v>1622.4133252809133</v>
      </c>
      <c r="K245" s="53">
        <f t="shared" si="424"/>
        <v>233.89426386592635</v>
      </c>
      <c r="L245" s="53">
        <f t="shared" si="425"/>
        <v>1483.3635981531406</v>
      </c>
      <c r="M245" s="54"/>
      <c r="N245" s="59">
        <f t="shared" si="426"/>
        <v>10</v>
      </c>
      <c r="O245" s="59">
        <f t="shared" si="427"/>
        <v>-3.4906585040053262E-5</v>
      </c>
      <c r="P245" s="59">
        <f t="shared" si="428"/>
        <v>-3.4906585040053262E-5</v>
      </c>
      <c r="Q245" s="53">
        <f t="shared" si="429"/>
        <v>4.9365367815301653E-5</v>
      </c>
      <c r="R245" s="53">
        <f t="shared" si="430"/>
        <v>1.0000000002030784</v>
      </c>
      <c r="S245" s="53">
        <f t="shared" si="431"/>
        <v>-4.9764879727190829E-16</v>
      </c>
      <c r="T245" s="53">
        <f t="shared" si="432"/>
        <v>-8.6123027494885704</v>
      </c>
      <c r="U245" s="53">
        <f t="shared" si="433"/>
        <v>-5.0821492826208674</v>
      </c>
      <c r="W245" s="68">
        <f t="shared" ref="W245" si="448">B245-0.001</f>
        <v>89.99799999999999</v>
      </c>
      <c r="X245" s="68">
        <f t="shared" ref="X245" si="449">C245-0.001</f>
        <v>210.54299999999998</v>
      </c>
    </row>
    <row r="246" spans="1:24" x14ac:dyDescent="0.3">
      <c r="A246">
        <v>2360</v>
      </c>
      <c r="B246">
        <v>90.001000000000005</v>
      </c>
      <c r="C246">
        <v>210.54599999999999</v>
      </c>
      <c r="D246" s="57">
        <f t="shared" si="417"/>
        <v>1118.5764838764844</v>
      </c>
      <c r="E246" s="57">
        <f t="shared" si="418"/>
        <v>-1034.9964838764845</v>
      </c>
      <c r="F246" s="57">
        <f t="shared" si="419"/>
        <v>-964.66355869139693</v>
      </c>
      <c r="G246" s="57">
        <f t="shared" si="420"/>
        <v>-1315.8799956574805</v>
      </c>
      <c r="H246" s="57">
        <f t="shared" si="421"/>
        <v>17189.786441308705</v>
      </c>
      <c r="I246" s="57">
        <f t="shared" si="422"/>
        <v>29673.900004342402</v>
      </c>
      <c r="J246" s="53">
        <f t="shared" si="423"/>
        <v>1631.5991984671607</v>
      </c>
      <c r="K246" s="53">
        <f t="shared" si="424"/>
        <v>233.7550853955635</v>
      </c>
      <c r="L246" s="53">
        <f t="shared" si="425"/>
        <v>1493.3631457605909</v>
      </c>
      <c r="M246" s="54"/>
      <c r="N246" s="59">
        <f t="shared" si="426"/>
        <v>10</v>
      </c>
      <c r="O246" s="59">
        <f t="shared" si="427"/>
        <v>3.4906585040053262E-5</v>
      </c>
      <c r="P246" s="59">
        <f t="shared" si="428"/>
        <v>3.4906585040053262E-5</v>
      </c>
      <c r="Q246" s="53">
        <f t="shared" si="429"/>
        <v>4.9365367815301653E-5</v>
      </c>
      <c r="R246" s="53">
        <f t="shared" si="430"/>
        <v>1.0000000002030784</v>
      </c>
      <c r="S246" s="53">
        <f t="shared" si="431"/>
        <v>-4.9764879727190829E-16</v>
      </c>
      <c r="T246" s="53">
        <f t="shared" si="432"/>
        <v>-8.6123027494885704</v>
      </c>
      <c r="U246" s="53">
        <f t="shared" si="433"/>
        <v>-5.0821492826208674</v>
      </c>
      <c r="W246" s="68">
        <f t="shared" ref="W246" si="450">B246+0.001</f>
        <v>90.00200000000001</v>
      </c>
      <c r="X246" s="68">
        <f t="shared" ref="X246" si="451">C246+0.001</f>
        <v>210.547</v>
      </c>
    </row>
    <row r="247" spans="1:24" x14ac:dyDescent="0.3">
      <c r="A247">
        <v>2370</v>
      </c>
      <c r="B247">
        <v>89.998999999999995</v>
      </c>
      <c r="C247">
        <v>210.54399999999998</v>
      </c>
      <c r="D247" s="57">
        <f t="shared" si="417"/>
        <v>1118.5764838764844</v>
      </c>
      <c r="E247" s="57">
        <f t="shared" si="418"/>
        <v>-1034.9964838764845</v>
      </c>
      <c r="F247" s="57">
        <f t="shared" si="419"/>
        <v>-973.27586144088548</v>
      </c>
      <c r="G247" s="57">
        <f t="shared" si="420"/>
        <v>-1320.9621449401013</v>
      </c>
      <c r="H247" s="57">
        <f t="shared" si="421"/>
        <v>17181.174138559218</v>
      </c>
      <c r="I247" s="57">
        <f t="shared" si="422"/>
        <v>29668.81785505978</v>
      </c>
      <c r="J247" s="53">
        <f t="shared" si="423"/>
        <v>1640.7945912966227</v>
      </c>
      <c r="K247" s="53">
        <f t="shared" si="424"/>
        <v>233.61746609747522</v>
      </c>
      <c r="L247" s="53">
        <f t="shared" si="425"/>
        <v>1503.3626933680409</v>
      </c>
      <c r="M247" s="54"/>
      <c r="N247" s="59">
        <f t="shared" si="426"/>
        <v>10</v>
      </c>
      <c r="O247" s="59">
        <f t="shared" si="427"/>
        <v>-3.4906585040053262E-5</v>
      </c>
      <c r="P247" s="59">
        <f t="shared" si="428"/>
        <v>-3.4906585040053262E-5</v>
      </c>
      <c r="Q247" s="53">
        <f t="shared" si="429"/>
        <v>4.9365367815301653E-5</v>
      </c>
      <c r="R247" s="53">
        <f t="shared" si="430"/>
        <v>1.0000000002030784</v>
      </c>
      <c r="S247" s="53">
        <f t="shared" si="431"/>
        <v>-4.9764879727190829E-16</v>
      </c>
      <c r="T247" s="53">
        <f t="shared" si="432"/>
        <v>-8.6123027494885704</v>
      </c>
      <c r="U247" s="53">
        <f t="shared" si="433"/>
        <v>-5.0821492826208674</v>
      </c>
      <c r="W247" s="68">
        <f t="shared" ref="W247" si="452">B247-0.001</f>
        <v>89.99799999999999</v>
      </c>
      <c r="X247" s="68">
        <f t="shared" ref="X247" si="453">C247-0.001</f>
        <v>210.54299999999998</v>
      </c>
    </row>
    <row r="248" spans="1:24" x14ac:dyDescent="0.3">
      <c r="A248">
        <v>2380</v>
      </c>
      <c r="B248">
        <v>90.001000000000005</v>
      </c>
      <c r="C248">
        <v>210.54599999999999</v>
      </c>
      <c r="D248" s="57">
        <f t="shared" si="417"/>
        <v>1118.5764838764844</v>
      </c>
      <c r="E248" s="57">
        <f t="shared" si="418"/>
        <v>-1034.9964838764845</v>
      </c>
      <c r="F248" s="57">
        <f t="shared" si="419"/>
        <v>-981.88816419037403</v>
      </c>
      <c r="G248" s="57">
        <f t="shared" si="420"/>
        <v>-1326.0442942227221</v>
      </c>
      <c r="H248" s="57">
        <f t="shared" si="421"/>
        <v>17172.561835809731</v>
      </c>
      <c r="I248" s="57">
        <f t="shared" si="422"/>
        <v>29663.735705777159</v>
      </c>
      <c r="J248" s="53">
        <f t="shared" si="423"/>
        <v>1649.9993446113183</v>
      </c>
      <c r="K248" s="53">
        <f t="shared" si="424"/>
        <v>233.48138147877563</v>
      </c>
      <c r="L248" s="53">
        <f t="shared" si="425"/>
        <v>1513.3622409754907</v>
      </c>
      <c r="M248" s="54"/>
      <c r="N248" s="59">
        <f t="shared" si="426"/>
        <v>10</v>
      </c>
      <c r="O248" s="59">
        <f t="shared" si="427"/>
        <v>3.4906585040053262E-5</v>
      </c>
      <c r="P248" s="59">
        <f t="shared" si="428"/>
        <v>3.4906585040053262E-5</v>
      </c>
      <c r="Q248" s="53">
        <f t="shared" si="429"/>
        <v>4.9365367815301653E-5</v>
      </c>
      <c r="R248" s="53">
        <f t="shared" si="430"/>
        <v>1.0000000002030784</v>
      </c>
      <c r="S248" s="53">
        <f t="shared" si="431"/>
        <v>-4.9764879727190829E-16</v>
      </c>
      <c r="T248" s="53">
        <f t="shared" si="432"/>
        <v>-8.6123027494885704</v>
      </c>
      <c r="U248" s="53">
        <f t="shared" si="433"/>
        <v>-5.0821492826208674</v>
      </c>
      <c r="W248" s="68">
        <f t="shared" ref="W248" si="454">B248+0.001</f>
        <v>90.00200000000001</v>
      </c>
      <c r="X248" s="68">
        <f t="shared" ref="X248" si="455">C248+0.001</f>
        <v>210.547</v>
      </c>
    </row>
    <row r="249" spans="1:24" x14ac:dyDescent="0.3">
      <c r="A249">
        <v>2390</v>
      </c>
      <c r="B249">
        <v>89.998999999999995</v>
      </c>
      <c r="C249">
        <v>210.54399999999998</v>
      </c>
      <c r="D249" s="57">
        <f t="shared" si="417"/>
        <v>1118.5764838764844</v>
      </c>
      <c r="E249" s="57">
        <f t="shared" si="418"/>
        <v>-1034.9964838764845</v>
      </c>
      <c r="F249" s="57">
        <f t="shared" si="419"/>
        <v>-990.50046693986258</v>
      </c>
      <c r="G249" s="57">
        <f t="shared" si="420"/>
        <v>-1331.1264435053429</v>
      </c>
      <c r="H249" s="57">
        <f t="shared" si="421"/>
        <v>17163.949533060244</v>
      </c>
      <c r="I249" s="57">
        <f t="shared" si="422"/>
        <v>29658.653556494537</v>
      </c>
      <c r="J249" s="53">
        <f t="shared" si="423"/>
        <v>1659.2133026248521</v>
      </c>
      <c r="K249" s="53">
        <f t="shared" si="424"/>
        <v>233.34680752054334</v>
      </c>
      <c r="L249" s="53">
        <f t="shared" si="425"/>
        <v>1523.361788582941</v>
      </c>
      <c r="M249" s="54"/>
      <c r="N249" s="59">
        <f t="shared" si="426"/>
        <v>10</v>
      </c>
      <c r="O249" s="59">
        <f t="shared" si="427"/>
        <v>-3.4906585040053262E-5</v>
      </c>
      <c r="P249" s="59">
        <f t="shared" si="428"/>
        <v>-3.4906585040053262E-5</v>
      </c>
      <c r="Q249" s="53">
        <f t="shared" si="429"/>
        <v>4.9365367815301653E-5</v>
      </c>
      <c r="R249" s="53">
        <f t="shared" si="430"/>
        <v>1.0000000002030784</v>
      </c>
      <c r="S249" s="53">
        <f t="shared" si="431"/>
        <v>-4.9764879727190829E-16</v>
      </c>
      <c r="T249" s="53">
        <f t="shared" si="432"/>
        <v>-8.6123027494885704</v>
      </c>
      <c r="U249" s="53">
        <f t="shared" si="433"/>
        <v>-5.0821492826208674</v>
      </c>
      <c r="W249" s="68">
        <f t="shared" ref="W249" si="456">B249-0.001</f>
        <v>89.99799999999999</v>
      </c>
      <c r="X249" s="68">
        <f t="shared" ref="X249" si="457">C249-0.001</f>
        <v>210.54299999999998</v>
      </c>
    </row>
    <row r="250" spans="1:24" x14ac:dyDescent="0.3">
      <c r="A250">
        <v>2400</v>
      </c>
      <c r="B250">
        <v>90.001000000000005</v>
      </c>
      <c r="C250">
        <v>210.54599999999999</v>
      </c>
      <c r="D250" s="57">
        <f t="shared" si="417"/>
        <v>1118.5764838764844</v>
      </c>
      <c r="E250" s="57">
        <f t="shared" si="418"/>
        <v>-1034.9964838764845</v>
      </c>
      <c r="F250" s="57">
        <f t="shared" si="419"/>
        <v>-999.11276968935113</v>
      </c>
      <c r="G250" s="57">
        <f t="shared" si="420"/>
        <v>-1336.2085927879637</v>
      </c>
      <c r="H250" s="57">
        <f t="shared" si="421"/>
        <v>17155.337230310757</v>
      </c>
      <c r="I250" s="57">
        <f t="shared" si="422"/>
        <v>29653.571407211915</v>
      </c>
      <c r="J250" s="53">
        <f t="shared" si="423"/>
        <v>1668.4363128380767</v>
      </c>
      <c r="K250" s="53">
        <f t="shared" si="424"/>
        <v>233.21372066748862</v>
      </c>
      <c r="L250" s="53">
        <f t="shared" si="425"/>
        <v>1533.3613361903911</v>
      </c>
      <c r="M250" s="54"/>
      <c r="N250" s="59">
        <f t="shared" si="426"/>
        <v>10</v>
      </c>
      <c r="O250" s="59">
        <f t="shared" si="427"/>
        <v>3.4906585040053262E-5</v>
      </c>
      <c r="P250" s="59">
        <f t="shared" si="428"/>
        <v>3.4906585040053262E-5</v>
      </c>
      <c r="Q250" s="53">
        <f t="shared" si="429"/>
        <v>4.9365367815301653E-5</v>
      </c>
      <c r="R250" s="53">
        <f t="shared" si="430"/>
        <v>1.0000000002030784</v>
      </c>
      <c r="S250" s="53">
        <f t="shared" si="431"/>
        <v>-4.9764879727190829E-16</v>
      </c>
      <c r="T250" s="53">
        <f t="shared" si="432"/>
        <v>-8.6123027494885704</v>
      </c>
      <c r="U250" s="53">
        <f t="shared" si="433"/>
        <v>-5.0821492826208674</v>
      </c>
      <c r="W250" s="68">
        <f t="shared" ref="W250" si="458">B250+0.001</f>
        <v>90.00200000000001</v>
      </c>
      <c r="X250" s="68">
        <f t="shared" ref="X250" si="459">C250+0.001</f>
        <v>210.547</v>
      </c>
    </row>
    <row r="251" spans="1:24" x14ac:dyDescent="0.3">
      <c r="A251">
        <v>2410</v>
      </c>
      <c r="B251">
        <v>89.998999999999995</v>
      </c>
      <c r="C251">
        <v>210.54399999999998</v>
      </c>
      <c r="D251" s="57">
        <f t="shared" si="417"/>
        <v>1118.5764838764844</v>
      </c>
      <c r="E251" s="57">
        <f t="shared" si="418"/>
        <v>-1034.9964838764845</v>
      </c>
      <c r="F251" s="57">
        <f t="shared" si="419"/>
        <v>-1007.7250724388397</v>
      </c>
      <c r="G251" s="57">
        <f t="shared" si="420"/>
        <v>-1341.2907420705844</v>
      </c>
      <c r="H251" s="57">
        <f t="shared" si="421"/>
        <v>17146.72492756127</v>
      </c>
      <c r="I251" s="57">
        <f t="shared" si="422"/>
        <v>29648.489257929294</v>
      </c>
      <c r="J251" s="53">
        <f t="shared" si="423"/>
        <v>1677.6682259571239</v>
      </c>
      <c r="K251" s="53">
        <f t="shared" si="424"/>
        <v>233.08209781785024</v>
      </c>
      <c r="L251" s="53">
        <f t="shared" si="425"/>
        <v>1543.3608837978409</v>
      </c>
      <c r="M251" s="54"/>
      <c r="N251" s="59">
        <f t="shared" si="426"/>
        <v>10</v>
      </c>
      <c r="O251" s="59">
        <f t="shared" si="427"/>
        <v>-3.4906585040053262E-5</v>
      </c>
      <c r="P251" s="59">
        <f t="shared" si="428"/>
        <v>-3.4906585040053262E-5</v>
      </c>
      <c r="Q251" s="53">
        <f t="shared" si="429"/>
        <v>4.9365367815301653E-5</v>
      </c>
      <c r="R251" s="53">
        <f t="shared" si="430"/>
        <v>1.0000000002030784</v>
      </c>
      <c r="S251" s="53">
        <f t="shared" si="431"/>
        <v>-4.9764879727190829E-16</v>
      </c>
      <c r="T251" s="53">
        <f t="shared" si="432"/>
        <v>-8.6123027494885704</v>
      </c>
      <c r="U251" s="53">
        <f t="shared" si="433"/>
        <v>-5.0821492826208674</v>
      </c>
      <c r="W251" s="68">
        <f t="shared" ref="W251" si="460">B251-0.001</f>
        <v>89.99799999999999</v>
      </c>
      <c r="X251" s="68">
        <f t="shared" ref="X251" si="461">C251-0.001</f>
        <v>210.54299999999998</v>
      </c>
    </row>
    <row r="252" spans="1:24" x14ac:dyDescent="0.3">
      <c r="A252">
        <v>2420</v>
      </c>
      <c r="B252">
        <v>90.001000000000005</v>
      </c>
      <c r="C252">
        <v>210.54599999999999</v>
      </c>
      <c r="D252" s="57">
        <f t="shared" si="417"/>
        <v>1118.5764838764844</v>
      </c>
      <c r="E252" s="57">
        <f t="shared" si="418"/>
        <v>-1034.9964838764845</v>
      </c>
      <c r="F252" s="57">
        <f t="shared" si="419"/>
        <v>-1016.3373751883282</v>
      </c>
      <c r="G252" s="57">
        <f t="shared" si="420"/>
        <v>-1346.3728913532052</v>
      </c>
      <c r="H252" s="57">
        <f t="shared" si="421"/>
        <v>17138.112624811783</v>
      </c>
      <c r="I252" s="57">
        <f t="shared" si="422"/>
        <v>29643.407108646672</v>
      </c>
      <c r="J252" s="53">
        <f t="shared" si="423"/>
        <v>1686.9088958137279</v>
      </c>
      <c r="K252" s="53">
        <f t="shared" si="424"/>
        <v>232.95191631351784</v>
      </c>
      <c r="L252" s="53">
        <f t="shared" si="425"/>
        <v>1553.3604314052911</v>
      </c>
      <c r="M252" s="54"/>
      <c r="N252" s="59">
        <f t="shared" si="426"/>
        <v>10</v>
      </c>
      <c r="O252" s="59">
        <f t="shared" si="427"/>
        <v>3.4906585040053262E-5</v>
      </c>
      <c r="P252" s="59">
        <f t="shared" si="428"/>
        <v>3.4906585040053262E-5</v>
      </c>
      <c r="Q252" s="53">
        <f t="shared" si="429"/>
        <v>4.9365367815301653E-5</v>
      </c>
      <c r="R252" s="53">
        <f t="shared" si="430"/>
        <v>1.0000000002030784</v>
      </c>
      <c r="S252" s="53">
        <f t="shared" si="431"/>
        <v>-4.9764879727190829E-16</v>
      </c>
      <c r="T252" s="53">
        <f t="shared" si="432"/>
        <v>-8.6123027494885704</v>
      </c>
      <c r="U252" s="53">
        <f t="shared" si="433"/>
        <v>-5.0821492826208674</v>
      </c>
      <c r="W252" s="68">
        <f t="shared" ref="W252" si="462">B252+0.001</f>
        <v>90.00200000000001</v>
      </c>
      <c r="X252" s="68">
        <f t="shared" ref="X252" si="463">C252+0.001</f>
        <v>210.547</v>
      </c>
    </row>
    <row r="253" spans="1:24" x14ac:dyDescent="0.3">
      <c r="A253">
        <v>2430</v>
      </c>
      <c r="B253">
        <v>89.998999999999995</v>
      </c>
      <c r="C253">
        <v>210.54399999999998</v>
      </c>
      <c r="D253" s="57">
        <f t="shared" si="417"/>
        <v>1118.5764838764844</v>
      </c>
      <c r="E253" s="57">
        <f t="shared" si="418"/>
        <v>-1034.9964838764845</v>
      </c>
      <c r="F253" s="57">
        <f t="shared" si="419"/>
        <v>-1024.9496779378169</v>
      </c>
      <c r="G253" s="57">
        <f t="shared" si="420"/>
        <v>-1351.455040635826</v>
      </c>
      <c r="H253" s="57">
        <f t="shared" si="421"/>
        <v>17129.500322062297</v>
      </c>
      <c r="I253" s="57">
        <f t="shared" si="422"/>
        <v>29638.32495936405</v>
      </c>
      <c r="J253" s="53">
        <f t="shared" si="423"/>
        <v>1696.1581792877741</v>
      </c>
      <c r="K253" s="53">
        <f t="shared" si="424"/>
        <v>232.82315393037567</v>
      </c>
      <c r="L253" s="53">
        <f t="shared" si="425"/>
        <v>1563.3599790127414</v>
      </c>
      <c r="M253" s="54"/>
      <c r="N253" s="59">
        <f t="shared" si="426"/>
        <v>10</v>
      </c>
      <c r="O253" s="59">
        <f t="shared" si="427"/>
        <v>-3.4906585040053262E-5</v>
      </c>
      <c r="P253" s="59">
        <f t="shared" si="428"/>
        <v>-3.4906585040053262E-5</v>
      </c>
      <c r="Q253" s="53">
        <f t="shared" si="429"/>
        <v>4.9365367815301653E-5</v>
      </c>
      <c r="R253" s="53">
        <f t="shared" si="430"/>
        <v>1.0000000002030784</v>
      </c>
      <c r="S253" s="53">
        <f t="shared" si="431"/>
        <v>-4.9764879727190829E-16</v>
      </c>
      <c r="T253" s="53">
        <f t="shared" si="432"/>
        <v>-8.6123027494885704</v>
      </c>
      <c r="U253" s="53">
        <f t="shared" si="433"/>
        <v>-5.0821492826208674</v>
      </c>
      <c r="W253" s="68">
        <f t="shared" ref="W253" si="464">B253-0.001</f>
        <v>89.99799999999999</v>
      </c>
      <c r="X253" s="68">
        <f t="shared" ref="X253" si="465">C253-0.001</f>
        <v>210.54299999999998</v>
      </c>
    </row>
    <row r="254" spans="1:24" x14ac:dyDescent="0.3">
      <c r="A254">
        <v>2440</v>
      </c>
      <c r="B254">
        <v>90.001000000000005</v>
      </c>
      <c r="C254">
        <v>210.54599999999999</v>
      </c>
      <c r="D254" s="57">
        <f t="shared" si="417"/>
        <v>1118.5764838764844</v>
      </c>
      <c r="E254" s="57">
        <f t="shared" si="418"/>
        <v>-1034.9964838764845</v>
      </c>
      <c r="F254" s="57">
        <f t="shared" si="419"/>
        <v>-1033.5619806873055</v>
      </c>
      <c r="G254" s="57">
        <f t="shared" si="420"/>
        <v>-1356.5371899184468</v>
      </c>
      <c r="H254" s="57">
        <f t="shared" si="421"/>
        <v>17120.88801931281</v>
      </c>
      <c r="I254" s="57">
        <f t="shared" si="422"/>
        <v>29633.242810081429</v>
      </c>
      <c r="J254" s="53">
        <f t="shared" si="423"/>
        <v>1705.4159362320097</v>
      </c>
      <c r="K254" s="53">
        <f t="shared" si="424"/>
        <v>232.69578886886353</v>
      </c>
      <c r="L254" s="53">
        <f t="shared" si="425"/>
        <v>1573.3595266201914</v>
      </c>
      <c r="M254" s="54"/>
      <c r="N254" s="59">
        <f t="shared" si="426"/>
        <v>10</v>
      </c>
      <c r="O254" s="59">
        <f t="shared" si="427"/>
        <v>3.4906585040053262E-5</v>
      </c>
      <c r="P254" s="59">
        <f t="shared" si="428"/>
        <v>3.4906585040053262E-5</v>
      </c>
      <c r="Q254" s="53">
        <f t="shared" si="429"/>
        <v>4.9365367815301653E-5</v>
      </c>
      <c r="R254" s="53">
        <f t="shared" si="430"/>
        <v>1.0000000002030784</v>
      </c>
      <c r="S254" s="53">
        <f t="shared" si="431"/>
        <v>-4.9764879727190829E-16</v>
      </c>
      <c r="T254" s="53">
        <f t="shared" si="432"/>
        <v>-8.6123027494885704</v>
      </c>
      <c r="U254" s="53">
        <f t="shared" si="433"/>
        <v>-5.0821492826208674</v>
      </c>
      <c r="W254" s="68">
        <f t="shared" ref="W254" si="466">B254+0.001</f>
        <v>90.00200000000001</v>
      </c>
      <c r="X254" s="68">
        <f t="shared" ref="X254" si="467">C254+0.001</f>
        <v>210.547</v>
      </c>
    </row>
    <row r="255" spans="1:24" x14ac:dyDescent="0.3">
      <c r="A255">
        <v>2450</v>
      </c>
      <c r="B255">
        <v>89.998999999999995</v>
      </c>
      <c r="C255">
        <v>210.54399999999998</v>
      </c>
      <c r="D255" s="57">
        <f t="shared" si="417"/>
        <v>1118.5764838764844</v>
      </c>
      <c r="E255" s="57">
        <f t="shared" si="418"/>
        <v>-1034.9964838764845</v>
      </c>
      <c r="F255" s="57">
        <f t="shared" si="419"/>
        <v>-1042.1742834367942</v>
      </c>
      <c r="G255" s="57">
        <f t="shared" si="420"/>
        <v>-1361.6193392010675</v>
      </c>
      <c r="H255" s="57">
        <f t="shared" si="421"/>
        <v>17112.275716563323</v>
      </c>
      <c r="I255" s="57">
        <f t="shared" si="422"/>
        <v>29628.160660798807</v>
      </c>
      <c r="J255" s="53">
        <f t="shared" si="423"/>
        <v>1714.6820293988467</v>
      </c>
      <c r="K255" s="53">
        <f t="shared" si="424"/>
        <v>232.56979974475072</v>
      </c>
      <c r="L255" s="53">
        <f t="shared" si="425"/>
        <v>1583.3590742276415</v>
      </c>
      <c r="M255" s="54"/>
      <c r="N255" s="59">
        <f t="shared" si="426"/>
        <v>10</v>
      </c>
      <c r="O255" s="59">
        <f t="shared" si="427"/>
        <v>-3.4906585040053262E-5</v>
      </c>
      <c r="P255" s="59">
        <f t="shared" si="428"/>
        <v>-3.4906585040053262E-5</v>
      </c>
      <c r="Q255" s="53">
        <f t="shared" si="429"/>
        <v>4.9365367815301653E-5</v>
      </c>
      <c r="R255" s="53">
        <f t="shared" si="430"/>
        <v>1.0000000002030784</v>
      </c>
      <c r="S255" s="53">
        <f t="shared" si="431"/>
        <v>-4.9764879727190829E-16</v>
      </c>
      <c r="T255" s="53">
        <f t="shared" si="432"/>
        <v>-8.6123027494885704</v>
      </c>
      <c r="U255" s="53">
        <f t="shared" si="433"/>
        <v>-5.0821492826208674</v>
      </c>
      <c r="W255" s="68">
        <f t="shared" ref="W255" si="468">B255-0.001</f>
        <v>89.99799999999999</v>
      </c>
      <c r="X255" s="68">
        <f t="shared" ref="X255" si="469">C255-0.001</f>
        <v>210.54299999999998</v>
      </c>
    </row>
    <row r="256" spans="1:24" x14ac:dyDescent="0.3">
      <c r="A256">
        <v>2460</v>
      </c>
      <c r="B256">
        <v>90.001000000000005</v>
      </c>
      <c r="C256">
        <v>210.54599999999999</v>
      </c>
      <c r="D256" s="57">
        <f t="shared" si="417"/>
        <v>1118.5764838764844</v>
      </c>
      <c r="E256" s="57">
        <f t="shared" si="418"/>
        <v>-1034.9964838764845</v>
      </c>
      <c r="F256" s="57">
        <f t="shared" si="419"/>
        <v>-1050.7865861862829</v>
      </c>
      <c r="G256" s="57">
        <f t="shared" si="420"/>
        <v>-1366.7014884836883</v>
      </c>
      <c r="H256" s="57">
        <f t="shared" si="421"/>
        <v>17103.663413813836</v>
      </c>
      <c r="I256" s="57">
        <f t="shared" si="422"/>
        <v>29623.078511516185</v>
      </c>
      <c r="J256" s="53">
        <f t="shared" si="423"/>
        <v>1723.9563243691969</v>
      </c>
      <c r="K256" s="53">
        <f t="shared" si="424"/>
        <v>232.4451655801189</v>
      </c>
      <c r="L256" s="53">
        <f t="shared" si="425"/>
        <v>1593.3586218350918</v>
      </c>
      <c r="M256" s="54"/>
      <c r="N256" s="59">
        <f t="shared" si="426"/>
        <v>10</v>
      </c>
      <c r="O256" s="59">
        <f t="shared" si="427"/>
        <v>3.4906585040053262E-5</v>
      </c>
      <c r="P256" s="59">
        <f t="shared" si="428"/>
        <v>3.4906585040053262E-5</v>
      </c>
      <c r="Q256" s="53">
        <f t="shared" si="429"/>
        <v>4.9365367815301653E-5</v>
      </c>
      <c r="R256" s="53">
        <f t="shared" si="430"/>
        <v>1.0000000002030784</v>
      </c>
      <c r="S256" s="53">
        <f t="shared" si="431"/>
        <v>-4.9764879727190829E-16</v>
      </c>
      <c r="T256" s="53">
        <f t="shared" si="432"/>
        <v>-8.6123027494885704</v>
      </c>
      <c r="U256" s="53">
        <f t="shared" si="433"/>
        <v>-5.0821492826208674</v>
      </c>
      <c r="W256" s="68">
        <f t="shared" ref="W256" si="470">B256+0.001</f>
        <v>90.00200000000001</v>
      </c>
      <c r="X256" s="68">
        <f t="shared" ref="X256" si="471">C256+0.001</f>
        <v>210.547</v>
      </c>
    </row>
    <row r="257" spans="1:24" x14ac:dyDescent="0.3">
      <c r="A257">
        <v>2470</v>
      </c>
      <c r="B257">
        <v>89.998999999999995</v>
      </c>
      <c r="C257">
        <v>210.54399999999998</v>
      </c>
      <c r="D257" s="57">
        <f t="shared" si="417"/>
        <v>1118.5764838764844</v>
      </c>
      <c r="E257" s="57">
        <f t="shared" si="418"/>
        <v>-1034.9964838764845</v>
      </c>
      <c r="F257" s="57">
        <f t="shared" si="419"/>
        <v>-1059.3988889357715</v>
      </c>
      <c r="G257" s="57">
        <f t="shared" si="420"/>
        <v>-1371.7836377663091</v>
      </c>
      <c r="H257" s="57">
        <f t="shared" si="421"/>
        <v>17095.051111064349</v>
      </c>
      <c r="I257" s="57">
        <f t="shared" si="422"/>
        <v>29617.996362233564</v>
      </c>
      <c r="J257" s="53">
        <f t="shared" si="423"/>
        <v>1733.2386894832794</v>
      </c>
      <c r="K257" s="53">
        <f t="shared" si="424"/>
        <v>232.32186579454955</v>
      </c>
      <c r="L257" s="53">
        <f t="shared" si="425"/>
        <v>1603.3581694425416</v>
      </c>
      <c r="M257" s="54"/>
      <c r="N257" s="59">
        <f t="shared" si="426"/>
        <v>10</v>
      </c>
      <c r="O257" s="59">
        <f t="shared" si="427"/>
        <v>-3.4906585040053262E-5</v>
      </c>
      <c r="P257" s="59">
        <f t="shared" si="428"/>
        <v>-3.4906585040053262E-5</v>
      </c>
      <c r="Q257" s="53">
        <f t="shared" si="429"/>
        <v>4.9365367815301653E-5</v>
      </c>
      <c r="R257" s="53">
        <f t="shared" si="430"/>
        <v>1.0000000002030784</v>
      </c>
      <c r="S257" s="53">
        <f t="shared" si="431"/>
        <v>-4.9764879727190829E-16</v>
      </c>
      <c r="T257" s="53">
        <f t="shared" si="432"/>
        <v>-8.6123027494885704</v>
      </c>
      <c r="U257" s="53">
        <f t="shared" si="433"/>
        <v>-5.0821492826208674</v>
      </c>
      <c r="W257" s="68">
        <f t="shared" ref="W257" si="472">B257-0.001</f>
        <v>89.99799999999999</v>
      </c>
      <c r="X257" s="68">
        <f t="shared" ref="X257" si="473">C257-0.001</f>
        <v>210.54299999999998</v>
      </c>
    </row>
    <row r="258" spans="1:24" x14ac:dyDescent="0.3">
      <c r="A258">
        <v>2480</v>
      </c>
      <c r="B258">
        <v>90.001000000000005</v>
      </c>
      <c r="C258">
        <v>210.54599999999999</v>
      </c>
      <c r="D258" s="57">
        <f t="shared" si="417"/>
        <v>1118.5764838764844</v>
      </c>
      <c r="E258" s="57">
        <f t="shared" si="418"/>
        <v>-1034.9964838764845</v>
      </c>
      <c r="F258" s="57">
        <f t="shared" si="419"/>
        <v>-1068.0111916852602</v>
      </c>
      <c r="G258" s="57">
        <f t="shared" si="420"/>
        <v>-1376.8657870489299</v>
      </c>
      <c r="H258" s="57">
        <f t="shared" si="421"/>
        <v>17086.438808314862</v>
      </c>
      <c r="I258" s="57">
        <f t="shared" si="422"/>
        <v>29612.914212950942</v>
      </c>
      <c r="J258" s="53">
        <f t="shared" si="423"/>
        <v>1742.5289957733382</v>
      </c>
      <c r="K258" s="53">
        <f t="shared" si="424"/>
        <v>232.19988019651214</v>
      </c>
      <c r="L258" s="53">
        <f t="shared" si="425"/>
        <v>1613.3577170499921</v>
      </c>
      <c r="M258" s="54"/>
      <c r="N258" s="59">
        <f t="shared" si="426"/>
        <v>10</v>
      </c>
      <c r="O258" s="59">
        <f t="shared" si="427"/>
        <v>3.4906585040053262E-5</v>
      </c>
      <c r="P258" s="59">
        <f t="shared" si="428"/>
        <v>3.4906585040053262E-5</v>
      </c>
      <c r="Q258" s="53">
        <f t="shared" si="429"/>
        <v>4.9365367815301653E-5</v>
      </c>
      <c r="R258" s="53">
        <f t="shared" si="430"/>
        <v>1.0000000002030784</v>
      </c>
      <c r="S258" s="53">
        <f t="shared" si="431"/>
        <v>-4.9764879727190829E-16</v>
      </c>
      <c r="T258" s="53">
        <f t="shared" si="432"/>
        <v>-8.6123027494885704</v>
      </c>
      <c r="U258" s="53">
        <f t="shared" si="433"/>
        <v>-5.0821492826208674</v>
      </c>
      <c r="W258" s="68">
        <f t="shared" ref="W258" si="474">B258+0.001</f>
        <v>90.00200000000001</v>
      </c>
      <c r="X258" s="68">
        <f t="shared" ref="X258" si="475">C258+0.001</f>
        <v>210.547</v>
      </c>
    </row>
    <row r="259" spans="1:24" x14ac:dyDescent="0.3">
      <c r="A259">
        <v>2490</v>
      </c>
      <c r="B259">
        <v>89.998999999999995</v>
      </c>
      <c r="C259">
        <v>210.54399999999998</v>
      </c>
      <c r="D259" s="57">
        <f t="shared" si="417"/>
        <v>1118.5764838764844</v>
      </c>
      <c r="E259" s="57">
        <f t="shared" si="418"/>
        <v>-1034.9964838764845</v>
      </c>
      <c r="F259" s="57">
        <f t="shared" si="419"/>
        <v>-1076.6234944347489</v>
      </c>
      <c r="G259" s="57">
        <f t="shared" si="420"/>
        <v>-1381.9479363315506</v>
      </c>
      <c r="H259" s="57">
        <f t="shared" si="421"/>
        <v>17077.826505565376</v>
      </c>
      <c r="I259" s="57">
        <f t="shared" si="422"/>
        <v>29607.83206366832</v>
      </c>
      <c r="J259" s="53">
        <f t="shared" si="423"/>
        <v>1751.8271168982176</v>
      </c>
      <c r="K259" s="53">
        <f t="shared" si="424"/>
        <v>232.07918897494872</v>
      </c>
      <c r="L259" s="53">
        <f t="shared" si="425"/>
        <v>1623.3572646574421</v>
      </c>
      <c r="M259" s="54"/>
      <c r="N259" s="59">
        <f t="shared" si="426"/>
        <v>10</v>
      </c>
      <c r="O259" s="59">
        <f t="shared" si="427"/>
        <v>-3.4906585040053262E-5</v>
      </c>
      <c r="P259" s="59">
        <f t="shared" si="428"/>
        <v>-3.4906585040053262E-5</v>
      </c>
      <c r="Q259" s="53">
        <f t="shared" si="429"/>
        <v>4.9365367815301653E-5</v>
      </c>
      <c r="R259" s="53">
        <f t="shared" si="430"/>
        <v>1.0000000002030784</v>
      </c>
      <c r="S259" s="53">
        <f t="shared" si="431"/>
        <v>-4.9764879727190829E-16</v>
      </c>
      <c r="T259" s="53">
        <f t="shared" si="432"/>
        <v>-8.6123027494885704</v>
      </c>
      <c r="U259" s="53">
        <f t="shared" si="433"/>
        <v>-5.0821492826208674</v>
      </c>
      <c r="W259" s="68">
        <f t="shared" ref="W259" si="476">B259-0.001</f>
        <v>89.99799999999999</v>
      </c>
      <c r="X259" s="68">
        <f t="shared" ref="X259" si="477">C259-0.001</f>
        <v>210.54299999999998</v>
      </c>
    </row>
    <row r="260" spans="1:24" x14ac:dyDescent="0.3">
      <c r="A260">
        <v>2500</v>
      </c>
      <c r="B260">
        <v>90.001000000000005</v>
      </c>
      <c r="C260">
        <v>210.54599999999999</v>
      </c>
      <c r="D260" s="57">
        <f t="shared" si="417"/>
        <v>1118.5764838764844</v>
      </c>
      <c r="E260" s="57">
        <f t="shared" si="418"/>
        <v>-1034.9964838764845</v>
      </c>
      <c r="F260" s="57">
        <f t="shared" si="419"/>
        <v>-1085.2357971842375</v>
      </c>
      <c r="G260" s="57">
        <f t="shared" si="420"/>
        <v>-1387.0300856141714</v>
      </c>
      <c r="H260" s="57">
        <f t="shared" si="421"/>
        <v>17069.214202815889</v>
      </c>
      <c r="I260" s="57">
        <f t="shared" si="422"/>
        <v>29602.749914385699</v>
      </c>
      <c r="J260" s="53">
        <f t="shared" si="423"/>
        <v>1761.1329290797339</v>
      </c>
      <c r="K260" s="53">
        <f t="shared" si="424"/>
        <v>231.95977269105074</v>
      </c>
      <c r="L260" s="53">
        <f t="shared" si="425"/>
        <v>1633.3568122648921</v>
      </c>
      <c r="M260" s="54"/>
      <c r="N260" s="59">
        <f t="shared" si="426"/>
        <v>10</v>
      </c>
      <c r="O260" s="59">
        <f t="shared" si="427"/>
        <v>3.4906585040053262E-5</v>
      </c>
      <c r="P260" s="59">
        <f t="shared" si="428"/>
        <v>3.4906585040053262E-5</v>
      </c>
      <c r="Q260" s="53">
        <f t="shared" si="429"/>
        <v>4.9365367815301653E-5</v>
      </c>
      <c r="R260" s="53">
        <f t="shared" si="430"/>
        <v>1.0000000002030784</v>
      </c>
      <c r="S260" s="53">
        <f t="shared" si="431"/>
        <v>-4.9764879727190829E-16</v>
      </c>
      <c r="T260" s="53">
        <f t="shared" si="432"/>
        <v>-8.6123027494885704</v>
      </c>
      <c r="U260" s="53">
        <f t="shared" si="433"/>
        <v>-5.0821492826208674</v>
      </c>
      <c r="W260" s="68">
        <f t="shared" ref="W260" si="478">B260+0.001</f>
        <v>90.00200000000001</v>
      </c>
      <c r="X260" s="68">
        <f t="shared" ref="X260" si="479">C260+0.001</f>
        <v>210.547</v>
      </c>
    </row>
    <row r="261" spans="1:24" x14ac:dyDescent="0.3">
      <c r="A261">
        <v>2510</v>
      </c>
      <c r="B261">
        <v>89.998999999999995</v>
      </c>
      <c r="C261">
        <v>210.54399999999998</v>
      </c>
      <c r="D261" s="57">
        <f t="shared" si="417"/>
        <v>1118.5764838764844</v>
      </c>
      <c r="E261" s="57">
        <f t="shared" si="418"/>
        <v>-1034.9964838764845</v>
      </c>
      <c r="F261" s="57">
        <f t="shared" si="419"/>
        <v>-1093.8480999337262</v>
      </c>
      <c r="G261" s="57">
        <f t="shared" si="420"/>
        <v>-1392.1122348967922</v>
      </c>
      <c r="H261" s="57">
        <f t="shared" si="421"/>
        <v>17060.601900066402</v>
      </c>
      <c r="I261" s="57">
        <f t="shared" si="422"/>
        <v>29597.667765103077</v>
      </c>
      <c r="J261" s="53">
        <f t="shared" si="423"/>
        <v>1770.4463110407964</v>
      </c>
      <c r="K261" s="53">
        <f t="shared" si="424"/>
        <v>231.84161227022454</v>
      </c>
      <c r="L261" s="53">
        <f t="shared" si="425"/>
        <v>1643.3563598723422</v>
      </c>
      <c r="M261" s="54"/>
      <c r="N261" s="59">
        <f t="shared" si="426"/>
        <v>10</v>
      </c>
      <c r="O261" s="59">
        <f t="shared" si="427"/>
        <v>-3.4906585040053262E-5</v>
      </c>
      <c r="P261" s="59">
        <f t="shared" si="428"/>
        <v>-3.4906585040053262E-5</v>
      </c>
      <c r="Q261" s="53">
        <f t="shared" si="429"/>
        <v>4.9365367815301653E-5</v>
      </c>
      <c r="R261" s="53">
        <f t="shared" si="430"/>
        <v>1.0000000002030784</v>
      </c>
      <c r="S261" s="53">
        <f t="shared" si="431"/>
        <v>-4.9764879727190829E-16</v>
      </c>
      <c r="T261" s="53">
        <f t="shared" si="432"/>
        <v>-8.6123027494885704</v>
      </c>
      <c r="U261" s="53">
        <f t="shared" si="433"/>
        <v>-5.0821492826208674</v>
      </c>
      <c r="W261" s="68">
        <f t="shared" ref="W261" si="480">B261-0.001</f>
        <v>89.99799999999999</v>
      </c>
      <c r="X261" s="68">
        <f t="shared" ref="X261" si="481">C261-0.001</f>
        <v>210.54299999999998</v>
      </c>
    </row>
    <row r="262" spans="1:24" x14ac:dyDescent="0.3">
      <c r="A262">
        <v>2520</v>
      </c>
      <c r="B262">
        <v>90.001000000000005</v>
      </c>
      <c r="C262">
        <v>210.54599999999999</v>
      </c>
      <c r="D262" s="57">
        <f t="shared" si="417"/>
        <v>1118.5764838764844</v>
      </c>
      <c r="E262" s="57">
        <f t="shared" si="418"/>
        <v>-1034.9964838764845</v>
      </c>
      <c r="F262" s="57">
        <f t="shared" si="419"/>
        <v>-1102.4604026832149</v>
      </c>
      <c r="G262" s="57">
        <f t="shared" si="420"/>
        <v>-1397.194384179413</v>
      </c>
      <c r="H262" s="57">
        <f t="shared" si="421"/>
        <v>17051.989597316915</v>
      </c>
      <c r="I262" s="57">
        <f t="shared" si="422"/>
        <v>29592.585615820455</v>
      </c>
      <c r="J262" s="53">
        <f t="shared" si="423"/>
        <v>1779.7671439452199</v>
      </c>
      <c r="K262" s="53">
        <f t="shared" si="424"/>
        <v>231.72468899424078</v>
      </c>
      <c r="L262" s="53">
        <f t="shared" si="425"/>
        <v>1653.3559074797924</v>
      </c>
      <c r="M262" s="54"/>
      <c r="N262" s="59">
        <f t="shared" si="426"/>
        <v>10</v>
      </c>
      <c r="O262" s="59">
        <f t="shared" si="427"/>
        <v>3.4906585040053262E-5</v>
      </c>
      <c r="P262" s="59">
        <f t="shared" si="428"/>
        <v>3.4906585040053262E-5</v>
      </c>
      <c r="Q262" s="53">
        <f t="shared" si="429"/>
        <v>4.9365367815301653E-5</v>
      </c>
      <c r="R262" s="53">
        <f t="shared" si="430"/>
        <v>1.0000000002030784</v>
      </c>
      <c r="S262" s="53">
        <f t="shared" si="431"/>
        <v>-4.9764879727190829E-16</v>
      </c>
      <c r="T262" s="53">
        <f t="shared" si="432"/>
        <v>-8.6123027494885704</v>
      </c>
      <c r="U262" s="53">
        <f t="shared" si="433"/>
        <v>-5.0821492826208674</v>
      </c>
      <c r="W262" s="68">
        <f t="shared" ref="W262" si="482">B262+0.001</f>
        <v>90.00200000000001</v>
      </c>
      <c r="X262" s="68">
        <f t="shared" ref="X262" si="483">C262+0.001</f>
        <v>210.547</v>
      </c>
    </row>
    <row r="263" spans="1:24" x14ac:dyDescent="0.3">
      <c r="A263">
        <v>2530</v>
      </c>
      <c r="B263">
        <v>89.998999999999995</v>
      </c>
      <c r="C263">
        <v>210.54399999999998</v>
      </c>
      <c r="D263" s="57">
        <f t="shared" si="417"/>
        <v>1118.5764838764844</v>
      </c>
      <c r="E263" s="57">
        <f t="shared" si="418"/>
        <v>-1034.9964838764845</v>
      </c>
      <c r="F263" s="57">
        <f t="shared" si="419"/>
        <v>-1111.0727054327035</v>
      </c>
      <c r="G263" s="57">
        <f t="shared" si="420"/>
        <v>-1402.2765334620337</v>
      </c>
      <c r="H263" s="57">
        <f t="shared" si="421"/>
        <v>17043.377294567428</v>
      </c>
      <c r="I263" s="57">
        <f t="shared" si="422"/>
        <v>29587.503466537833</v>
      </c>
      <c r="J263" s="53">
        <f t="shared" si="423"/>
        <v>1789.0953113391822</v>
      </c>
      <c r="K263" s="53">
        <f t="shared" si="424"/>
        <v>231.60898449356461</v>
      </c>
      <c r="L263" s="53">
        <f t="shared" si="425"/>
        <v>1663.3554550872427</v>
      </c>
      <c r="M263" s="54"/>
      <c r="N263" s="59">
        <f t="shared" si="426"/>
        <v>10</v>
      </c>
      <c r="O263" s="59">
        <f t="shared" si="427"/>
        <v>-3.4906585040053262E-5</v>
      </c>
      <c r="P263" s="59">
        <f t="shared" si="428"/>
        <v>-3.4906585040053262E-5</v>
      </c>
      <c r="Q263" s="53">
        <f t="shared" si="429"/>
        <v>4.9365367815301653E-5</v>
      </c>
      <c r="R263" s="53">
        <f t="shared" si="430"/>
        <v>1.0000000002030784</v>
      </c>
      <c r="S263" s="53">
        <f t="shared" si="431"/>
        <v>-4.9764879727190829E-16</v>
      </c>
      <c r="T263" s="53">
        <f t="shared" si="432"/>
        <v>-8.6123027494885704</v>
      </c>
      <c r="U263" s="53">
        <f t="shared" si="433"/>
        <v>-5.0821492826208674</v>
      </c>
      <c r="W263" s="68">
        <f t="shared" ref="W263" si="484">B263-0.001</f>
        <v>89.99799999999999</v>
      </c>
      <c r="X263" s="68">
        <f t="shared" ref="X263" si="485">C263-0.001</f>
        <v>210.54299999999998</v>
      </c>
    </row>
    <row r="264" spans="1:24" x14ac:dyDescent="0.3">
      <c r="A264">
        <v>2540</v>
      </c>
      <c r="B264">
        <v>90.001000000000005</v>
      </c>
      <c r="C264">
        <v>210.54599999999999</v>
      </c>
      <c r="D264" s="57">
        <f t="shared" si="417"/>
        <v>1118.5764838764844</v>
      </c>
      <c r="E264" s="57">
        <f t="shared" si="418"/>
        <v>-1034.9964838764845</v>
      </c>
      <c r="F264" s="57">
        <f t="shared" si="419"/>
        <v>-1119.6850081821922</v>
      </c>
      <c r="G264" s="57">
        <f t="shared" si="420"/>
        <v>-1407.3586827446545</v>
      </c>
      <c r="H264" s="57">
        <f t="shared" si="421"/>
        <v>17034.764991817941</v>
      </c>
      <c r="I264" s="57">
        <f t="shared" si="422"/>
        <v>29582.421317255212</v>
      </c>
      <c r="J264" s="53">
        <f t="shared" si="423"/>
        <v>1798.4306990942755</v>
      </c>
      <c r="K264" s="53">
        <f t="shared" si="424"/>
        <v>231.49448073986215</v>
      </c>
      <c r="L264" s="53">
        <f t="shared" si="425"/>
        <v>1673.3550026946925</v>
      </c>
      <c r="M264" s="54"/>
      <c r="N264" s="59">
        <f t="shared" si="426"/>
        <v>10</v>
      </c>
      <c r="O264" s="59">
        <f t="shared" si="427"/>
        <v>3.4906585040053262E-5</v>
      </c>
      <c r="P264" s="59">
        <f t="shared" si="428"/>
        <v>3.4906585040053262E-5</v>
      </c>
      <c r="Q264" s="53">
        <f t="shared" si="429"/>
        <v>4.9365367815301653E-5</v>
      </c>
      <c r="R264" s="53">
        <f t="shared" si="430"/>
        <v>1.0000000002030784</v>
      </c>
      <c r="S264" s="53">
        <f t="shared" si="431"/>
        <v>-4.9764879727190829E-16</v>
      </c>
      <c r="T264" s="53">
        <f t="shared" si="432"/>
        <v>-8.6123027494885704</v>
      </c>
      <c r="U264" s="53">
        <f t="shared" si="433"/>
        <v>-5.0821492826208674</v>
      </c>
      <c r="W264" s="68">
        <f t="shared" ref="W264" si="486">B264+0.001</f>
        <v>90.00200000000001</v>
      </c>
      <c r="X264" s="68">
        <f t="shared" ref="X264" si="487">C264+0.001</f>
        <v>210.547</v>
      </c>
    </row>
    <row r="265" spans="1:24" x14ac:dyDescent="0.3">
      <c r="A265">
        <v>2550</v>
      </c>
      <c r="B265">
        <v>89.998999999999995</v>
      </c>
      <c r="C265">
        <v>210.54399999999998</v>
      </c>
      <c r="D265" s="57">
        <f t="shared" si="417"/>
        <v>1118.5764838764844</v>
      </c>
      <c r="E265" s="57">
        <f t="shared" si="418"/>
        <v>-1034.9964838764845</v>
      </c>
      <c r="F265" s="57">
        <f t="shared" si="419"/>
        <v>-1128.2973109316808</v>
      </c>
      <c r="G265" s="57">
        <f t="shared" si="420"/>
        <v>-1412.4408320272753</v>
      </c>
      <c r="H265" s="57">
        <f t="shared" si="421"/>
        <v>17026.152689068454</v>
      </c>
      <c r="I265" s="57">
        <f t="shared" si="422"/>
        <v>29577.33916797259</v>
      </c>
      <c r="J265" s="53">
        <f t="shared" si="423"/>
        <v>1807.7731953521061</v>
      </c>
      <c r="K265" s="53">
        <f t="shared" si="424"/>
        <v>231.38116003867944</v>
      </c>
      <c r="L265" s="53">
        <f t="shared" si="425"/>
        <v>1683.354550302143</v>
      </c>
      <c r="M265" s="54"/>
      <c r="N265" s="59">
        <f t="shared" si="426"/>
        <v>10</v>
      </c>
      <c r="O265" s="59">
        <f t="shared" si="427"/>
        <v>-3.4906585040053262E-5</v>
      </c>
      <c r="P265" s="59">
        <f t="shared" si="428"/>
        <v>-3.4906585040053262E-5</v>
      </c>
      <c r="Q265" s="53">
        <f t="shared" si="429"/>
        <v>4.9365367815301653E-5</v>
      </c>
      <c r="R265" s="53">
        <f t="shared" si="430"/>
        <v>1.0000000002030784</v>
      </c>
      <c r="S265" s="53">
        <f t="shared" si="431"/>
        <v>-4.9764879727190829E-16</v>
      </c>
      <c r="T265" s="53">
        <f t="shared" si="432"/>
        <v>-8.6123027494885704</v>
      </c>
      <c r="U265" s="53">
        <f t="shared" si="433"/>
        <v>-5.0821492826208674</v>
      </c>
      <c r="W265" s="68">
        <f t="shared" ref="W265" si="488">B265-0.001</f>
        <v>89.99799999999999</v>
      </c>
      <c r="X265" s="68">
        <f t="shared" ref="X265" si="489">C265-0.001</f>
        <v>210.54299999999998</v>
      </c>
    </row>
    <row r="266" spans="1:24" x14ac:dyDescent="0.3">
      <c r="A266">
        <v>2560</v>
      </c>
      <c r="B266">
        <v>90.001000000000005</v>
      </c>
      <c r="C266">
        <v>210.54599999999999</v>
      </c>
      <c r="D266" s="57">
        <f t="shared" si="417"/>
        <v>1118.5764838764844</v>
      </c>
      <c r="E266" s="57">
        <f t="shared" si="418"/>
        <v>-1034.9964838764845</v>
      </c>
      <c r="F266" s="57">
        <f t="shared" si="419"/>
        <v>-1136.9096136811695</v>
      </c>
      <c r="G266" s="57">
        <f t="shared" si="420"/>
        <v>-1417.5229813098961</v>
      </c>
      <c r="H266" s="57">
        <f t="shared" si="421"/>
        <v>17017.540386318968</v>
      </c>
      <c r="I266" s="57">
        <f t="shared" si="422"/>
        <v>29572.257018689968</v>
      </c>
      <c r="J266" s="53">
        <f t="shared" si="423"/>
        <v>1817.1226904703938</v>
      </c>
      <c r="K266" s="53">
        <f t="shared" si="424"/>
        <v>231.26900502229051</v>
      </c>
      <c r="L266" s="53">
        <f t="shared" si="425"/>
        <v>1693.3540979095933</v>
      </c>
      <c r="M266" s="54"/>
      <c r="N266" s="59">
        <f t="shared" si="426"/>
        <v>10</v>
      </c>
      <c r="O266" s="59">
        <f t="shared" si="427"/>
        <v>3.4906585040053262E-5</v>
      </c>
      <c r="P266" s="59">
        <f t="shared" si="428"/>
        <v>3.4906585040053262E-5</v>
      </c>
      <c r="Q266" s="53">
        <f t="shared" si="429"/>
        <v>4.9365367815301653E-5</v>
      </c>
      <c r="R266" s="53">
        <f t="shared" si="430"/>
        <v>1.0000000002030784</v>
      </c>
      <c r="S266" s="53">
        <f t="shared" si="431"/>
        <v>-4.9764879727190829E-16</v>
      </c>
      <c r="T266" s="53">
        <f t="shared" si="432"/>
        <v>-8.6123027494885704</v>
      </c>
      <c r="U266" s="53">
        <f t="shared" si="433"/>
        <v>-5.0821492826208674</v>
      </c>
      <c r="W266" s="68">
        <f t="shared" ref="W266" si="490">B266+0.001</f>
        <v>90.00200000000001</v>
      </c>
      <c r="X266" s="68">
        <f t="shared" ref="X266" si="491">C266+0.001</f>
        <v>210.547</v>
      </c>
    </row>
    <row r="267" spans="1:24" x14ac:dyDescent="0.3">
      <c r="A267">
        <v>2570</v>
      </c>
      <c r="B267">
        <v>89.998999999999995</v>
      </c>
      <c r="C267">
        <v>210.54399999999998</v>
      </c>
      <c r="D267" s="57">
        <f t="shared" si="417"/>
        <v>1118.5764838764844</v>
      </c>
      <c r="E267" s="57">
        <f t="shared" si="418"/>
        <v>-1034.9964838764845</v>
      </c>
      <c r="F267" s="57">
        <f t="shared" si="419"/>
        <v>-1145.5219164306582</v>
      </c>
      <c r="G267" s="57">
        <f t="shared" si="420"/>
        <v>-1422.6051305925168</v>
      </c>
      <c r="H267" s="57">
        <f t="shared" si="421"/>
        <v>17008.928083569481</v>
      </c>
      <c r="I267" s="57">
        <f t="shared" si="422"/>
        <v>29567.174869407347</v>
      </c>
      <c r="J267" s="53">
        <f t="shared" si="423"/>
        <v>1826.4790769705301</v>
      </c>
      <c r="K267" s="53">
        <f t="shared" si="424"/>
        <v>231.15799864271028</v>
      </c>
      <c r="L267" s="53">
        <f t="shared" si="425"/>
        <v>1703.3536455170431</v>
      </c>
      <c r="M267" s="54"/>
      <c r="N267" s="59">
        <f t="shared" si="426"/>
        <v>10</v>
      </c>
      <c r="O267" s="59">
        <f t="shared" si="427"/>
        <v>-3.4906585040053262E-5</v>
      </c>
      <c r="P267" s="59">
        <f t="shared" si="428"/>
        <v>-3.4906585040053262E-5</v>
      </c>
      <c r="Q267" s="53">
        <f t="shared" si="429"/>
        <v>4.9365367815301653E-5</v>
      </c>
      <c r="R267" s="53">
        <f t="shared" si="430"/>
        <v>1.0000000002030784</v>
      </c>
      <c r="S267" s="53">
        <f t="shared" si="431"/>
        <v>-4.9764879727190829E-16</v>
      </c>
      <c r="T267" s="53">
        <f t="shared" si="432"/>
        <v>-8.6123027494885704</v>
      </c>
      <c r="U267" s="53">
        <f t="shared" si="433"/>
        <v>-5.0821492826208674</v>
      </c>
      <c r="W267" s="68">
        <f t="shared" ref="W267" si="492">B267-0.001</f>
        <v>89.99799999999999</v>
      </c>
      <c r="X267" s="68">
        <f t="shared" ref="X267" si="493">C267-0.001</f>
        <v>210.54299999999998</v>
      </c>
    </row>
    <row r="268" spans="1:24" x14ac:dyDescent="0.3">
      <c r="A268">
        <v>2580</v>
      </c>
      <c r="B268">
        <v>90.001000000000005</v>
      </c>
      <c r="C268">
        <v>210.54599999999999</v>
      </c>
      <c r="D268" s="57">
        <f t="shared" si="417"/>
        <v>1118.5764838764844</v>
      </c>
      <c r="E268" s="57">
        <f t="shared" si="418"/>
        <v>-1034.9964838764845</v>
      </c>
      <c r="F268" s="57">
        <f t="shared" si="419"/>
        <v>-1154.1342191801468</v>
      </c>
      <c r="G268" s="57">
        <f t="shared" si="420"/>
        <v>-1427.6872798751376</v>
      </c>
      <c r="H268" s="57">
        <f t="shared" si="421"/>
        <v>17000.315780819994</v>
      </c>
      <c r="I268" s="57">
        <f t="shared" si="422"/>
        <v>29562.092720124725</v>
      </c>
      <c r="J268" s="53">
        <f t="shared" si="423"/>
        <v>1835.8422494865501</v>
      </c>
      <c r="K268" s="53">
        <f t="shared" si="424"/>
        <v>231.04812416486868</v>
      </c>
      <c r="L268" s="53">
        <f t="shared" si="425"/>
        <v>1713.3531931244931</v>
      </c>
      <c r="M268" s="54"/>
      <c r="N268" s="59">
        <f t="shared" si="426"/>
        <v>10</v>
      </c>
      <c r="O268" s="59">
        <f t="shared" si="427"/>
        <v>3.4906585040053262E-5</v>
      </c>
      <c r="P268" s="59">
        <f t="shared" si="428"/>
        <v>3.4906585040053262E-5</v>
      </c>
      <c r="Q268" s="53">
        <f t="shared" si="429"/>
        <v>4.9365367815301653E-5</v>
      </c>
      <c r="R268" s="53">
        <f t="shared" si="430"/>
        <v>1.0000000002030784</v>
      </c>
      <c r="S268" s="53">
        <f t="shared" si="431"/>
        <v>-4.9764879727190829E-16</v>
      </c>
      <c r="T268" s="53">
        <f t="shared" si="432"/>
        <v>-8.6123027494885704</v>
      </c>
      <c r="U268" s="53">
        <f t="shared" si="433"/>
        <v>-5.0821492826208674</v>
      </c>
      <c r="W268" s="68">
        <f t="shared" ref="W268" si="494">B268+0.001</f>
        <v>90.00200000000001</v>
      </c>
      <c r="X268" s="68">
        <f t="shared" ref="X268" si="495">C268+0.001</f>
        <v>210.547</v>
      </c>
    </row>
    <row r="269" spans="1:24" x14ac:dyDescent="0.3">
      <c r="A269">
        <v>2590</v>
      </c>
      <c r="B269">
        <v>89.998999999999995</v>
      </c>
      <c r="C269">
        <v>210.54399999999998</v>
      </c>
      <c r="D269" s="57">
        <f t="shared" si="417"/>
        <v>1118.5764838764844</v>
      </c>
      <c r="E269" s="57">
        <f t="shared" si="418"/>
        <v>-1034.9964838764845</v>
      </c>
      <c r="F269" s="57">
        <f t="shared" si="419"/>
        <v>-1162.7465219296355</v>
      </c>
      <c r="G269" s="57">
        <f t="shared" si="420"/>
        <v>-1432.7694291577584</v>
      </c>
      <c r="H269" s="57">
        <f t="shared" si="421"/>
        <v>16991.703478070507</v>
      </c>
      <c r="I269" s="57">
        <f t="shared" si="422"/>
        <v>29557.010570842103</v>
      </c>
      <c r="J269" s="53">
        <f t="shared" si="423"/>
        <v>1845.2121047154751</v>
      </c>
      <c r="K269" s="53">
        <f t="shared" si="424"/>
        <v>230.93936515994284</v>
      </c>
      <c r="L269" s="53">
        <f t="shared" si="425"/>
        <v>1723.3527407319436</v>
      </c>
      <c r="M269" s="54"/>
      <c r="N269" s="59">
        <f t="shared" si="426"/>
        <v>10</v>
      </c>
      <c r="O269" s="59">
        <f t="shared" si="427"/>
        <v>-3.4906585040053262E-5</v>
      </c>
      <c r="P269" s="59">
        <f t="shared" si="428"/>
        <v>-3.4906585040053262E-5</v>
      </c>
      <c r="Q269" s="53">
        <f t="shared" si="429"/>
        <v>4.9365367815301653E-5</v>
      </c>
      <c r="R269" s="53">
        <f t="shared" si="430"/>
        <v>1.0000000002030784</v>
      </c>
      <c r="S269" s="53">
        <f t="shared" si="431"/>
        <v>-4.9764879727190829E-16</v>
      </c>
      <c r="T269" s="53">
        <f t="shared" si="432"/>
        <v>-8.6123027494885704</v>
      </c>
      <c r="U269" s="53">
        <f t="shared" si="433"/>
        <v>-5.0821492826208674</v>
      </c>
      <c r="W269" s="68">
        <f t="shared" ref="W269" si="496">B269-0.001</f>
        <v>89.99799999999999</v>
      </c>
      <c r="X269" s="68">
        <f t="shared" ref="X269" si="497">C269-0.001</f>
        <v>210.54299999999998</v>
      </c>
    </row>
    <row r="270" spans="1:24" x14ac:dyDescent="0.3">
      <c r="A270">
        <v>2600</v>
      </c>
      <c r="B270">
        <v>90.001000000000005</v>
      </c>
      <c r="C270">
        <v>210.54599999999999</v>
      </c>
      <c r="D270" s="57">
        <f t="shared" si="417"/>
        <v>1118.5764838764844</v>
      </c>
      <c r="E270" s="57">
        <f t="shared" si="418"/>
        <v>-1034.9964838764845</v>
      </c>
      <c r="F270" s="57">
        <f t="shared" si="419"/>
        <v>-1171.3588246791242</v>
      </c>
      <c r="G270" s="57">
        <f t="shared" si="420"/>
        <v>-1437.8515784403792</v>
      </c>
      <c r="H270" s="57">
        <f t="shared" si="421"/>
        <v>16983.09117532102</v>
      </c>
      <c r="I270" s="57">
        <f t="shared" si="422"/>
        <v>29551.928421559482</v>
      </c>
      <c r="J270" s="53">
        <f t="shared" si="423"/>
        <v>1854.5885413689878</v>
      </c>
      <c r="K270" s="53">
        <f t="shared" si="424"/>
        <v>230.83170549884312</v>
      </c>
      <c r="L270" s="53">
        <f t="shared" si="425"/>
        <v>1733.3522883393939</v>
      </c>
      <c r="M270" s="54"/>
      <c r="N270" s="59">
        <f t="shared" si="426"/>
        <v>10</v>
      </c>
      <c r="O270" s="59">
        <f t="shared" si="427"/>
        <v>3.4906585040053262E-5</v>
      </c>
      <c r="P270" s="59">
        <f t="shared" si="428"/>
        <v>3.4906585040053262E-5</v>
      </c>
      <c r="Q270" s="53">
        <f t="shared" si="429"/>
        <v>4.9365367815301653E-5</v>
      </c>
      <c r="R270" s="53">
        <f t="shared" si="430"/>
        <v>1.0000000002030784</v>
      </c>
      <c r="S270" s="53">
        <f t="shared" si="431"/>
        <v>-4.9764879727190829E-16</v>
      </c>
      <c r="T270" s="53">
        <f t="shared" si="432"/>
        <v>-8.6123027494885704</v>
      </c>
      <c r="U270" s="53">
        <f t="shared" si="433"/>
        <v>-5.0821492826208674</v>
      </c>
      <c r="W270" s="68">
        <f t="shared" ref="W270" si="498">B270+0.001</f>
        <v>90.00200000000001</v>
      </c>
      <c r="X270" s="68">
        <f t="shared" ref="X270" si="499">C270+0.001</f>
        <v>210.547</v>
      </c>
    </row>
    <row r="271" spans="1:24" x14ac:dyDescent="0.3">
      <c r="A271">
        <v>2610</v>
      </c>
      <c r="B271">
        <v>89.998999999999995</v>
      </c>
      <c r="C271">
        <v>210.54399999999998</v>
      </c>
      <c r="D271" s="57">
        <f t="shared" si="417"/>
        <v>1118.5764838764844</v>
      </c>
      <c r="E271" s="57">
        <f t="shared" si="418"/>
        <v>-1034.9964838764845</v>
      </c>
      <c r="F271" s="57">
        <f t="shared" si="419"/>
        <v>-1179.9711274286128</v>
      </c>
      <c r="G271" s="57">
        <f t="shared" si="420"/>
        <v>-1442.9337277229999</v>
      </c>
      <c r="H271" s="57">
        <f t="shared" si="421"/>
        <v>16974.478872571533</v>
      </c>
      <c r="I271" s="57">
        <f t="shared" si="422"/>
        <v>29546.84627227686</v>
      </c>
      <c r="J271" s="53">
        <f t="shared" si="423"/>
        <v>1863.9714601264002</v>
      </c>
      <c r="K271" s="53">
        <f t="shared" si="424"/>
        <v>230.72512934584981</v>
      </c>
      <c r="L271" s="53">
        <f t="shared" si="425"/>
        <v>1743.3518359468439</v>
      </c>
      <c r="M271" s="54"/>
      <c r="N271" s="59">
        <f t="shared" si="426"/>
        <v>10</v>
      </c>
      <c r="O271" s="59">
        <f t="shared" si="427"/>
        <v>-3.4906585040053262E-5</v>
      </c>
      <c r="P271" s="59">
        <f t="shared" si="428"/>
        <v>-3.4906585040053262E-5</v>
      </c>
      <c r="Q271" s="53">
        <f t="shared" si="429"/>
        <v>4.9365367815301653E-5</v>
      </c>
      <c r="R271" s="53">
        <f t="shared" si="430"/>
        <v>1.0000000002030784</v>
      </c>
      <c r="S271" s="53">
        <f t="shared" si="431"/>
        <v>-4.9764879727190829E-16</v>
      </c>
      <c r="T271" s="53">
        <f t="shared" si="432"/>
        <v>-8.6123027494885704</v>
      </c>
      <c r="U271" s="53">
        <f t="shared" si="433"/>
        <v>-5.0821492826208674</v>
      </c>
      <c r="W271" s="68">
        <f t="shared" ref="W271" si="500">B271-0.001</f>
        <v>89.99799999999999</v>
      </c>
      <c r="X271" s="68">
        <f t="shared" ref="X271" si="501">C271-0.001</f>
        <v>210.54299999999998</v>
      </c>
    </row>
    <row r="272" spans="1:24" x14ac:dyDescent="0.3">
      <c r="A272">
        <v>2620</v>
      </c>
      <c r="B272">
        <v>90.001000000000005</v>
      </c>
      <c r="C272">
        <v>210.54599999999999</v>
      </c>
      <c r="D272" s="57">
        <f t="shared" si="417"/>
        <v>1118.5764838764844</v>
      </c>
      <c r="E272" s="57">
        <f t="shared" si="418"/>
        <v>-1034.9964838764845</v>
      </c>
      <c r="F272" s="57">
        <f t="shared" si="419"/>
        <v>-1188.5834301781015</v>
      </c>
      <c r="G272" s="57">
        <f t="shared" si="420"/>
        <v>-1448.0158770056207</v>
      </c>
      <c r="H272" s="57">
        <f t="shared" si="421"/>
        <v>16965.866569822047</v>
      </c>
      <c r="I272" s="57">
        <f t="shared" si="422"/>
        <v>29541.764122994238</v>
      </c>
      <c r="J272" s="53">
        <f t="shared" si="423"/>
        <v>1873.3607635888766</v>
      </c>
      <c r="K272" s="53">
        <f t="shared" si="424"/>
        <v>230.61962115239697</v>
      </c>
      <c r="L272" s="53">
        <f t="shared" si="425"/>
        <v>1753.3513835542935</v>
      </c>
      <c r="M272" s="54"/>
      <c r="N272" s="59">
        <f t="shared" si="426"/>
        <v>10</v>
      </c>
      <c r="O272" s="59">
        <f t="shared" si="427"/>
        <v>3.4906585040053262E-5</v>
      </c>
      <c r="P272" s="59">
        <f t="shared" si="428"/>
        <v>3.4906585040053262E-5</v>
      </c>
      <c r="Q272" s="53">
        <f t="shared" si="429"/>
        <v>4.9365367815301653E-5</v>
      </c>
      <c r="R272" s="53">
        <f t="shared" si="430"/>
        <v>1.0000000002030784</v>
      </c>
      <c r="S272" s="53">
        <f t="shared" si="431"/>
        <v>-4.9764879727190829E-16</v>
      </c>
      <c r="T272" s="53">
        <f t="shared" si="432"/>
        <v>-8.6123027494885704</v>
      </c>
      <c r="U272" s="53">
        <f t="shared" si="433"/>
        <v>-5.0821492826208674</v>
      </c>
      <c r="W272" s="68">
        <f t="shared" ref="W272" si="502">B272+0.001</f>
        <v>90.00200000000001</v>
      </c>
      <c r="X272" s="68">
        <f t="shared" ref="X272" si="503">C272+0.001</f>
        <v>210.547</v>
      </c>
    </row>
    <row r="273" spans="1:24" x14ac:dyDescent="0.3">
      <c r="A273">
        <v>2630</v>
      </c>
      <c r="B273">
        <v>89.998999999999995</v>
      </c>
      <c r="C273">
        <v>210.54399999999998</v>
      </c>
      <c r="D273" s="57">
        <f t="shared" si="417"/>
        <v>1118.5764838764844</v>
      </c>
      <c r="E273" s="57">
        <f t="shared" si="418"/>
        <v>-1034.9964838764845</v>
      </c>
      <c r="F273" s="57">
        <f t="shared" si="419"/>
        <v>-1197.1957329275901</v>
      </c>
      <c r="G273" s="57">
        <f t="shared" si="420"/>
        <v>-1453.0980262882415</v>
      </c>
      <c r="H273" s="57">
        <f t="shared" si="421"/>
        <v>16957.25426707256</v>
      </c>
      <c r="I273" s="57">
        <f t="shared" si="422"/>
        <v>29536.681973711617</v>
      </c>
      <c r="J273" s="53">
        <f t="shared" si="423"/>
        <v>1882.7563562348721</v>
      </c>
      <c r="K273" s="53">
        <f t="shared" si="424"/>
        <v>230.51516565100002</v>
      </c>
      <c r="L273" s="53">
        <f t="shared" si="425"/>
        <v>1763.350931161744</v>
      </c>
      <c r="M273" s="54"/>
      <c r="N273" s="59">
        <f t="shared" si="426"/>
        <v>10</v>
      </c>
      <c r="O273" s="59">
        <f t="shared" si="427"/>
        <v>-3.4906585040053262E-5</v>
      </c>
      <c r="P273" s="59">
        <f t="shared" si="428"/>
        <v>-3.4906585040053262E-5</v>
      </c>
      <c r="Q273" s="53">
        <f t="shared" si="429"/>
        <v>4.9365367815301653E-5</v>
      </c>
      <c r="R273" s="53">
        <f t="shared" si="430"/>
        <v>1.0000000002030784</v>
      </c>
      <c r="S273" s="53">
        <f t="shared" si="431"/>
        <v>-4.9764879727190829E-16</v>
      </c>
      <c r="T273" s="53">
        <f t="shared" si="432"/>
        <v>-8.6123027494885704</v>
      </c>
      <c r="U273" s="53">
        <f t="shared" si="433"/>
        <v>-5.0821492826208674</v>
      </c>
      <c r="W273" s="68">
        <f t="shared" ref="W273" si="504">B273-0.001</f>
        <v>89.99799999999999</v>
      </c>
      <c r="X273" s="68">
        <f t="shared" ref="X273" si="505">C273-0.001</f>
        <v>210.54299999999998</v>
      </c>
    </row>
    <row r="274" spans="1:24" x14ac:dyDescent="0.3">
      <c r="A274">
        <v>2640</v>
      </c>
      <c r="B274">
        <v>90.001000000000005</v>
      </c>
      <c r="C274">
        <v>210.54599999999999</v>
      </c>
      <c r="D274" s="57">
        <f t="shared" si="417"/>
        <v>1118.5764838764844</v>
      </c>
      <c r="E274" s="57">
        <f t="shared" si="418"/>
        <v>-1034.9964838764845</v>
      </c>
      <c r="F274" s="57">
        <f t="shared" si="419"/>
        <v>-1205.8080356770788</v>
      </c>
      <c r="G274" s="57">
        <f t="shared" si="420"/>
        <v>-1458.1801755708623</v>
      </c>
      <c r="H274" s="57">
        <f t="shared" si="421"/>
        <v>16948.641964323073</v>
      </c>
      <c r="I274" s="57">
        <f t="shared" si="422"/>
        <v>29531.599824428995</v>
      </c>
      <c r="J274" s="53">
        <f t="shared" si="423"/>
        <v>1892.1581443767554</v>
      </c>
      <c r="K274" s="53">
        <f t="shared" si="424"/>
        <v>230.41174784932392</v>
      </c>
      <c r="L274" s="53">
        <f t="shared" si="425"/>
        <v>1773.3504787691941</v>
      </c>
      <c r="M274" s="54"/>
      <c r="N274" s="59">
        <f t="shared" si="426"/>
        <v>10</v>
      </c>
      <c r="O274" s="59">
        <f t="shared" si="427"/>
        <v>3.4906585040053262E-5</v>
      </c>
      <c r="P274" s="59">
        <f t="shared" si="428"/>
        <v>3.4906585040053262E-5</v>
      </c>
      <c r="Q274" s="53">
        <f t="shared" si="429"/>
        <v>4.9365367815301653E-5</v>
      </c>
      <c r="R274" s="53">
        <f t="shared" si="430"/>
        <v>1.0000000002030784</v>
      </c>
      <c r="S274" s="53">
        <f t="shared" si="431"/>
        <v>-4.9764879727190829E-16</v>
      </c>
      <c r="T274" s="53">
        <f t="shared" si="432"/>
        <v>-8.6123027494885704</v>
      </c>
      <c r="U274" s="53">
        <f t="shared" si="433"/>
        <v>-5.0821492826208674</v>
      </c>
      <c r="W274" s="68">
        <f t="shared" ref="W274" si="506">B274+0.001</f>
        <v>90.00200000000001</v>
      </c>
      <c r="X274" s="68">
        <f t="shared" ref="X274" si="507">C274+0.001</f>
        <v>210.547</v>
      </c>
    </row>
    <row r="275" spans="1:24" x14ac:dyDescent="0.3">
      <c r="A275">
        <v>2650</v>
      </c>
      <c r="B275">
        <v>89.998999999999995</v>
      </c>
      <c r="C275">
        <v>210.54399999999998</v>
      </c>
      <c r="D275" s="57">
        <f t="shared" si="417"/>
        <v>1118.5764838764844</v>
      </c>
      <c r="E275" s="57">
        <f t="shared" si="418"/>
        <v>-1034.9964838764845</v>
      </c>
      <c r="F275" s="57">
        <f t="shared" si="419"/>
        <v>-1214.4203384265675</v>
      </c>
      <c r="G275" s="57">
        <f t="shared" si="420"/>
        <v>-1463.2623248534831</v>
      </c>
      <c r="H275" s="57">
        <f t="shared" si="421"/>
        <v>16940.029661573586</v>
      </c>
      <c r="I275" s="57">
        <f t="shared" si="422"/>
        <v>29526.517675146373</v>
      </c>
      <c r="J275" s="53">
        <f t="shared" si="423"/>
        <v>1901.5660361185774</v>
      </c>
      <c r="K275" s="53">
        <f t="shared" si="424"/>
        <v>230.30935302438809</v>
      </c>
      <c r="L275" s="53">
        <f t="shared" si="425"/>
        <v>1783.3500263766443</v>
      </c>
      <c r="M275" s="54"/>
      <c r="N275" s="59">
        <f t="shared" si="426"/>
        <v>10</v>
      </c>
      <c r="O275" s="59">
        <f t="shared" si="427"/>
        <v>-3.4906585040053262E-5</v>
      </c>
      <c r="P275" s="59">
        <f t="shared" si="428"/>
        <v>-3.4906585040053262E-5</v>
      </c>
      <c r="Q275" s="53">
        <f t="shared" si="429"/>
        <v>4.9365367815301653E-5</v>
      </c>
      <c r="R275" s="53">
        <f t="shared" si="430"/>
        <v>1.0000000002030784</v>
      </c>
      <c r="S275" s="53">
        <f t="shared" si="431"/>
        <v>-4.9764879727190829E-16</v>
      </c>
      <c r="T275" s="53">
        <f t="shared" si="432"/>
        <v>-8.6123027494885704</v>
      </c>
      <c r="U275" s="53">
        <f t="shared" si="433"/>
        <v>-5.0821492826208674</v>
      </c>
      <c r="W275" s="68">
        <f t="shared" ref="W275" si="508">B275-0.001</f>
        <v>89.99799999999999</v>
      </c>
      <c r="X275" s="68">
        <f t="shared" ref="X275" si="509">C275-0.001</f>
        <v>210.54299999999998</v>
      </c>
    </row>
    <row r="276" spans="1:24" x14ac:dyDescent="0.3">
      <c r="A276">
        <v>2660</v>
      </c>
      <c r="B276">
        <v>90.001000000000005</v>
      </c>
      <c r="C276">
        <v>210.54599999999999</v>
      </c>
      <c r="D276" s="57">
        <f t="shared" si="417"/>
        <v>1118.5764838764844</v>
      </c>
      <c r="E276" s="57">
        <f t="shared" si="418"/>
        <v>-1034.9964838764845</v>
      </c>
      <c r="F276" s="57">
        <f t="shared" si="419"/>
        <v>-1223.0326411760561</v>
      </c>
      <c r="G276" s="57">
        <f t="shared" si="420"/>
        <v>-1468.3444741361038</v>
      </c>
      <c r="H276" s="57">
        <f t="shared" si="421"/>
        <v>16931.417358824099</v>
      </c>
      <c r="I276" s="57">
        <f t="shared" si="422"/>
        <v>29521.435525863752</v>
      </c>
      <c r="J276" s="53">
        <f t="shared" si="423"/>
        <v>1910.9799413149556</v>
      </c>
      <c r="K276" s="53">
        <f t="shared" si="424"/>
        <v>230.20796671690573</v>
      </c>
      <c r="L276" s="53">
        <f t="shared" si="425"/>
        <v>1793.3495739840948</v>
      </c>
      <c r="M276" s="54"/>
      <c r="N276" s="59">
        <f t="shared" si="426"/>
        <v>10</v>
      </c>
      <c r="O276" s="59">
        <f t="shared" si="427"/>
        <v>3.4906585040053262E-5</v>
      </c>
      <c r="P276" s="59">
        <f t="shared" si="428"/>
        <v>3.4906585040053262E-5</v>
      </c>
      <c r="Q276" s="53">
        <f t="shared" si="429"/>
        <v>4.9365367815301653E-5</v>
      </c>
      <c r="R276" s="53">
        <f t="shared" si="430"/>
        <v>1.0000000002030784</v>
      </c>
      <c r="S276" s="53">
        <f t="shared" si="431"/>
        <v>-4.9764879727190829E-16</v>
      </c>
      <c r="T276" s="53">
        <f t="shared" si="432"/>
        <v>-8.6123027494885704</v>
      </c>
      <c r="U276" s="53">
        <f t="shared" si="433"/>
        <v>-5.0821492826208674</v>
      </c>
      <c r="W276" s="68">
        <f t="shared" ref="W276" si="510">B276+0.001</f>
        <v>90.00200000000001</v>
      </c>
      <c r="X276" s="68">
        <f t="shared" ref="X276" si="511">C276+0.001</f>
        <v>210.547</v>
      </c>
    </row>
    <row r="277" spans="1:24" x14ac:dyDescent="0.3">
      <c r="A277">
        <v>2670</v>
      </c>
      <c r="B277">
        <v>89.998999999999995</v>
      </c>
      <c r="C277">
        <v>210.54399999999998</v>
      </c>
      <c r="D277" s="57">
        <f t="shared" si="417"/>
        <v>1118.5764838764844</v>
      </c>
      <c r="E277" s="57">
        <f t="shared" si="418"/>
        <v>-1034.9964838764845</v>
      </c>
      <c r="F277" s="57">
        <f t="shared" si="419"/>
        <v>-1231.6449439255448</v>
      </c>
      <c r="G277" s="57">
        <f t="shared" si="420"/>
        <v>-1473.4266234187246</v>
      </c>
      <c r="H277" s="57">
        <f t="shared" si="421"/>
        <v>16922.805056074612</v>
      </c>
      <c r="I277" s="57">
        <f t="shared" si="422"/>
        <v>29516.35337658113</v>
      </c>
      <c r="J277" s="53">
        <f t="shared" si="423"/>
        <v>1920.3997715310379</v>
      </c>
      <c r="K277" s="53">
        <f t="shared" si="424"/>
        <v>230.10757472575358</v>
      </c>
      <c r="L277" s="53">
        <f t="shared" si="425"/>
        <v>1803.3491215915446</v>
      </c>
      <c r="M277" s="54"/>
      <c r="N277" s="59">
        <f t="shared" si="426"/>
        <v>10</v>
      </c>
      <c r="O277" s="59">
        <f t="shared" si="427"/>
        <v>-3.4906585040053262E-5</v>
      </c>
      <c r="P277" s="59">
        <f t="shared" si="428"/>
        <v>-3.4906585040053262E-5</v>
      </c>
      <c r="Q277" s="53">
        <f t="shared" si="429"/>
        <v>4.9365367815301653E-5</v>
      </c>
      <c r="R277" s="53">
        <f t="shared" si="430"/>
        <v>1.0000000002030784</v>
      </c>
      <c r="S277" s="53">
        <f t="shared" si="431"/>
        <v>-4.9764879727190829E-16</v>
      </c>
      <c r="T277" s="53">
        <f t="shared" si="432"/>
        <v>-8.6123027494885704</v>
      </c>
      <c r="U277" s="53">
        <f t="shared" si="433"/>
        <v>-5.0821492826208674</v>
      </c>
      <c r="W277" s="68">
        <f t="shared" ref="W277" si="512">B277-0.001</f>
        <v>89.99799999999999</v>
      </c>
      <c r="X277" s="68">
        <f t="shared" ref="X277" si="513">C277-0.001</f>
        <v>210.54299999999998</v>
      </c>
    </row>
    <row r="278" spans="1:24" x14ac:dyDescent="0.3">
      <c r="A278">
        <v>2680</v>
      </c>
      <c r="B278">
        <v>90.001000000000005</v>
      </c>
      <c r="C278">
        <v>210.54599999999999</v>
      </c>
      <c r="D278" s="57">
        <f t="shared" si="417"/>
        <v>1118.5764838764844</v>
      </c>
      <c r="E278" s="57">
        <f t="shared" si="418"/>
        <v>-1034.9964838764845</v>
      </c>
      <c r="F278" s="57">
        <f t="shared" si="419"/>
        <v>-1240.2572466750335</v>
      </c>
      <c r="G278" s="57">
        <f t="shared" si="420"/>
        <v>-1478.5087727013454</v>
      </c>
      <c r="H278" s="57">
        <f t="shared" si="421"/>
        <v>16914.192753325126</v>
      </c>
      <c r="I278" s="57">
        <f t="shared" si="422"/>
        <v>29511.271227298508</v>
      </c>
      <c r="J278" s="53">
        <f t="shared" si="423"/>
        <v>1929.8254400035185</v>
      </c>
      <c r="K278" s="53">
        <f t="shared" si="424"/>
        <v>230.0081631025696</v>
      </c>
      <c r="L278" s="53">
        <f t="shared" si="425"/>
        <v>1813.3486691989947</v>
      </c>
      <c r="M278" s="54"/>
      <c r="N278" s="59">
        <f t="shared" si="426"/>
        <v>10</v>
      </c>
      <c r="O278" s="59">
        <f t="shared" si="427"/>
        <v>3.4906585040053262E-5</v>
      </c>
      <c r="P278" s="59">
        <f t="shared" si="428"/>
        <v>3.4906585040053262E-5</v>
      </c>
      <c r="Q278" s="53">
        <f t="shared" si="429"/>
        <v>4.9365367815301653E-5</v>
      </c>
      <c r="R278" s="53">
        <f t="shared" si="430"/>
        <v>1.0000000002030784</v>
      </c>
      <c r="S278" s="53">
        <f t="shared" si="431"/>
        <v>-4.9764879727190829E-16</v>
      </c>
      <c r="T278" s="53">
        <f t="shared" si="432"/>
        <v>-8.6123027494885704</v>
      </c>
      <c r="U278" s="53">
        <f t="shared" si="433"/>
        <v>-5.0821492826208674</v>
      </c>
      <c r="W278" s="68">
        <f t="shared" ref="W278" si="514">B278+0.001</f>
        <v>90.00200000000001</v>
      </c>
      <c r="X278" s="68">
        <f t="shared" ref="X278" si="515">C278+0.001</f>
        <v>210.547</v>
      </c>
    </row>
    <row r="279" spans="1:24" x14ac:dyDescent="0.3">
      <c r="A279">
        <v>2690</v>
      </c>
      <c r="B279">
        <v>89.998999999999995</v>
      </c>
      <c r="C279">
        <v>210.54399999999998</v>
      </c>
      <c r="D279" s="57">
        <f t="shared" si="417"/>
        <v>1118.5764838764844</v>
      </c>
      <c r="E279" s="57">
        <f t="shared" si="418"/>
        <v>-1034.9964838764845</v>
      </c>
      <c r="F279" s="57">
        <f t="shared" si="419"/>
        <v>-1248.8695494245221</v>
      </c>
      <c r="G279" s="57">
        <f t="shared" si="420"/>
        <v>-1483.5909219839662</v>
      </c>
      <c r="H279" s="57">
        <f t="shared" si="421"/>
        <v>16905.580450575639</v>
      </c>
      <c r="I279" s="57">
        <f t="shared" si="422"/>
        <v>29506.189078015886</v>
      </c>
      <c r="J279" s="53">
        <f t="shared" si="423"/>
        <v>1939.2568616026717</v>
      </c>
      <c r="K279" s="53">
        <f t="shared" si="424"/>
        <v>229.90971814647514</v>
      </c>
      <c r="L279" s="53">
        <f t="shared" si="425"/>
        <v>1823.3482168064447</v>
      </c>
      <c r="M279" s="54"/>
      <c r="N279" s="59">
        <f t="shared" si="426"/>
        <v>10</v>
      </c>
      <c r="O279" s="59">
        <f t="shared" si="427"/>
        <v>-3.4906585040053262E-5</v>
      </c>
      <c r="P279" s="59">
        <f t="shared" si="428"/>
        <v>-3.4906585040053262E-5</v>
      </c>
      <c r="Q279" s="53">
        <f t="shared" si="429"/>
        <v>4.9365367815301653E-5</v>
      </c>
      <c r="R279" s="53">
        <f t="shared" si="430"/>
        <v>1.0000000002030784</v>
      </c>
      <c r="S279" s="53">
        <f t="shared" si="431"/>
        <v>-4.9764879727190829E-16</v>
      </c>
      <c r="T279" s="53">
        <f t="shared" si="432"/>
        <v>-8.6123027494885704</v>
      </c>
      <c r="U279" s="53">
        <f t="shared" si="433"/>
        <v>-5.0821492826208674</v>
      </c>
      <c r="W279" s="68">
        <f t="shared" ref="W279" si="516">B279-0.001</f>
        <v>89.99799999999999</v>
      </c>
      <c r="X279" s="68">
        <f t="shared" ref="X279" si="517">C279-0.001</f>
        <v>210.54299999999998</v>
      </c>
    </row>
    <row r="280" spans="1:24" x14ac:dyDescent="0.3">
      <c r="A280">
        <v>2700</v>
      </c>
      <c r="B280">
        <v>90.001000000000005</v>
      </c>
      <c r="C280">
        <v>210.54599999999999</v>
      </c>
      <c r="D280" s="57">
        <f t="shared" si="417"/>
        <v>1118.5764838764844</v>
      </c>
      <c r="E280" s="57">
        <f t="shared" si="418"/>
        <v>-1034.9964838764845</v>
      </c>
      <c r="F280" s="57">
        <f t="shared" si="419"/>
        <v>-1257.4818521740108</v>
      </c>
      <c r="G280" s="57">
        <f t="shared" si="420"/>
        <v>-1488.6730712665869</v>
      </c>
      <c r="H280" s="57">
        <f t="shared" si="421"/>
        <v>16896.968147826152</v>
      </c>
      <c r="I280" s="57">
        <f t="shared" si="422"/>
        <v>29501.106928733265</v>
      </c>
      <c r="J280" s="53">
        <f t="shared" si="423"/>
        <v>1948.6939527953775</v>
      </c>
      <c r="K280" s="53">
        <f t="shared" si="424"/>
        <v>229.81222639891922</v>
      </c>
      <c r="L280" s="53">
        <f t="shared" si="425"/>
        <v>1833.347764413895</v>
      </c>
      <c r="M280" s="54"/>
      <c r="N280" s="59">
        <f t="shared" si="426"/>
        <v>10</v>
      </c>
      <c r="O280" s="59">
        <f t="shared" si="427"/>
        <v>3.4906585040053262E-5</v>
      </c>
      <c r="P280" s="59">
        <f t="shared" si="428"/>
        <v>3.4906585040053262E-5</v>
      </c>
      <c r="Q280" s="53">
        <f t="shared" si="429"/>
        <v>4.9365367815301653E-5</v>
      </c>
      <c r="R280" s="53">
        <f t="shared" si="430"/>
        <v>1.0000000002030784</v>
      </c>
      <c r="S280" s="53">
        <f t="shared" si="431"/>
        <v>-4.9764879727190829E-16</v>
      </c>
      <c r="T280" s="53">
        <f t="shared" si="432"/>
        <v>-8.6123027494885704</v>
      </c>
      <c r="U280" s="53">
        <f t="shared" si="433"/>
        <v>-5.0821492826208674</v>
      </c>
      <c r="W280" s="68">
        <f t="shared" ref="W280" si="518">B280+0.001</f>
        <v>90.00200000000001</v>
      </c>
      <c r="X280" s="68">
        <f t="shared" ref="X280" si="519">C280+0.001</f>
        <v>210.547</v>
      </c>
    </row>
    <row r="281" spans="1:24" x14ac:dyDescent="0.3">
      <c r="A281">
        <v>2710</v>
      </c>
      <c r="B281">
        <v>89.998999999999995</v>
      </c>
      <c r="C281">
        <v>210.54399999999998</v>
      </c>
      <c r="D281" s="57">
        <f t="shared" si="417"/>
        <v>1118.5764838764844</v>
      </c>
      <c r="E281" s="57">
        <f t="shared" si="418"/>
        <v>-1034.9964838764845</v>
      </c>
      <c r="F281" s="57">
        <f t="shared" si="419"/>
        <v>-1266.0941549234994</v>
      </c>
      <c r="G281" s="57">
        <f t="shared" si="420"/>
        <v>-1493.7552205492077</v>
      </c>
      <c r="H281" s="57">
        <f t="shared" si="421"/>
        <v>16888.355845076665</v>
      </c>
      <c r="I281" s="57">
        <f t="shared" si="422"/>
        <v>29496.024779450643</v>
      </c>
      <c r="J281" s="53">
        <f t="shared" si="423"/>
        <v>1958.1366316091076</v>
      </c>
      <c r="K281" s="53">
        <f t="shared" si="424"/>
        <v>229.71567463864125</v>
      </c>
      <c r="L281" s="53">
        <f t="shared" si="425"/>
        <v>1843.347312021345</v>
      </c>
      <c r="M281" s="54"/>
      <c r="N281" s="59">
        <f t="shared" si="426"/>
        <v>10</v>
      </c>
      <c r="O281" s="59">
        <f t="shared" si="427"/>
        <v>-3.4906585040053262E-5</v>
      </c>
      <c r="P281" s="59">
        <f t="shared" si="428"/>
        <v>-3.4906585040053262E-5</v>
      </c>
      <c r="Q281" s="53">
        <f t="shared" si="429"/>
        <v>4.9365367815301653E-5</v>
      </c>
      <c r="R281" s="53">
        <f t="shared" si="430"/>
        <v>1.0000000002030784</v>
      </c>
      <c r="S281" s="53">
        <f t="shared" si="431"/>
        <v>-4.9764879727190829E-16</v>
      </c>
      <c r="T281" s="53">
        <f t="shared" si="432"/>
        <v>-8.6123027494885704</v>
      </c>
      <c r="U281" s="53">
        <f t="shared" si="433"/>
        <v>-5.0821492826208674</v>
      </c>
      <c r="W281" s="68">
        <f t="shared" ref="W281" si="520">B281-0.001</f>
        <v>89.99799999999999</v>
      </c>
      <c r="X281" s="68">
        <f t="shared" ref="X281" si="521">C281-0.001</f>
        <v>210.54299999999998</v>
      </c>
    </row>
    <row r="282" spans="1:24" x14ac:dyDescent="0.3">
      <c r="A282">
        <v>2720</v>
      </c>
      <c r="B282">
        <v>90.001000000000005</v>
      </c>
      <c r="C282">
        <v>210.54599999999999</v>
      </c>
      <c r="D282" s="57">
        <f t="shared" si="417"/>
        <v>1118.5764838764844</v>
      </c>
      <c r="E282" s="57">
        <f t="shared" si="418"/>
        <v>-1034.9964838764845</v>
      </c>
      <c r="F282" s="57">
        <f t="shared" si="419"/>
        <v>-1274.7064576729881</v>
      </c>
      <c r="G282" s="57">
        <f t="shared" si="420"/>
        <v>-1498.8373698318285</v>
      </c>
      <c r="H282" s="57">
        <f t="shared" si="421"/>
        <v>16879.743542327178</v>
      </c>
      <c r="I282" s="57">
        <f t="shared" si="422"/>
        <v>29490.942630168021</v>
      </c>
      <c r="J282" s="53">
        <f t="shared" si="423"/>
        <v>1967.5848175968451</v>
      </c>
      <c r="K282" s="53">
        <f t="shared" si="424"/>
        <v>229.6200498767499</v>
      </c>
      <c r="L282" s="53">
        <f t="shared" si="425"/>
        <v>1853.3468596287951</v>
      </c>
      <c r="M282" s="54"/>
      <c r="N282" s="59">
        <f t="shared" si="426"/>
        <v>10</v>
      </c>
      <c r="O282" s="59">
        <f t="shared" si="427"/>
        <v>3.4906585040053262E-5</v>
      </c>
      <c r="P282" s="59">
        <f t="shared" si="428"/>
        <v>3.4906585040053262E-5</v>
      </c>
      <c r="Q282" s="53">
        <f t="shared" si="429"/>
        <v>4.9365367815301653E-5</v>
      </c>
      <c r="R282" s="53">
        <f t="shared" si="430"/>
        <v>1.0000000002030784</v>
      </c>
      <c r="S282" s="53">
        <f t="shared" si="431"/>
        <v>-4.9764879727190829E-16</v>
      </c>
      <c r="T282" s="53">
        <f t="shared" si="432"/>
        <v>-8.6123027494885704</v>
      </c>
      <c r="U282" s="53">
        <f t="shared" si="433"/>
        <v>-5.0821492826208674</v>
      </c>
      <c r="W282" s="68">
        <f t="shared" ref="W282" si="522">B282+0.001</f>
        <v>90.00200000000001</v>
      </c>
      <c r="X282" s="68">
        <f t="shared" ref="X282" si="523">C282+0.001</f>
        <v>210.547</v>
      </c>
    </row>
    <row r="283" spans="1:24" x14ac:dyDescent="0.3">
      <c r="A283">
        <v>2730</v>
      </c>
      <c r="B283">
        <v>89.998999999999995</v>
      </c>
      <c r="C283">
        <v>210.54399999999998</v>
      </c>
      <c r="D283" s="57">
        <f t="shared" si="417"/>
        <v>1118.5764838764844</v>
      </c>
      <c r="E283" s="57">
        <f t="shared" si="418"/>
        <v>-1034.9964838764845</v>
      </c>
      <c r="F283" s="57">
        <f t="shared" si="419"/>
        <v>-1283.3187604224768</v>
      </c>
      <c r="G283" s="57">
        <f t="shared" si="420"/>
        <v>-1503.9195191144493</v>
      </c>
      <c r="H283" s="57">
        <f t="shared" si="421"/>
        <v>16871.131239577691</v>
      </c>
      <c r="I283" s="57">
        <f t="shared" si="422"/>
        <v>29485.8604808854</v>
      </c>
      <c r="J283" s="53">
        <f t="shared" si="423"/>
        <v>1977.0384318029123</v>
      </c>
      <c r="K283" s="53">
        <f t="shared" si="424"/>
        <v>229.52533935191536</v>
      </c>
      <c r="L283" s="53">
        <f t="shared" si="425"/>
        <v>1863.3464072362451</v>
      </c>
      <c r="M283" s="54"/>
      <c r="N283" s="59">
        <f t="shared" si="426"/>
        <v>10</v>
      </c>
      <c r="O283" s="59">
        <f t="shared" si="427"/>
        <v>-3.4906585040053262E-5</v>
      </c>
      <c r="P283" s="59">
        <f t="shared" si="428"/>
        <v>-3.4906585040053262E-5</v>
      </c>
      <c r="Q283" s="53">
        <f t="shared" si="429"/>
        <v>4.9365367815301653E-5</v>
      </c>
      <c r="R283" s="53">
        <f t="shared" si="430"/>
        <v>1.0000000002030784</v>
      </c>
      <c r="S283" s="53">
        <f t="shared" si="431"/>
        <v>-4.9764879727190829E-16</v>
      </c>
      <c r="T283" s="53">
        <f t="shared" si="432"/>
        <v>-8.6123027494885704</v>
      </c>
      <c r="U283" s="53">
        <f t="shared" si="433"/>
        <v>-5.0821492826208674</v>
      </c>
      <c r="W283" s="68">
        <f t="shared" ref="W283" si="524">B283-0.001</f>
        <v>89.99799999999999</v>
      </c>
      <c r="X283" s="68">
        <f t="shared" ref="X283" si="525">C283-0.001</f>
        <v>210.54299999999998</v>
      </c>
    </row>
    <row r="284" spans="1:24" x14ac:dyDescent="0.3">
      <c r="A284">
        <v>2740</v>
      </c>
      <c r="B284">
        <v>90.001000000000005</v>
      </c>
      <c r="C284">
        <v>210.54599999999999</v>
      </c>
      <c r="D284" s="57">
        <f t="shared" si="417"/>
        <v>1118.5764838764844</v>
      </c>
      <c r="E284" s="57">
        <f t="shared" si="418"/>
        <v>-1034.9964838764845</v>
      </c>
      <c r="F284" s="57">
        <f t="shared" si="419"/>
        <v>-1291.9310631719654</v>
      </c>
      <c r="G284" s="57">
        <f t="shared" si="420"/>
        <v>-1509.00166839707</v>
      </c>
      <c r="H284" s="57">
        <f t="shared" si="421"/>
        <v>16862.518936828204</v>
      </c>
      <c r="I284" s="57">
        <f t="shared" si="422"/>
        <v>29480.778331602778</v>
      </c>
      <c r="J284" s="53">
        <f t="shared" si="423"/>
        <v>1986.4973967296776</v>
      </c>
      <c r="K284" s="53">
        <f t="shared" si="424"/>
        <v>229.43153052567192</v>
      </c>
      <c r="L284" s="53">
        <f t="shared" si="425"/>
        <v>1873.3459548436954</v>
      </c>
      <c r="M284" s="54"/>
      <c r="N284" s="59">
        <f t="shared" si="426"/>
        <v>10</v>
      </c>
      <c r="O284" s="59">
        <f t="shared" si="427"/>
        <v>3.4906585040053262E-5</v>
      </c>
      <c r="P284" s="59">
        <f t="shared" si="428"/>
        <v>3.4906585040053262E-5</v>
      </c>
      <c r="Q284" s="53">
        <f t="shared" si="429"/>
        <v>4.9365367815301653E-5</v>
      </c>
      <c r="R284" s="53">
        <f t="shared" si="430"/>
        <v>1.0000000002030784</v>
      </c>
      <c r="S284" s="53">
        <f t="shared" si="431"/>
        <v>-4.9764879727190829E-16</v>
      </c>
      <c r="T284" s="53">
        <f t="shared" si="432"/>
        <v>-8.6123027494885704</v>
      </c>
      <c r="U284" s="53">
        <f t="shared" si="433"/>
        <v>-5.0821492826208674</v>
      </c>
      <c r="W284" s="68">
        <f t="shared" ref="W284" si="526">B284+0.001</f>
        <v>90.00200000000001</v>
      </c>
      <c r="X284" s="68">
        <f t="shared" ref="X284" si="527">C284+0.001</f>
        <v>210.547</v>
      </c>
    </row>
    <row r="285" spans="1:24" x14ac:dyDescent="0.3">
      <c r="A285">
        <v>2750</v>
      </c>
      <c r="B285">
        <v>89.998999999999995</v>
      </c>
      <c r="C285">
        <v>210.54399999999998</v>
      </c>
      <c r="D285" s="57">
        <f t="shared" si="417"/>
        <v>1118.5764838764844</v>
      </c>
      <c r="E285" s="57">
        <f t="shared" si="418"/>
        <v>-1034.9964838764845</v>
      </c>
      <c r="F285" s="57">
        <f t="shared" si="419"/>
        <v>-1300.5433659214541</v>
      </c>
      <c r="G285" s="57">
        <f t="shared" si="420"/>
        <v>-1514.0838176796908</v>
      </c>
      <c r="H285" s="57">
        <f t="shared" si="421"/>
        <v>16853.906634078718</v>
      </c>
      <c r="I285" s="57">
        <f t="shared" si="422"/>
        <v>29475.696182320156</v>
      </c>
      <c r="J285" s="53">
        <f t="shared" si="423"/>
        <v>1995.96163630512</v>
      </c>
      <c r="K285" s="53">
        <f t="shared" si="424"/>
        <v>229.33861107782863</v>
      </c>
      <c r="L285" s="53">
        <f t="shared" si="425"/>
        <v>1883.3455024511454</v>
      </c>
      <c r="M285" s="54"/>
      <c r="N285" s="59">
        <f t="shared" si="426"/>
        <v>10</v>
      </c>
      <c r="O285" s="59">
        <f t="shared" si="427"/>
        <v>-3.4906585040053262E-5</v>
      </c>
      <c r="P285" s="59">
        <f t="shared" si="428"/>
        <v>-3.4906585040053262E-5</v>
      </c>
      <c r="Q285" s="53">
        <f t="shared" si="429"/>
        <v>4.9365367815301653E-5</v>
      </c>
      <c r="R285" s="53">
        <f t="shared" si="430"/>
        <v>1.0000000002030784</v>
      </c>
      <c r="S285" s="53">
        <f t="shared" si="431"/>
        <v>-4.9764879727190829E-16</v>
      </c>
      <c r="T285" s="53">
        <f t="shared" si="432"/>
        <v>-8.6123027494885704</v>
      </c>
      <c r="U285" s="53">
        <f t="shared" si="433"/>
        <v>-5.0821492826208674</v>
      </c>
      <c r="W285" s="68">
        <f t="shared" ref="W285" si="528">B285-0.001</f>
        <v>89.99799999999999</v>
      </c>
      <c r="X285" s="68">
        <f t="shared" ref="X285" si="529">C285-0.001</f>
        <v>210.54299999999998</v>
      </c>
    </row>
    <row r="286" spans="1:24" x14ac:dyDescent="0.3">
      <c r="A286">
        <v>2760</v>
      </c>
      <c r="B286">
        <v>90.001000000000005</v>
      </c>
      <c r="C286">
        <v>210.54599999999999</v>
      </c>
      <c r="D286" s="57">
        <f t="shared" si="417"/>
        <v>1118.5764838764844</v>
      </c>
      <c r="E286" s="57">
        <f t="shared" si="418"/>
        <v>-1034.9964838764845</v>
      </c>
      <c r="F286" s="57">
        <f t="shared" si="419"/>
        <v>-1309.1556686709428</v>
      </c>
      <c r="G286" s="57">
        <f t="shared" si="420"/>
        <v>-1519.1659669623116</v>
      </c>
      <c r="H286" s="57">
        <f t="shared" si="421"/>
        <v>16845.294331329231</v>
      </c>
      <c r="I286" s="57">
        <f t="shared" si="422"/>
        <v>29470.614033037535</v>
      </c>
      <c r="J286" s="53">
        <f t="shared" si="423"/>
        <v>2005.4310758512243</v>
      </c>
      <c r="K286" s="53">
        <f t="shared" si="424"/>
        <v>229.24656890198506</v>
      </c>
      <c r="L286" s="53">
        <f t="shared" si="425"/>
        <v>1893.3450500585957</v>
      </c>
      <c r="M286" s="54"/>
      <c r="N286" s="59">
        <f t="shared" si="426"/>
        <v>10</v>
      </c>
      <c r="O286" s="59">
        <f t="shared" si="427"/>
        <v>3.4906585040053262E-5</v>
      </c>
      <c r="P286" s="59">
        <f t="shared" si="428"/>
        <v>3.4906585040053262E-5</v>
      </c>
      <c r="Q286" s="53">
        <f t="shared" si="429"/>
        <v>4.9365367815301653E-5</v>
      </c>
      <c r="R286" s="53">
        <f t="shared" si="430"/>
        <v>1.0000000002030784</v>
      </c>
      <c r="S286" s="53">
        <f t="shared" si="431"/>
        <v>-4.9764879727190829E-16</v>
      </c>
      <c r="T286" s="53">
        <f t="shared" si="432"/>
        <v>-8.6123027494885704</v>
      </c>
      <c r="U286" s="53">
        <f t="shared" si="433"/>
        <v>-5.0821492826208674</v>
      </c>
      <c r="W286" s="68">
        <f t="shared" ref="W286" si="530">B286+0.001</f>
        <v>90.00200000000001</v>
      </c>
      <c r="X286" s="68">
        <f t="shared" ref="X286" si="531">C286+0.001</f>
        <v>210.547</v>
      </c>
    </row>
    <row r="287" spans="1:24" x14ac:dyDescent="0.3">
      <c r="A287">
        <v>2770</v>
      </c>
      <c r="B287">
        <v>89.998999999999995</v>
      </c>
      <c r="C287">
        <v>210.54399999999998</v>
      </c>
      <c r="D287" s="57">
        <f t="shared" si="417"/>
        <v>1118.5764838764844</v>
      </c>
      <c r="E287" s="57">
        <f t="shared" si="418"/>
        <v>-1034.9964838764845</v>
      </c>
      <c r="F287" s="57">
        <f t="shared" si="419"/>
        <v>-1317.7679714204314</v>
      </c>
      <c r="G287" s="57">
        <f t="shared" si="420"/>
        <v>-1524.2481162449324</v>
      </c>
      <c r="H287" s="57">
        <f t="shared" si="421"/>
        <v>16836.682028579744</v>
      </c>
      <c r="I287" s="57">
        <f t="shared" si="422"/>
        <v>29465.531883754913</v>
      </c>
      <c r="J287" s="53">
        <f t="shared" si="423"/>
        <v>2014.9056420531815</v>
      </c>
      <c r="K287" s="53">
        <f t="shared" si="424"/>
        <v>229.15539210114994</v>
      </c>
      <c r="L287" s="53">
        <f t="shared" si="425"/>
        <v>1903.344597666046</v>
      </c>
      <c r="M287" s="54"/>
      <c r="N287" s="59">
        <f t="shared" si="426"/>
        <v>10</v>
      </c>
      <c r="O287" s="59">
        <f t="shared" si="427"/>
        <v>-3.4906585040053262E-5</v>
      </c>
      <c r="P287" s="59">
        <f t="shared" si="428"/>
        <v>-3.4906585040053262E-5</v>
      </c>
      <c r="Q287" s="53">
        <f t="shared" si="429"/>
        <v>4.9365367815301653E-5</v>
      </c>
      <c r="R287" s="53">
        <f t="shared" si="430"/>
        <v>1.0000000002030784</v>
      </c>
      <c r="S287" s="53">
        <f t="shared" si="431"/>
        <v>-4.9764879727190829E-16</v>
      </c>
      <c r="T287" s="53">
        <f t="shared" si="432"/>
        <v>-8.6123027494885704</v>
      </c>
      <c r="U287" s="53">
        <f t="shared" si="433"/>
        <v>-5.0821492826208674</v>
      </c>
      <c r="W287" s="68">
        <f t="shared" ref="W287" si="532">B287-0.001</f>
        <v>89.99799999999999</v>
      </c>
      <c r="X287" s="68">
        <f t="shared" ref="X287" si="533">C287-0.001</f>
        <v>210.54299999999998</v>
      </c>
    </row>
    <row r="288" spans="1:24" x14ac:dyDescent="0.3">
      <c r="A288">
        <v>2780</v>
      </c>
      <c r="B288">
        <v>90.001000000000005</v>
      </c>
      <c r="C288">
        <v>210.54599999999999</v>
      </c>
      <c r="D288" s="57">
        <f t="shared" si="417"/>
        <v>1118.5764838764844</v>
      </c>
      <c r="E288" s="57">
        <f t="shared" si="418"/>
        <v>-1034.9964838764845</v>
      </c>
      <c r="F288" s="57">
        <f t="shared" si="419"/>
        <v>-1326.3802741699201</v>
      </c>
      <c r="G288" s="57">
        <f t="shared" si="420"/>
        <v>-1529.3302655275531</v>
      </c>
      <c r="H288" s="57">
        <f t="shared" si="421"/>
        <v>16828.069725830257</v>
      </c>
      <c r="I288" s="57">
        <f t="shared" si="422"/>
        <v>29460.449734472291</v>
      </c>
      <c r="J288" s="53">
        <f t="shared" si="423"/>
        <v>2024.3852629293783</v>
      </c>
      <c r="K288" s="53">
        <f t="shared" si="424"/>
        <v>229.06506898346018</v>
      </c>
      <c r="L288" s="53">
        <f t="shared" si="425"/>
        <v>1913.3441452734958</v>
      </c>
      <c r="M288" s="54"/>
      <c r="N288" s="59">
        <f t="shared" si="426"/>
        <v>10</v>
      </c>
      <c r="O288" s="59">
        <f t="shared" si="427"/>
        <v>3.4906585040053262E-5</v>
      </c>
      <c r="P288" s="59">
        <f t="shared" si="428"/>
        <v>3.4906585040053262E-5</v>
      </c>
      <c r="Q288" s="53">
        <f t="shared" si="429"/>
        <v>4.9365367815301653E-5</v>
      </c>
      <c r="R288" s="53">
        <f t="shared" si="430"/>
        <v>1.0000000002030784</v>
      </c>
      <c r="S288" s="53">
        <f t="shared" si="431"/>
        <v>-4.9764879727190829E-16</v>
      </c>
      <c r="T288" s="53">
        <f t="shared" si="432"/>
        <v>-8.6123027494885704</v>
      </c>
      <c r="U288" s="53">
        <f t="shared" si="433"/>
        <v>-5.0821492826208674</v>
      </c>
      <c r="W288" s="68">
        <f t="shared" ref="W288" si="534">B288+0.001</f>
        <v>90.00200000000001</v>
      </c>
      <c r="X288" s="68">
        <f t="shared" ref="X288" si="535">C288+0.001</f>
        <v>210.547</v>
      </c>
    </row>
    <row r="289" spans="1:24" x14ac:dyDescent="0.3">
      <c r="A289">
        <v>2790</v>
      </c>
      <c r="B289">
        <v>89.998999999999995</v>
      </c>
      <c r="C289">
        <v>210.54399999999998</v>
      </c>
      <c r="D289" s="57">
        <f t="shared" si="417"/>
        <v>1118.5764838764844</v>
      </c>
      <c r="E289" s="57">
        <f t="shared" si="418"/>
        <v>-1034.9964838764845</v>
      </c>
      <c r="F289" s="57">
        <f t="shared" si="419"/>
        <v>-1334.9925769194087</v>
      </c>
      <c r="G289" s="57">
        <f t="shared" si="420"/>
        <v>-1534.4124148101739</v>
      </c>
      <c r="H289" s="57">
        <f t="shared" si="421"/>
        <v>16819.45742308077</v>
      </c>
      <c r="I289" s="57">
        <f t="shared" si="422"/>
        <v>29455.36758518967</v>
      </c>
      <c r="J289" s="53">
        <f t="shared" si="423"/>
        <v>2033.8698678021447</v>
      </c>
      <c r="K289" s="53">
        <f t="shared" si="424"/>
        <v>228.97558805799738</v>
      </c>
      <c r="L289" s="53">
        <f t="shared" si="425"/>
        <v>1923.3436928809463</v>
      </c>
      <c r="M289" s="54"/>
      <c r="N289" s="59">
        <f t="shared" si="426"/>
        <v>10</v>
      </c>
      <c r="O289" s="59">
        <f t="shared" si="427"/>
        <v>-3.4906585040053262E-5</v>
      </c>
      <c r="P289" s="59">
        <f t="shared" si="428"/>
        <v>-3.4906585040053262E-5</v>
      </c>
      <c r="Q289" s="53">
        <f t="shared" si="429"/>
        <v>4.9365367815301653E-5</v>
      </c>
      <c r="R289" s="53">
        <f t="shared" si="430"/>
        <v>1.0000000002030784</v>
      </c>
      <c r="S289" s="53">
        <f t="shared" si="431"/>
        <v>-4.9764879727190829E-16</v>
      </c>
      <c r="T289" s="53">
        <f t="shared" si="432"/>
        <v>-8.6123027494885704</v>
      </c>
      <c r="U289" s="53">
        <f t="shared" si="433"/>
        <v>-5.0821492826208674</v>
      </c>
      <c r="W289" s="68">
        <f t="shared" ref="W289" si="536">B289-0.001</f>
        <v>89.99799999999999</v>
      </c>
      <c r="X289" s="68">
        <f t="shared" ref="X289" si="537">C289-0.001</f>
        <v>210.54299999999998</v>
      </c>
    </row>
    <row r="290" spans="1:24" x14ac:dyDescent="0.3">
      <c r="A290">
        <v>2800</v>
      </c>
      <c r="B290">
        <v>90.001000000000005</v>
      </c>
      <c r="C290">
        <v>210.54599999999999</v>
      </c>
      <c r="D290" s="57">
        <f t="shared" si="417"/>
        <v>1118.5764838764844</v>
      </c>
      <c r="E290" s="57">
        <f t="shared" si="418"/>
        <v>-1034.9964838764845</v>
      </c>
      <c r="F290" s="57">
        <f t="shared" si="419"/>
        <v>-1343.6048796688974</v>
      </c>
      <c r="G290" s="57">
        <f t="shared" si="420"/>
        <v>-1539.4945640927947</v>
      </c>
      <c r="H290" s="57">
        <f t="shared" si="421"/>
        <v>16810.845120331283</v>
      </c>
      <c r="I290" s="57">
        <f t="shared" si="422"/>
        <v>29450.285435907048</v>
      </c>
      <c r="J290" s="53">
        <f t="shared" si="423"/>
        <v>2043.3593872692431</v>
      </c>
      <c r="K290" s="53">
        <f t="shared" si="424"/>
        <v>228.88693803070038</v>
      </c>
      <c r="L290" s="53">
        <f t="shared" si="425"/>
        <v>1933.3432404883965</v>
      </c>
      <c r="M290" s="54"/>
      <c r="N290" s="59">
        <f t="shared" si="426"/>
        <v>10</v>
      </c>
      <c r="O290" s="59">
        <f t="shared" si="427"/>
        <v>3.4906585040053262E-5</v>
      </c>
      <c r="P290" s="59">
        <f t="shared" si="428"/>
        <v>3.4906585040053262E-5</v>
      </c>
      <c r="Q290" s="53">
        <f t="shared" si="429"/>
        <v>4.9365367815301653E-5</v>
      </c>
      <c r="R290" s="53">
        <f t="shared" si="430"/>
        <v>1.0000000002030784</v>
      </c>
      <c r="S290" s="53">
        <f t="shared" si="431"/>
        <v>-4.9764879727190829E-16</v>
      </c>
      <c r="T290" s="53">
        <f t="shared" si="432"/>
        <v>-8.6123027494885704</v>
      </c>
      <c r="U290" s="53">
        <f t="shared" si="433"/>
        <v>-5.0821492826208674</v>
      </c>
      <c r="W290" s="68">
        <f t="shared" ref="W290" si="538">B290+0.001</f>
        <v>90.00200000000001</v>
      </c>
      <c r="X290" s="68">
        <f t="shared" ref="X290" si="539">C290+0.001</f>
        <v>210.547</v>
      </c>
    </row>
    <row r="291" spans="1:24" x14ac:dyDescent="0.3">
      <c r="A291">
        <v>2810</v>
      </c>
      <c r="B291">
        <v>89.998999999999995</v>
      </c>
      <c r="C291">
        <v>210.54399999999998</v>
      </c>
      <c r="D291" s="57">
        <f t="shared" si="417"/>
        <v>1118.5764838764844</v>
      </c>
      <c r="E291" s="57">
        <f t="shared" si="418"/>
        <v>-1034.9964838764845</v>
      </c>
      <c r="F291" s="57">
        <f t="shared" si="419"/>
        <v>-1352.2171824183861</v>
      </c>
      <c r="G291" s="57">
        <f t="shared" si="420"/>
        <v>-1544.5767133754155</v>
      </c>
      <c r="H291" s="57">
        <f t="shared" si="421"/>
        <v>16802.232817581797</v>
      </c>
      <c r="I291" s="57">
        <f t="shared" si="422"/>
        <v>29445.203286624426</v>
      </c>
      <c r="J291" s="53">
        <f t="shared" si="423"/>
        <v>2052.8537531760803</v>
      </c>
      <c r="K291" s="53">
        <f t="shared" si="424"/>
        <v>228.79910780037059</v>
      </c>
      <c r="L291" s="53">
        <f t="shared" si="425"/>
        <v>1943.3427880958466</v>
      </c>
      <c r="M291" s="54"/>
      <c r="N291" s="59">
        <f t="shared" si="426"/>
        <v>10</v>
      </c>
      <c r="O291" s="59">
        <f t="shared" si="427"/>
        <v>-3.4906585040053262E-5</v>
      </c>
      <c r="P291" s="59">
        <f t="shared" si="428"/>
        <v>-3.4906585040053262E-5</v>
      </c>
      <c r="Q291" s="53">
        <f t="shared" si="429"/>
        <v>4.9365367815301653E-5</v>
      </c>
      <c r="R291" s="53">
        <f t="shared" si="430"/>
        <v>1.0000000002030784</v>
      </c>
      <c r="S291" s="53">
        <f t="shared" si="431"/>
        <v>-4.9764879727190829E-16</v>
      </c>
      <c r="T291" s="53">
        <f t="shared" si="432"/>
        <v>-8.6123027494885704</v>
      </c>
      <c r="U291" s="53">
        <f t="shared" si="433"/>
        <v>-5.0821492826208674</v>
      </c>
      <c r="W291" s="68">
        <f t="shared" ref="W291" si="540">B291-0.001</f>
        <v>89.99799999999999</v>
      </c>
      <c r="X291" s="68">
        <f t="shared" ref="X291" si="541">C291-0.001</f>
        <v>210.54299999999998</v>
      </c>
    </row>
    <row r="292" spans="1:24" x14ac:dyDescent="0.3">
      <c r="A292">
        <v>2820</v>
      </c>
      <c r="B292">
        <v>90.001000000000005</v>
      </c>
      <c r="C292">
        <v>210.54599999999999</v>
      </c>
      <c r="D292" s="57">
        <f t="shared" si="417"/>
        <v>1118.5764838764844</v>
      </c>
      <c r="E292" s="57">
        <f t="shared" si="418"/>
        <v>-1034.9964838764845</v>
      </c>
      <c r="F292" s="57">
        <f t="shared" si="419"/>
        <v>-1360.8294851678747</v>
      </c>
      <c r="G292" s="57">
        <f t="shared" si="420"/>
        <v>-1549.6588626580362</v>
      </c>
      <c r="H292" s="57">
        <f t="shared" si="421"/>
        <v>16793.62051483231</v>
      </c>
      <c r="I292" s="57">
        <f t="shared" si="422"/>
        <v>29440.121137341805</v>
      </c>
      <c r="J292" s="53">
        <f t="shared" si="423"/>
        <v>2062.3528985886146</v>
      </c>
      <c r="K292" s="53">
        <f t="shared" si="424"/>
        <v>228.71208645476844</v>
      </c>
      <c r="L292" s="53">
        <f t="shared" si="425"/>
        <v>1953.3423357032964</v>
      </c>
      <c r="M292" s="54"/>
      <c r="N292" s="59">
        <f t="shared" si="426"/>
        <v>10</v>
      </c>
      <c r="O292" s="59">
        <f t="shared" si="427"/>
        <v>3.4906585040053262E-5</v>
      </c>
      <c r="P292" s="59">
        <f t="shared" si="428"/>
        <v>3.4906585040053262E-5</v>
      </c>
      <c r="Q292" s="53">
        <f t="shared" si="429"/>
        <v>4.9365367815301653E-5</v>
      </c>
      <c r="R292" s="53">
        <f t="shared" si="430"/>
        <v>1.0000000002030784</v>
      </c>
      <c r="S292" s="53">
        <f t="shared" si="431"/>
        <v>-4.9764879727190829E-16</v>
      </c>
      <c r="T292" s="53">
        <f t="shared" si="432"/>
        <v>-8.6123027494885704</v>
      </c>
      <c r="U292" s="53">
        <f t="shared" si="433"/>
        <v>-5.0821492826208674</v>
      </c>
      <c r="W292" s="68">
        <f t="shared" ref="W292" si="542">B292+0.001</f>
        <v>90.00200000000001</v>
      </c>
      <c r="X292" s="68">
        <f t="shared" ref="X292" si="543">C292+0.001</f>
        <v>210.547</v>
      </c>
    </row>
    <row r="293" spans="1:24" x14ac:dyDescent="0.3">
      <c r="A293">
        <v>2830</v>
      </c>
      <c r="B293">
        <v>89.998999999999995</v>
      </c>
      <c r="C293">
        <v>210.54399999999998</v>
      </c>
      <c r="D293" s="57">
        <f t="shared" si="417"/>
        <v>1118.5764838764844</v>
      </c>
      <c r="E293" s="57">
        <f t="shared" si="418"/>
        <v>-1034.9964838764845</v>
      </c>
      <c r="F293" s="57">
        <f t="shared" si="419"/>
        <v>-1369.4417879173634</v>
      </c>
      <c r="G293" s="57">
        <f t="shared" si="420"/>
        <v>-1554.741011940657</v>
      </c>
      <c r="H293" s="57">
        <f t="shared" si="421"/>
        <v>16785.008212082823</v>
      </c>
      <c r="I293" s="57">
        <f t="shared" si="422"/>
        <v>29435.038988059183</v>
      </c>
      <c r="J293" s="53">
        <f t="shared" si="423"/>
        <v>2071.8567577669464</v>
      </c>
      <c r="K293" s="53">
        <f t="shared" si="424"/>
        <v>228.62586326679852</v>
      </c>
      <c r="L293" s="53">
        <f t="shared" si="425"/>
        <v>1963.3418833107467</v>
      </c>
      <c r="M293" s="54"/>
      <c r="N293" s="59">
        <f t="shared" si="426"/>
        <v>10</v>
      </c>
      <c r="O293" s="59">
        <f t="shared" si="427"/>
        <v>-3.4906585040053262E-5</v>
      </c>
      <c r="P293" s="59">
        <f t="shared" si="428"/>
        <v>-3.4906585040053262E-5</v>
      </c>
      <c r="Q293" s="53">
        <f t="shared" si="429"/>
        <v>4.9365367815301653E-5</v>
      </c>
      <c r="R293" s="53">
        <f t="shared" si="430"/>
        <v>1.0000000002030784</v>
      </c>
      <c r="S293" s="53">
        <f t="shared" si="431"/>
        <v>-4.9764879727190829E-16</v>
      </c>
      <c r="T293" s="53">
        <f t="shared" si="432"/>
        <v>-8.6123027494885704</v>
      </c>
      <c r="U293" s="53">
        <f t="shared" si="433"/>
        <v>-5.0821492826208674</v>
      </c>
      <c r="W293" s="68">
        <f t="shared" ref="W293" si="544">B293-0.001</f>
        <v>89.99799999999999</v>
      </c>
      <c r="X293" s="68">
        <f t="shared" ref="X293" si="545">C293-0.001</f>
        <v>210.54299999999998</v>
      </c>
    </row>
    <row r="294" spans="1:24" x14ac:dyDescent="0.3">
      <c r="A294">
        <v>2840</v>
      </c>
      <c r="B294">
        <v>90.001000000000005</v>
      </c>
      <c r="C294">
        <v>210.54599999999999</v>
      </c>
      <c r="D294" s="57">
        <f t="shared" si="417"/>
        <v>1118.5764838764844</v>
      </c>
      <c r="E294" s="57">
        <f t="shared" si="418"/>
        <v>-1034.9964838764845</v>
      </c>
      <c r="F294" s="57">
        <f t="shared" si="419"/>
        <v>-1378.0540906668521</v>
      </c>
      <c r="G294" s="57">
        <f t="shared" si="420"/>
        <v>-1559.8231612232778</v>
      </c>
      <c r="H294" s="57">
        <f t="shared" si="421"/>
        <v>16776.395909333336</v>
      </c>
      <c r="I294" s="57">
        <f t="shared" si="422"/>
        <v>29429.956838776561</v>
      </c>
      <c r="J294" s="53">
        <f t="shared" si="423"/>
        <v>2081.3652661395654</v>
      </c>
      <c r="K294" s="53">
        <f t="shared" si="424"/>
        <v>228.54042769078134</v>
      </c>
      <c r="L294" s="53">
        <f t="shared" si="425"/>
        <v>1973.3414309181967</v>
      </c>
      <c r="M294" s="54"/>
      <c r="N294" s="59">
        <f t="shared" si="426"/>
        <v>10</v>
      </c>
      <c r="O294" s="59">
        <f t="shared" si="427"/>
        <v>3.4906585040053262E-5</v>
      </c>
      <c r="P294" s="59">
        <f t="shared" si="428"/>
        <v>3.4906585040053262E-5</v>
      </c>
      <c r="Q294" s="53">
        <f t="shared" si="429"/>
        <v>4.9365367815301653E-5</v>
      </c>
      <c r="R294" s="53">
        <f t="shared" si="430"/>
        <v>1.0000000002030784</v>
      </c>
      <c r="S294" s="53">
        <f t="shared" si="431"/>
        <v>-4.9764879727190829E-16</v>
      </c>
      <c r="T294" s="53">
        <f t="shared" si="432"/>
        <v>-8.6123027494885704</v>
      </c>
      <c r="U294" s="53">
        <f t="shared" si="433"/>
        <v>-5.0821492826208674</v>
      </c>
      <c r="W294" s="68">
        <f t="shared" ref="W294" si="546">B294+0.001</f>
        <v>90.00200000000001</v>
      </c>
      <c r="X294" s="68">
        <f t="shared" ref="X294" si="547">C294+0.001</f>
        <v>210.547</v>
      </c>
    </row>
    <row r="295" spans="1:24" x14ac:dyDescent="0.3">
      <c r="A295">
        <v>2850</v>
      </c>
      <c r="B295">
        <v>89.998999999999995</v>
      </c>
      <c r="C295">
        <v>210.54399999999998</v>
      </c>
      <c r="D295" s="57">
        <f t="shared" si="417"/>
        <v>1118.5764838764844</v>
      </c>
      <c r="E295" s="57">
        <f t="shared" si="418"/>
        <v>-1034.9964838764845</v>
      </c>
      <c r="F295" s="57">
        <f t="shared" si="419"/>
        <v>-1386.6663934163407</v>
      </c>
      <c r="G295" s="57">
        <f t="shared" si="420"/>
        <v>-1564.9053105058986</v>
      </c>
      <c r="H295" s="57">
        <f t="shared" si="421"/>
        <v>16767.783606583849</v>
      </c>
      <c r="I295" s="57">
        <f t="shared" si="422"/>
        <v>29424.87468949394</v>
      </c>
      <c r="J295" s="53">
        <f t="shared" si="423"/>
        <v>2090.8783602782455</v>
      </c>
      <c r="K295" s="53">
        <f t="shared" si="424"/>
        <v>228.45576935880968</v>
      </c>
      <c r="L295" s="53">
        <f t="shared" si="425"/>
        <v>1983.3409785256472</v>
      </c>
      <c r="M295" s="54"/>
      <c r="N295" s="59">
        <f t="shared" si="426"/>
        <v>10</v>
      </c>
      <c r="O295" s="59">
        <f t="shared" si="427"/>
        <v>-3.4906585040053262E-5</v>
      </c>
      <c r="P295" s="59">
        <f t="shared" si="428"/>
        <v>-3.4906585040053262E-5</v>
      </c>
      <c r="Q295" s="53">
        <f t="shared" si="429"/>
        <v>4.9365367815301653E-5</v>
      </c>
      <c r="R295" s="53">
        <f t="shared" si="430"/>
        <v>1.0000000002030784</v>
      </c>
      <c r="S295" s="53">
        <f t="shared" si="431"/>
        <v>-4.9764879727190829E-16</v>
      </c>
      <c r="T295" s="53">
        <f t="shared" si="432"/>
        <v>-8.6123027494885704</v>
      </c>
      <c r="U295" s="53">
        <f t="shared" si="433"/>
        <v>-5.0821492826208674</v>
      </c>
      <c r="W295" s="68">
        <f t="shared" ref="W295" si="548">B295-0.001</f>
        <v>89.99799999999999</v>
      </c>
      <c r="X295" s="68">
        <f t="shared" ref="X295" si="549">C295-0.001</f>
        <v>210.54299999999998</v>
      </c>
    </row>
    <row r="296" spans="1:24" x14ac:dyDescent="0.3">
      <c r="A296">
        <v>2860</v>
      </c>
      <c r="B296">
        <v>90.001000000000005</v>
      </c>
      <c r="C296">
        <v>210.54599999999999</v>
      </c>
      <c r="D296" s="57">
        <f t="shared" si="417"/>
        <v>1118.5764838764844</v>
      </c>
      <c r="E296" s="57">
        <f t="shared" si="418"/>
        <v>-1034.9964838764845</v>
      </c>
      <c r="F296" s="57">
        <f t="shared" si="419"/>
        <v>-1395.2786961658294</v>
      </c>
      <c r="G296" s="57">
        <f t="shared" si="420"/>
        <v>-1569.9874597885193</v>
      </c>
      <c r="H296" s="57">
        <f t="shared" si="421"/>
        <v>16759.171303834362</v>
      </c>
      <c r="I296" s="57">
        <f t="shared" si="422"/>
        <v>29419.792540211318</v>
      </c>
      <c r="J296" s="53">
        <f t="shared" si="423"/>
        <v>2100.3959778735593</v>
      </c>
      <c r="K296" s="53">
        <f t="shared" si="424"/>
        <v>228.37187807718718</v>
      </c>
      <c r="L296" s="53">
        <f t="shared" si="425"/>
        <v>1993.3405261330977</v>
      </c>
      <c r="M296" s="54"/>
      <c r="N296" s="59">
        <f t="shared" si="426"/>
        <v>10</v>
      </c>
      <c r="O296" s="59">
        <f t="shared" si="427"/>
        <v>3.4906585040053262E-5</v>
      </c>
      <c r="P296" s="59">
        <f t="shared" si="428"/>
        <v>3.4906585040053262E-5</v>
      </c>
      <c r="Q296" s="53">
        <f t="shared" si="429"/>
        <v>4.9365367815301653E-5</v>
      </c>
      <c r="R296" s="53">
        <f t="shared" si="430"/>
        <v>1.0000000002030784</v>
      </c>
      <c r="S296" s="53">
        <f t="shared" si="431"/>
        <v>-4.9764879727190829E-16</v>
      </c>
      <c r="T296" s="53">
        <f t="shared" si="432"/>
        <v>-8.6123027494885704</v>
      </c>
      <c r="U296" s="53">
        <f t="shared" si="433"/>
        <v>-5.0821492826208674</v>
      </c>
      <c r="W296" s="68">
        <f t="shared" ref="W296" si="550">B296+0.001</f>
        <v>90.00200000000001</v>
      </c>
      <c r="X296" s="68">
        <f t="shared" ref="X296" si="551">C296+0.001</f>
        <v>210.547</v>
      </c>
    </row>
    <row r="297" spans="1:24" x14ac:dyDescent="0.3">
      <c r="A297">
        <v>2870</v>
      </c>
      <c r="B297">
        <v>89.998999999999995</v>
      </c>
      <c r="C297">
        <v>210.54399999999998</v>
      </c>
      <c r="D297" s="57">
        <f t="shared" si="417"/>
        <v>1118.5764838764844</v>
      </c>
      <c r="E297" s="57">
        <f t="shared" si="418"/>
        <v>-1034.9964838764845</v>
      </c>
      <c r="F297" s="57">
        <f t="shared" si="419"/>
        <v>-1403.8909989153181</v>
      </c>
      <c r="G297" s="57">
        <f t="shared" si="420"/>
        <v>-1575.0696090711401</v>
      </c>
      <c r="H297" s="57">
        <f t="shared" si="421"/>
        <v>16750.559001084875</v>
      </c>
      <c r="I297" s="57">
        <f t="shared" si="422"/>
        <v>29414.710390928696</v>
      </c>
      <c r="J297" s="53">
        <f t="shared" si="423"/>
        <v>2109.918057711001</v>
      </c>
      <c r="K297" s="53">
        <f t="shared" si="424"/>
        <v>228.28874382294759</v>
      </c>
      <c r="L297" s="53">
        <f t="shared" si="425"/>
        <v>2003.340073740547</v>
      </c>
      <c r="M297" s="54"/>
      <c r="N297" s="59">
        <f t="shared" si="426"/>
        <v>10</v>
      </c>
      <c r="O297" s="59">
        <f t="shared" si="427"/>
        <v>-3.4906585040053262E-5</v>
      </c>
      <c r="P297" s="59">
        <f t="shared" si="428"/>
        <v>-3.4906585040053262E-5</v>
      </c>
      <c r="Q297" s="53">
        <f t="shared" si="429"/>
        <v>4.9365367815301653E-5</v>
      </c>
      <c r="R297" s="53">
        <f t="shared" si="430"/>
        <v>1.0000000002030784</v>
      </c>
      <c r="S297" s="53">
        <f t="shared" si="431"/>
        <v>-4.9764879727190829E-16</v>
      </c>
      <c r="T297" s="53">
        <f t="shared" si="432"/>
        <v>-8.6123027494885704</v>
      </c>
      <c r="U297" s="53">
        <f t="shared" si="433"/>
        <v>-5.0821492826208674</v>
      </c>
      <c r="W297" s="68">
        <f t="shared" ref="W297" si="552">B297-0.001</f>
        <v>89.99799999999999</v>
      </c>
      <c r="X297" s="68">
        <f t="shared" ref="X297" si="553">C297-0.001</f>
        <v>210.54299999999998</v>
      </c>
    </row>
    <row r="298" spans="1:24" x14ac:dyDescent="0.3">
      <c r="A298">
        <v>2880</v>
      </c>
      <c r="B298">
        <v>90.001000000000005</v>
      </c>
      <c r="C298">
        <v>210.54599999999999</v>
      </c>
      <c r="D298" s="57">
        <f t="shared" si="417"/>
        <v>1118.5764838764844</v>
      </c>
      <c r="E298" s="57">
        <f t="shared" si="418"/>
        <v>-1034.9964838764845</v>
      </c>
      <c r="F298" s="57">
        <f t="shared" si="419"/>
        <v>-1412.5033016648067</v>
      </c>
      <c r="G298" s="57">
        <f t="shared" si="420"/>
        <v>-1580.1517583537609</v>
      </c>
      <c r="H298" s="57">
        <f t="shared" si="421"/>
        <v>16741.946698335389</v>
      </c>
      <c r="I298" s="57">
        <f t="shared" si="422"/>
        <v>29409.628241646074</v>
      </c>
      <c r="J298" s="53">
        <f t="shared" si="423"/>
        <v>2119.4445396477026</v>
      </c>
      <c r="K298" s="53">
        <f t="shared" si="424"/>
        <v>228.20635674045238</v>
      </c>
      <c r="L298" s="53">
        <f t="shared" si="425"/>
        <v>2013.3396213479973</v>
      </c>
      <c r="M298" s="54"/>
      <c r="N298" s="59">
        <f t="shared" si="426"/>
        <v>10</v>
      </c>
      <c r="O298" s="59">
        <f t="shared" si="427"/>
        <v>3.4906585040053262E-5</v>
      </c>
      <c r="P298" s="59">
        <f t="shared" si="428"/>
        <v>3.4906585040053262E-5</v>
      </c>
      <c r="Q298" s="53">
        <f t="shared" si="429"/>
        <v>4.9365367815301653E-5</v>
      </c>
      <c r="R298" s="53">
        <f t="shared" si="430"/>
        <v>1.0000000002030784</v>
      </c>
      <c r="S298" s="53">
        <f t="shared" si="431"/>
        <v>-4.9764879727190829E-16</v>
      </c>
      <c r="T298" s="53">
        <f t="shared" si="432"/>
        <v>-8.6123027494885704</v>
      </c>
      <c r="U298" s="53">
        <f t="shared" si="433"/>
        <v>-5.0821492826208674</v>
      </c>
      <c r="W298" s="68">
        <f t="shared" ref="W298" si="554">B298+0.001</f>
        <v>90.00200000000001</v>
      </c>
      <c r="X298" s="68">
        <f t="shared" ref="X298" si="555">C298+0.001</f>
        <v>210.547</v>
      </c>
    </row>
    <row r="299" spans="1:24" x14ac:dyDescent="0.3">
      <c r="A299">
        <v>2890</v>
      </c>
      <c r="B299">
        <v>89.998999999999995</v>
      </c>
      <c r="C299">
        <v>210.54399999999998</v>
      </c>
      <c r="D299" s="57">
        <f t="shared" si="417"/>
        <v>1118.5764838764844</v>
      </c>
      <c r="E299" s="57">
        <f t="shared" si="418"/>
        <v>-1034.9964838764845</v>
      </c>
      <c r="F299" s="57">
        <f t="shared" si="419"/>
        <v>-1421.1156044142954</v>
      </c>
      <c r="G299" s="57">
        <f t="shared" si="420"/>
        <v>-1585.2339076363817</v>
      </c>
      <c r="H299" s="57">
        <f t="shared" si="421"/>
        <v>16733.334395585902</v>
      </c>
      <c r="I299" s="57">
        <f t="shared" si="422"/>
        <v>29404.546092363453</v>
      </c>
      <c r="J299" s="53">
        <f t="shared" si="423"/>
        <v>2128.9753645897176</v>
      </c>
      <c r="K299" s="53">
        <f t="shared" si="424"/>
        <v>228.12470713806505</v>
      </c>
      <c r="L299" s="53">
        <f t="shared" si="425"/>
        <v>2023.3391689554476</v>
      </c>
      <c r="M299" s="54"/>
      <c r="N299" s="59">
        <f t="shared" si="426"/>
        <v>10</v>
      </c>
      <c r="O299" s="59">
        <f t="shared" si="427"/>
        <v>-3.4906585040053262E-5</v>
      </c>
      <c r="P299" s="59">
        <f t="shared" si="428"/>
        <v>-3.4906585040053262E-5</v>
      </c>
      <c r="Q299" s="53">
        <f t="shared" si="429"/>
        <v>4.9365367815301653E-5</v>
      </c>
      <c r="R299" s="53">
        <f t="shared" si="430"/>
        <v>1.0000000002030784</v>
      </c>
      <c r="S299" s="53">
        <f t="shared" si="431"/>
        <v>-4.9764879727190829E-16</v>
      </c>
      <c r="T299" s="53">
        <f t="shared" si="432"/>
        <v>-8.6123027494885704</v>
      </c>
      <c r="U299" s="53">
        <f t="shared" si="433"/>
        <v>-5.0821492826208674</v>
      </c>
      <c r="W299" s="68">
        <f t="shared" ref="W299" si="556">B299-0.001</f>
        <v>89.99799999999999</v>
      </c>
      <c r="X299" s="68">
        <f t="shared" ref="X299" si="557">C299-0.001</f>
        <v>210.54299999999998</v>
      </c>
    </row>
    <row r="300" spans="1:24" x14ac:dyDescent="0.3">
      <c r="A300">
        <v>2900</v>
      </c>
      <c r="B300">
        <v>90.001000000000005</v>
      </c>
      <c r="C300">
        <v>210.54599999999999</v>
      </c>
      <c r="D300" s="57">
        <f t="shared" si="417"/>
        <v>1118.5764838764844</v>
      </c>
      <c r="E300" s="57">
        <f t="shared" si="418"/>
        <v>-1034.9964838764845</v>
      </c>
      <c r="F300" s="57">
        <f t="shared" si="419"/>
        <v>-1429.727907163784</v>
      </c>
      <c r="G300" s="57">
        <f t="shared" si="420"/>
        <v>-1590.3160569190024</v>
      </c>
      <c r="H300" s="57">
        <f t="shared" si="421"/>
        <v>16724.722092836415</v>
      </c>
      <c r="I300" s="57">
        <f t="shared" si="422"/>
        <v>29399.463943080831</v>
      </c>
      <c r="J300" s="53">
        <f t="shared" si="423"/>
        <v>2138.5104744698674</v>
      </c>
      <c r="K300" s="53">
        <f t="shared" si="424"/>
        <v>228.04378548490018</v>
      </c>
      <c r="L300" s="53">
        <f t="shared" si="425"/>
        <v>2033.3387165628976</v>
      </c>
      <c r="M300" s="54"/>
      <c r="N300" s="59">
        <f t="shared" si="426"/>
        <v>10</v>
      </c>
      <c r="O300" s="59">
        <f t="shared" si="427"/>
        <v>3.4906585040053262E-5</v>
      </c>
      <c r="P300" s="59">
        <f t="shared" si="428"/>
        <v>3.4906585040053262E-5</v>
      </c>
      <c r="Q300" s="53">
        <f t="shared" si="429"/>
        <v>4.9365367815301653E-5</v>
      </c>
      <c r="R300" s="53">
        <f t="shared" si="430"/>
        <v>1.0000000002030784</v>
      </c>
      <c r="S300" s="53">
        <f t="shared" si="431"/>
        <v>-4.9764879727190829E-16</v>
      </c>
      <c r="T300" s="53">
        <f t="shared" si="432"/>
        <v>-8.6123027494885704</v>
      </c>
      <c r="U300" s="53">
        <f t="shared" si="433"/>
        <v>-5.0821492826208674</v>
      </c>
      <c r="W300" s="68">
        <f t="shared" ref="W300" si="558">B300+0.001</f>
        <v>90.00200000000001</v>
      </c>
      <c r="X300" s="68">
        <f t="shared" ref="X300" si="559">C300+0.001</f>
        <v>210.547</v>
      </c>
    </row>
    <row r="301" spans="1:24" x14ac:dyDescent="0.3">
      <c r="A301">
        <v>2910</v>
      </c>
      <c r="B301">
        <v>89.998999999999995</v>
      </c>
      <c r="C301">
        <v>210.54399999999998</v>
      </c>
      <c r="D301" s="57">
        <f t="shared" si="417"/>
        <v>1118.5764838764844</v>
      </c>
      <c r="E301" s="57">
        <f t="shared" si="418"/>
        <v>-1034.9964838764845</v>
      </c>
      <c r="F301" s="57">
        <f t="shared" si="419"/>
        <v>-1438.3402099132727</v>
      </c>
      <c r="G301" s="57">
        <f t="shared" si="420"/>
        <v>-1595.3982062016232</v>
      </c>
      <c r="H301" s="57">
        <f t="shared" si="421"/>
        <v>16716.109790086928</v>
      </c>
      <c r="I301" s="57">
        <f t="shared" si="422"/>
        <v>29394.381793798209</v>
      </c>
      <c r="J301" s="53">
        <f t="shared" si="423"/>
        <v>2148.0498122261306</v>
      </c>
      <c r="K301" s="53">
        <f t="shared" si="424"/>
        <v>227.96358240764533</v>
      </c>
      <c r="L301" s="53">
        <f t="shared" si="425"/>
        <v>2043.3382641703481</v>
      </c>
      <c r="M301" s="54"/>
      <c r="N301" s="59">
        <f t="shared" si="426"/>
        <v>10</v>
      </c>
      <c r="O301" s="59">
        <f t="shared" si="427"/>
        <v>-3.4906585040053262E-5</v>
      </c>
      <c r="P301" s="59">
        <f t="shared" si="428"/>
        <v>-3.4906585040053262E-5</v>
      </c>
      <c r="Q301" s="53">
        <f t="shared" si="429"/>
        <v>4.9365367815301653E-5</v>
      </c>
      <c r="R301" s="53">
        <f t="shared" si="430"/>
        <v>1.0000000002030784</v>
      </c>
      <c r="S301" s="53">
        <f t="shared" si="431"/>
        <v>-4.9764879727190829E-16</v>
      </c>
      <c r="T301" s="53">
        <f t="shared" si="432"/>
        <v>-8.6123027494885704</v>
      </c>
      <c r="U301" s="53">
        <f t="shared" si="433"/>
        <v>-5.0821492826208674</v>
      </c>
      <c r="W301" s="68">
        <f t="shared" ref="W301" si="560">B301-0.001</f>
        <v>89.99799999999999</v>
      </c>
      <c r="X301" s="68">
        <f t="shared" ref="X301" si="561">C301-0.001</f>
        <v>210.54299999999998</v>
      </c>
    </row>
    <row r="302" spans="1:24" x14ac:dyDescent="0.3">
      <c r="A302">
        <v>2920</v>
      </c>
      <c r="B302">
        <v>90.001000000000005</v>
      </c>
      <c r="C302">
        <v>210.54599999999999</v>
      </c>
      <c r="D302" s="57">
        <f t="shared" ref="D302:D365" si="562">S302+D301</f>
        <v>1118.5764838764844</v>
      </c>
      <c r="E302" s="57">
        <f t="shared" ref="E302:E365" si="563">$D$1-D302</f>
        <v>-1034.9964838764845</v>
      </c>
      <c r="F302" s="57">
        <f t="shared" ref="F302:F365" si="564">T302+F301</f>
        <v>-1446.9525126627614</v>
      </c>
      <c r="G302" s="57">
        <f t="shared" ref="G302:G365" si="565">U302+G301</f>
        <v>-1600.480355484244</v>
      </c>
      <c r="H302" s="57">
        <f t="shared" ref="H302:H365" si="566">H301+T302</f>
        <v>16707.497487337441</v>
      </c>
      <c r="I302" s="57">
        <f t="shared" ref="I302:I365" si="567">I301+U302</f>
        <v>29389.299644515588</v>
      </c>
      <c r="J302" s="53">
        <f t="shared" ref="J302:J365" si="568">SQRT(F302^2+G302^2)</f>
        <v>2157.5933217805555</v>
      </c>
      <c r="K302" s="53">
        <f t="shared" ref="K302:K365" si="569">IF(J302=0,0,IF(F302&lt;0,ATAN(G302/F302)*180/PI()+180,ATAN(G302/F302)*180/PI()))</f>
        <v>227.88408868745427</v>
      </c>
      <c r="L302" s="53">
        <f t="shared" ref="L302:L365" si="570">COS((K302-$B$1)*PI()/180)*J302</f>
        <v>2053.3378117777984</v>
      </c>
      <c r="M302" s="54"/>
      <c r="N302" s="59">
        <f t="shared" ref="N302:N365" si="571">A302-A301</f>
        <v>10</v>
      </c>
      <c r="O302" s="59">
        <f t="shared" ref="O302:O365" si="572">RADIANS(B302-B301)</f>
        <v>3.4906585040053262E-5</v>
      </c>
      <c r="P302" s="59">
        <f t="shared" ref="P302:P365" si="573">RADIANS(C302-C301)</f>
        <v>3.4906585040053262E-5</v>
      </c>
      <c r="Q302" s="53">
        <f t="shared" ref="Q302:Q365" si="574">ACOS(COS(O302)-SIN(RADIANS(B301))*SIN(RADIANS(B302))*(1-COS(P302)))</f>
        <v>4.9365367815301653E-5</v>
      </c>
      <c r="R302" s="53">
        <f t="shared" ref="R302:R365" si="575">2/Q302*TAN(Q302/2)</f>
        <v>1.0000000002030784</v>
      </c>
      <c r="S302" s="53">
        <f t="shared" ref="S302:S365" si="576">(N302/2)*(COS(RADIANS(B301))+COS(RADIANS(B302)))*R302</f>
        <v>-4.9764879727190829E-16</v>
      </c>
      <c r="T302" s="53">
        <f t="shared" ref="T302:T365" si="577">(N302/2)*(SIN(RADIANS(B301))*COS(RADIANS(C301))+SIN(RADIANS(B302))*COS(RADIANS(C302)))*R302</f>
        <v>-8.6123027494885704</v>
      </c>
      <c r="U302" s="53">
        <f t="shared" ref="U302:U365" si="578">(N302/2)*(SIN(RADIANS(B301))*SIN(RADIANS(C301))+SIN(RADIANS(B302))*SIN(RADIANS(C302)))*R302</f>
        <v>-5.0821492826208674</v>
      </c>
      <c r="W302" s="68">
        <f t="shared" ref="W302" si="579">B302+0.001</f>
        <v>90.00200000000001</v>
      </c>
      <c r="X302" s="68">
        <f t="shared" ref="X302" si="580">C302+0.001</f>
        <v>210.547</v>
      </c>
    </row>
    <row r="303" spans="1:24" x14ac:dyDescent="0.3">
      <c r="A303">
        <v>2930</v>
      </c>
      <c r="B303">
        <v>89.998999999999995</v>
      </c>
      <c r="C303">
        <v>210.54399999999998</v>
      </c>
      <c r="D303" s="57">
        <f t="shared" si="562"/>
        <v>1118.5764838764844</v>
      </c>
      <c r="E303" s="57">
        <f t="shared" si="563"/>
        <v>-1034.9964838764845</v>
      </c>
      <c r="F303" s="57">
        <f t="shared" si="564"/>
        <v>-1455.56481541225</v>
      </c>
      <c r="G303" s="57">
        <f t="shared" si="565"/>
        <v>-1605.5625047668648</v>
      </c>
      <c r="H303" s="57">
        <f t="shared" si="566"/>
        <v>16698.885184587954</v>
      </c>
      <c r="I303" s="57">
        <f t="shared" si="567"/>
        <v>29384.217495232966</v>
      </c>
      <c r="J303" s="53">
        <f t="shared" si="568"/>
        <v>2167.1409480186899</v>
      </c>
      <c r="K303" s="53">
        <f t="shared" si="569"/>
        <v>227.80529525690943</v>
      </c>
      <c r="L303" s="53">
        <f t="shared" si="570"/>
        <v>2063.337359385248</v>
      </c>
      <c r="M303" s="54"/>
      <c r="N303" s="59">
        <f t="shared" si="571"/>
        <v>10</v>
      </c>
      <c r="O303" s="59">
        <f t="shared" si="572"/>
        <v>-3.4906585040053262E-5</v>
      </c>
      <c r="P303" s="59">
        <f t="shared" si="573"/>
        <v>-3.4906585040053262E-5</v>
      </c>
      <c r="Q303" s="53">
        <f t="shared" si="574"/>
        <v>4.9365367815301653E-5</v>
      </c>
      <c r="R303" s="53">
        <f t="shared" si="575"/>
        <v>1.0000000002030784</v>
      </c>
      <c r="S303" s="53">
        <f t="shared" si="576"/>
        <v>-4.9764879727190829E-16</v>
      </c>
      <c r="T303" s="53">
        <f t="shared" si="577"/>
        <v>-8.6123027494885704</v>
      </c>
      <c r="U303" s="53">
        <f t="shared" si="578"/>
        <v>-5.0821492826208674</v>
      </c>
      <c r="W303" s="68">
        <f t="shared" ref="W303" si="581">B303-0.001</f>
        <v>89.99799999999999</v>
      </c>
      <c r="X303" s="68">
        <f t="shared" ref="X303" si="582">C303-0.001</f>
        <v>210.54299999999998</v>
      </c>
    </row>
    <row r="304" spans="1:24" x14ac:dyDescent="0.3">
      <c r="A304">
        <v>2940</v>
      </c>
      <c r="B304">
        <v>90.001000000000005</v>
      </c>
      <c r="C304">
        <v>210.54599999999999</v>
      </c>
      <c r="D304" s="57">
        <f t="shared" si="562"/>
        <v>1118.5764838764844</v>
      </c>
      <c r="E304" s="57">
        <f t="shared" si="563"/>
        <v>-1034.9964838764845</v>
      </c>
      <c r="F304" s="57">
        <f t="shared" si="564"/>
        <v>-1464.1771181617387</v>
      </c>
      <c r="G304" s="57">
        <f t="shared" si="565"/>
        <v>-1610.6446540494856</v>
      </c>
      <c r="H304" s="57">
        <f t="shared" si="566"/>
        <v>16690.272881838468</v>
      </c>
      <c r="I304" s="57">
        <f t="shared" si="567"/>
        <v>29379.135345950344</v>
      </c>
      <c r="J304" s="53">
        <f t="shared" si="568"/>
        <v>2176.69263676951</v>
      </c>
      <c r="K304" s="53">
        <f t="shared" si="569"/>
        <v>227.72719319705232</v>
      </c>
      <c r="L304" s="53">
        <f t="shared" si="570"/>
        <v>2073.3369069926985</v>
      </c>
      <c r="M304" s="54"/>
      <c r="N304" s="59">
        <f t="shared" si="571"/>
        <v>10</v>
      </c>
      <c r="O304" s="59">
        <f t="shared" si="572"/>
        <v>3.4906585040053262E-5</v>
      </c>
      <c r="P304" s="59">
        <f t="shared" si="573"/>
        <v>3.4906585040053262E-5</v>
      </c>
      <c r="Q304" s="53">
        <f t="shared" si="574"/>
        <v>4.9365367815301653E-5</v>
      </c>
      <c r="R304" s="53">
        <f t="shared" si="575"/>
        <v>1.0000000002030784</v>
      </c>
      <c r="S304" s="53">
        <f t="shared" si="576"/>
        <v>-4.9764879727190829E-16</v>
      </c>
      <c r="T304" s="53">
        <f t="shared" si="577"/>
        <v>-8.6123027494885704</v>
      </c>
      <c r="U304" s="53">
        <f t="shared" si="578"/>
        <v>-5.0821492826208674</v>
      </c>
      <c r="W304" s="68">
        <f t="shared" ref="W304" si="583">B304+0.001</f>
        <v>90.00200000000001</v>
      </c>
      <c r="X304" s="68">
        <f t="shared" ref="X304" si="584">C304+0.001</f>
        <v>210.547</v>
      </c>
    </row>
    <row r="305" spans="1:24" x14ac:dyDescent="0.3">
      <c r="A305">
        <v>2950</v>
      </c>
      <c r="B305">
        <v>89.998999999999995</v>
      </c>
      <c r="C305">
        <v>210.54399999999998</v>
      </c>
      <c r="D305" s="57">
        <f t="shared" si="562"/>
        <v>1118.5764838764844</v>
      </c>
      <c r="E305" s="57">
        <f t="shared" si="563"/>
        <v>-1034.9964838764845</v>
      </c>
      <c r="F305" s="57">
        <f t="shared" si="564"/>
        <v>-1472.7894209112274</v>
      </c>
      <c r="G305" s="57">
        <f t="shared" si="565"/>
        <v>-1615.7268033321063</v>
      </c>
      <c r="H305" s="57">
        <f t="shared" si="566"/>
        <v>16681.660579088981</v>
      </c>
      <c r="I305" s="57">
        <f t="shared" si="567"/>
        <v>29374.053196667723</v>
      </c>
      <c r="J305" s="53">
        <f t="shared" si="568"/>
        <v>2186.2483347858301</v>
      </c>
      <c r="K305" s="53">
        <f t="shared" si="569"/>
        <v>227.64977373447999</v>
      </c>
      <c r="L305" s="53">
        <f t="shared" si="570"/>
        <v>2083.3364546001485</v>
      </c>
      <c r="M305" s="54"/>
      <c r="N305" s="59">
        <f t="shared" si="571"/>
        <v>10</v>
      </c>
      <c r="O305" s="59">
        <f t="shared" si="572"/>
        <v>-3.4906585040053262E-5</v>
      </c>
      <c r="P305" s="59">
        <f t="shared" si="573"/>
        <v>-3.4906585040053262E-5</v>
      </c>
      <c r="Q305" s="53">
        <f t="shared" si="574"/>
        <v>4.9365367815301653E-5</v>
      </c>
      <c r="R305" s="53">
        <f t="shared" si="575"/>
        <v>1.0000000002030784</v>
      </c>
      <c r="S305" s="53">
        <f t="shared" si="576"/>
        <v>-4.9764879727190829E-16</v>
      </c>
      <c r="T305" s="53">
        <f t="shared" si="577"/>
        <v>-8.6123027494885704</v>
      </c>
      <c r="U305" s="53">
        <f t="shared" si="578"/>
        <v>-5.0821492826208674</v>
      </c>
      <c r="W305" s="68">
        <f t="shared" ref="W305" si="585">B305-0.001</f>
        <v>89.99799999999999</v>
      </c>
      <c r="X305" s="68">
        <f t="shared" ref="X305" si="586">C305-0.001</f>
        <v>210.54299999999998</v>
      </c>
    </row>
    <row r="306" spans="1:24" x14ac:dyDescent="0.3">
      <c r="A306">
        <v>2960</v>
      </c>
      <c r="B306">
        <v>90.001000000000005</v>
      </c>
      <c r="C306">
        <v>210.54599999999999</v>
      </c>
      <c r="D306" s="57">
        <f t="shared" si="562"/>
        <v>1118.5764838764844</v>
      </c>
      <c r="E306" s="57">
        <f t="shared" si="563"/>
        <v>-1034.9964838764845</v>
      </c>
      <c r="F306" s="57">
        <f t="shared" si="564"/>
        <v>-1481.401723660716</v>
      </c>
      <c r="G306" s="57">
        <f t="shared" si="565"/>
        <v>-1620.8089526147271</v>
      </c>
      <c r="H306" s="57">
        <f t="shared" si="566"/>
        <v>16673.048276339494</v>
      </c>
      <c r="I306" s="57">
        <f t="shared" si="567"/>
        <v>29368.971047385101</v>
      </c>
      <c r="J306" s="53">
        <f t="shared" si="568"/>
        <v>2195.8079897251919</v>
      </c>
      <c r="K306" s="53">
        <f t="shared" si="569"/>
        <v>227.57302823850614</v>
      </c>
      <c r="L306" s="53">
        <f t="shared" si="570"/>
        <v>2093.3360022075981</v>
      </c>
      <c r="M306" s="54"/>
      <c r="N306" s="59">
        <f t="shared" si="571"/>
        <v>10</v>
      </c>
      <c r="O306" s="59">
        <f t="shared" si="572"/>
        <v>3.4906585040053262E-5</v>
      </c>
      <c r="P306" s="59">
        <f t="shared" si="573"/>
        <v>3.4906585040053262E-5</v>
      </c>
      <c r="Q306" s="53">
        <f t="shared" si="574"/>
        <v>4.9365367815301653E-5</v>
      </c>
      <c r="R306" s="53">
        <f t="shared" si="575"/>
        <v>1.0000000002030784</v>
      </c>
      <c r="S306" s="53">
        <f t="shared" si="576"/>
        <v>-4.9764879727190829E-16</v>
      </c>
      <c r="T306" s="53">
        <f t="shared" si="577"/>
        <v>-8.6123027494885704</v>
      </c>
      <c r="U306" s="53">
        <f t="shared" si="578"/>
        <v>-5.0821492826208674</v>
      </c>
      <c r="W306" s="68">
        <f t="shared" ref="W306" si="587">B306+0.001</f>
        <v>90.00200000000001</v>
      </c>
      <c r="X306" s="68">
        <f t="shared" ref="X306" si="588">C306+0.001</f>
        <v>210.547</v>
      </c>
    </row>
    <row r="307" spans="1:24" x14ac:dyDescent="0.3">
      <c r="A307">
        <v>2970</v>
      </c>
      <c r="B307">
        <v>89.998999999999995</v>
      </c>
      <c r="C307">
        <v>210.54399999999998</v>
      </c>
      <c r="D307" s="57">
        <f t="shared" si="562"/>
        <v>1118.5764838764844</v>
      </c>
      <c r="E307" s="57">
        <f t="shared" si="563"/>
        <v>-1034.9964838764845</v>
      </c>
      <c r="F307" s="57">
        <f t="shared" si="564"/>
        <v>-1490.0140264102047</v>
      </c>
      <c r="G307" s="57">
        <f t="shared" si="565"/>
        <v>-1625.8911018973479</v>
      </c>
      <c r="H307" s="57">
        <f t="shared" si="566"/>
        <v>16664.435973590007</v>
      </c>
      <c r="I307" s="57">
        <f t="shared" si="567"/>
        <v>29363.888898102479</v>
      </c>
      <c r="J307" s="53">
        <f t="shared" si="568"/>
        <v>2205.3715501312067</v>
      </c>
      <c r="K307" s="53">
        <f t="shared" si="569"/>
        <v>227.49694821838486</v>
      </c>
      <c r="L307" s="53">
        <f t="shared" si="570"/>
        <v>2103.3355498150486</v>
      </c>
      <c r="M307" s="54"/>
      <c r="N307" s="59">
        <f t="shared" si="571"/>
        <v>10</v>
      </c>
      <c r="O307" s="59">
        <f t="shared" si="572"/>
        <v>-3.4906585040053262E-5</v>
      </c>
      <c r="P307" s="59">
        <f t="shared" si="573"/>
        <v>-3.4906585040053262E-5</v>
      </c>
      <c r="Q307" s="53">
        <f t="shared" si="574"/>
        <v>4.9365367815301653E-5</v>
      </c>
      <c r="R307" s="53">
        <f t="shared" si="575"/>
        <v>1.0000000002030784</v>
      </c>
      <c r="S307" s="53">
        <f t="shared" si="576"/>
        <v>-4.9764879727190829E-16</v>
      </c>
      <c r="T307" s="53">
        <f t="shared" si="577"/>
        <v>-8.6123027494885704</v>
      </c>
      <c r="U307" s="53">
        <f t="shared" si="578"/>
        <v>-5.0821492826208674</v>
      </c>
      <c r="W307" s="68">
        <f t="shared" ref="W307" si="589">B307-0.001</f>
        <v>89.99799999999999</v>
      </c>
      <c r="X307" s="68">
        <f t="shared" ref="X307" si="590">C307-0.001</f>
        <v>210.54299999999998</v>
      </c>
    </row>
    <row r="308" spans="1:24" x14ac:dyDescent="0.3">
      <c r="A308">
        <v>2980</v>
      </c>
      <c r="B308">
        <v>90.001000000000005</v>
      </c>
      <c r="C308">
        <v>210.54599999999999</v>
      </c>
      <c r="D308" s="57">
        <f t="shared" si="562"/>
        <v>1118.5764838764844</v>
      </c>
      <c r="E308" s="57">
        <f t="shared" si="563"/>
        <v>-1034.9964838764845</v>
      </c>
      <c r="F308" s="57">
        <f t="shared" si="564"/>
        <v>-1498.6263291596933</v>
      </c>
      <c r="G308" s="57">
        <f t="shared" si="565"/>
        <v>-1630.9732511799687</v>
      </c>
      <c r="H308" s="57">
        <f t="shared" si="566"/>
        <v>16655.82367084052</v>
      </c>
      <c r="I308" s="57">
        <f t="shared" si="567"/>
        <v>29358.806748819858</v>
      </c>
      <c r="J308" s="53">
        <f t="shared" si="568"/>
        <v>2214.9389654153483</v>
      </c>
      <c r="K308" s="53">
        <f t="shared" si="569"/>
        <v>227.42152532059632</v>
      </c>
      <c r="L308" s="53">
        <f t="shared" si="570"/>
        <v>2113.3350974224986</v>
      </c>
      <c r="M308" s="54"/>
      <c r="N308" s="59">
        <f t="shared" si="571"/>
        <v>10</v>
      </c>
      <c r="O308" s="59">
        <f t="shared" si="572"/>
        <v>3.4906585040053262E-5</v>
      </c>
      <c r="P308" s="59">
        <f t="shared" si="573"/>
        <v>3.4906585040053262E-5</v>
      </c>
      <c r="Q308" s="53">
        <f t="shared" si="574"/>
        <v>4.9365367815301653E-5</v>
      </c>
      <c r="R308" s="53">
        <f t="shared" si="575"/>
        <v>1.0000000002030784</v>
      </c>
      <c r="S308" s="53">
        <f t="shared" si="576"/>
        <v>-4.9764879727190829E-16</v>
      </c>
      <c r="T308" s="53">
        <f t="shared" si="577"/>
        <v>-8.6123027494885704</v>
      </c>
      <c r="U308" s="53">
        <f t="shared" si="578"/>
        <v>-5.0821492826208674</v>
      </c>
      <c r="W308" s="68">
        <f t="shared" ref="W308" si="591">B308+0.001</f>
        <v>90.00200000000001</v>
      </c>
      <c r="X308" s="68">
        <f t="shared" ref="X308" si="592">C308+0.001</f>
        <v>210.547</v>
      </c>
    </row>
    <row r="309" spans="1:24" x14ac:dyDescent="0.3">
      <c r="A309">
        <v>2990</v>
      </c>
      <c r="B309">
        <v>89.998999999999995</v>
      </c>
      <c r="C309">
        <v>210.54399999999998</v>
      </c>
      <c r="D309" s="57">
        <f t="shared" si="562"/>
        <v>1118.5764838764844</v>
      </c>
      <c r="E309" s="57">
        <f t="shared" si="563"/>
        <v>-1034.9964838764845</v>
      </c>
      <c r="F309" s="57">
        <f t="shared" si="564"/>
        <v>-1507.238631909182</v>
      </c>
      <c r="G309" s="57">
        <f t="shared" si="565"/>
        <v>-1636.0554004625894</v>
      </c>
      <c r="H309" s="57">
        <f t="shared" si="566"/>
        <v>16647.211368091033</v>
      </c>
      <c r="I309" s="57">
        <f t="shared" si="567"/>
        <v>29353.724599537236</v>
      </c>
      <c r="J309" s="53">
        <f t="shared" si="568"/>
        <v>2224.5101858391808</v>
      </c>
      <c r="K309" s="53">
        <f t="shared" si="569"/>
        <v>227.34675132619202</v>
      </c>
      <c r="L309" s="53">
        <f t="shared" si="570"/>
        <v>2123.3346450299491</v>
      </c>
      <c r="M309" s="54"/>
      <c r="N309" s="59">
        <f t="shared" si="571"/>
        <v>10</v>
      </c>
      <c r="O309" s="59">
        <f t="shared" si="572"/>
        <v>-3.4906585040053262E-5</v>
      </c>
      <c r="P309" s="59">
        <f t="shared" si="573"/>
        <v>-3.4906585040053262E-5</v>
      </c>
      <c r="Q309" s="53">
        <f t="shared" si="574"/>
        <v>4.9365367815301653E-5</v>
      </c>
      <c r="R309" s="53">
        <f t="shared" si="575"/>
        <v>1.0000000002030784</v>
      </c>
      <c r="S309" s="53">
        <f t="shared" si="576"/>
        <v>-4.9764879727190829E-16</v>
      </c>
      <c r="T309" s="53">
        <f t="shared" si="577"/>
        <v>-8.6123027494885704</v>
      </c>
      <c r="U309" s="53">
        <f t="shared" si="578"/>
        <v>-5.0821492826208674</v>
      </c>
      <c r="W309" s="68">
        <f t="shared" ref="W309" si="593">B309-0.001</f>
        <v>89.99799999999999</v>
      </c>
      <c r="X309" s="68">
        <f t="shared" ref="X309" si="594">C309-0.001</f>
        <v>210.54299999999998</v>
      </c>
    </row>
    <row r="310" spans="1:24" x14ac:dyDescent="0.3">
      <c r="A310">
        <v>3000</v>
      </c>
      <c r="B310">
        <v>90.001000000000005</v>
      </c>
      <c r="C310">
        <v>210.54599999999999</v>
      </c>
      <c r="D310" s="57">
        <f t="shared" si="562"/>
        <v>1118.5764838764844</v>
      </c>
      <c r="E310" s="57">
        <f t="shared" si="563"/>
        <v>-1034.9964838764845</v>
      </c>
      <c r="F310" s="57">
        <f t="shared" si="564"/>
        <v>-1515.8509346586707</v>
      </c>
      <c r="G310" s="57">
        <f t="shared" si="565"/>
        <v>-1641.1375497452102</v>
      </c>
      <c r="H310" s="57">
        <f t="shared" si="566"/>
        <v>16638.599065341547</v>
      </c>
      <c r="I310" s="57">
        <f t="shared" si="567"/>
        <v>29348.642450254614</v>
      </c>
      <c r="J310" s="53">
        <f t="shared" si="568"/>
        <v>2234.0851624970069</v>
      </c>
      <c r="K310" s="53">
        <f t="shared" si="569"/>
        <v>227.27261814819877</v>
      </c>
      <c r="L310" s="53">
        <f t="shared" si="570"/>
        <v>2133.3341926373992</v>
      </c>
      <c r="M310" s="54"/>
      <c r="N310" s="59">
        <f t="shared" si="571"/>
        <v>10</v>
      </c>
      <c r="O310" s="59">
        <f t="shared" si="572"/>
        <v>3.4906585040053262E-5</v>
      </c>
      <c r="P310" s="59">
        <f t="shared" si="573"/>
        <v>3.4906585040053262E-5</v>
      </c>
      <c r="Q310" s="53">
        <f t="shared" si="574"/>
        <v>4.9365367815301653E-5</v>
      </c>
      <c r="R310" s="53">
        <f t="shared" si="575"/>
        <v>1.0000000002030784</v>
      </c>
      <c r="S310" s="53">
        <f t="shared" si="576"/>
        <v>-4.9764879727190829E-16</v>
      </c>
      <c r="T310" s="53">
        <f t="shared" si="577"/>
        <v>-8.6123027494885704</v>
      </c>
      <c r="U310" s="53">
        <f t="shared" si="578"/>
        <v>-5.0821492826208674</v>
      </c>
      <c r="W310" s="68">
        <f t="shared" ref="W310" si="595">B310+0.001</f>
        <v>90.00200000000001</v>
      </c>
      <c r="X310" s="68">
        <f t="shared" ref="X310" si="596">C310+0.001</f>
        <v>210.547</v>
      </c>
    </row>
    <row r="311" spans="1:24" x14ac:dyDescent="0.3">
      <c r="A311">
        <v>3010</v>
      </c>
      <c r="B311">
        <v>89.998999999999995</v>
      </c>
      <c r="C311">
        <v>210.54399999999998</v>
      </c>
      <c r="D311" s="57">
        <f t="shared" si="562"/>
        <v>1118.5764838764844</v>
      </c>
      <c r="E311" s="57">
        <f t="shared" si="563"/>
        <v>-1034.9964838764845</v>
      </c>
      <c r="F311" s="57">
        <f t="shared" si="564"/>
        <v>-1524.4632374081593</v>
      </c>
      <c r="G311" s="57">
        <f t="shared" si="565"/>
        <v>-1646.219699027831</v>
      </c>
      <c r="H311" s="57">
        <f t="shared" si="566"/>
        <v>16629.98676259206</v>
      </c>
      <c r="I311" s="57">
        <f t="shared" si="567"/>
        <v>29343.560300971993</v>
      </c>
      <c r="J311" s="53">
        <f t="shared" si="568"/>
        <v>2243.663847298933</v>
      </c>
      <c r="K311" s="53">
        <f t="shared" si="569"/>
        <v>227.19911782907971</v>
      </c>
      <c r="L311" s="53">
        <f t="shared" si="570"/>
        <v>2143.3337402448492</v>
      </c>
      <c r="M311" s="54"/>
      <c r="N311" s="59">
        <f t="shared" si="571"/>
        <v>10</v>
      </c>
      <c r="O311" s="59">
        <f t="shared" si="572"/>
        <v>-3.4906585040053262E-5</v>
      </c>
      <c r="P311" s="59">
        <f t="shared" si="573"/>
        <v>-3.4906585040053262E-5</v>
      </c>
      <c r="Q311" s="53">
        <f t="shared" si="574"/>
        <v>4.9365367815301653E-5</v>
      </c>
      <c r="R311" s="53">
        <f t="shared" si="575"/>
        <v>1.0000000002030784</v>
      </c>
      <c r="S311" s="53">
        <f t="shared" si="576"/>
        <v>-4.9764879727190829E-16</v>
      </c>
      <c r="T311" s="53">
        <f t="shared" si="577"/>
        <v>-8.6123027494885704</v>
      </c>
      <c r="U311" s="53">
        <f t="shared" si="578"/>
        <v>-5.0821492826208674</v>
      </c>
      <c r="W311" s="68">
        <f t="shared" ref="W311" si="597">B311-0.001</f>
        <v>89.99799999999999</v>
      </c>
      <c r="X311" s="68">
        <f t="shared" ref="X311" si="598">C311-0.001</f>
        <v>210.54299999999998</v>
      </c>
    </row>
    <row r="312" spans="1:24" x14ac:dyDescent="0.3">
      <c r="A312">
        <v>3020</v>
      </c>
      <c r="B312">
        <v>90.001000000000005</v>
      </c>
      <c r="C312">
        <v>210.54599999999999</v>
      </c>
      <c r="D312" s="57">
        <f t="shared" si="562"/>
        <v>1118.5764838764844</v>
      </c>
      <c r="E312" s="57">
        <f t="shared" si="563"/>
        <v>-1034.9964838764845</v>
      </c>
      <c r="F312" s="57">
        <f t="shared" si="564"/>
        <v>-1533.075540157648</v>
      </c>
      <c r="G312" s="57">
        <f t="shared" si="565"/>
        <v>-1651.3018483104518</v>
      </c>
      <c r="H312" s="57">
        <f t="shared" si="566"/>
        <v>16621.374459842573</v>
      </c>
      <c r="I312" s="57">
        <f t="shared" si="567"/>
        <v>29338.478151689371</v>
      </c>
      <c r="J312" s="53">
        <f t="shared" si="568"/>
        <v>2253.2461929543292</v>
      </c>
      <c r="K312" s="53">
        <f t="shared" si="569"/>
        <v>227.12624253825112</v>
      </c>
      <c r="L312" s="53">
        <f t="shared" si="570"/>
        <v>2153.3332878522992</v>
      </c>
      <c r="M312" s="54"/>
      <c r="N312" s="59">
        <f t="shared" si="571"/>
        <v>10</v>
      </c>
      <c r="O312" s="59">
        <f t="shared" si="572"/>
        <v>3.4906585040053262E-5</v>
      </c>
      <c r="P312" s="59">
        <f t="shared" si="573"/>
        <v>3.4906585040053262E-5</v>
      </c>
      <c r="Q312" s="53">
        <f t="shared" si="574"/>
        <v>4.9365367815301653E-5</v>
      </c>
      <c r="R312" s="53">
        <f t="shared" si="575"/>
        <v>1.0000000002030784</v>
      </c>
      <c r="S312" s="53">
        <f t="shared" si="576"/>
        <v>-4.9764879727190829E-16</v>
      </c>
      <c r="T312" s="53">
        <f t="shared" si="577"/>
        <v>-8.6123027494885704</v>
      </c>
      <c r="U312" s="53">
        <f t="shared" si="578"/>
        <v>-5.0821492826208674</v>
      </c>
      <c r="W312" s="68">
        <f t="shared" ref="W312" si="599">B312+0.001</f>
        <v>90.00200000000001</v>
      </c>
      <c r="X312" s="68">
        <f t="shared" ref="X312" si="600">C312+0.001</f>
        <v>210.547</v>
      </c>
    </row>
    <row r="313" spans="1:24" x14ac:dyDescent="0.3">
      <c r="A313">
        <v>3030</v>
      </c>
      <c r="B313">
        <v>89.998999999999995</v>
      </c>
      <c r="C313">
        <v>210.54399999999998</v>
      </c>
      <c r="D313" s="57">
        <f t="shared" si="562"/>
        <v>1118.5764838764844</v>
      </c>
      <c r="E313" s="57">
        <f t="shared" si="563"/>
        <v>-1034.9964838764845</v>
      </c>
      <c r="F313" s="57">
        <f t="shared" si="564"/>
        <v>-1541.6878429071367</v>
      </c>
      <c r="G313" s="57">
        <f t="shared" si="565"/>
        <v>-1656.3839975930725</v>
      </c>
      <c r="H313" s="57">
        <f t="shared" si="566"/>
        <v>16612.762157093086</v>
      </c>
      <c r="I313" s="57">
        <f t="shared" si="567"/>
        <v>29333.396002406749</v>
      </c>
      <c r="J313" s="53">
        <f t="shared" si="568"/>
        <v>2262.8321529556865</v>
      </c>
      <c r="K313" s="53">
        <f t="shared" si="569"/>
        <v>227.05398456965358</v>
      </c>
      <c r="L313" s="53">
        <f t="shared" si="570"/>
        <v>2163.3328354597493</v>
      </c>
      <c r="M313" s="54"/>
      <c r="N313" s="59">
        <f t="shared" si="571"/>
        <v>10</v>
      </c>
      <c r="O313" s="59">
        <f t="shared" si="572"/>
        <v>-3.4906585040053262E-5</v>
      </c>
      <c r="P313" s="59">
        <f t="shared" si="573"/>
        <v>-3.4906585040053262E-5</v>
      </c>
      <c r="Q313" s="53">
        <f t="shared" si="574"/>
        <v>4.9365367815301653E-5</v>
      </c>
      <c r="R313" s="53">
        <f t="shared" si="575"/>
        <v>1.0000000002030784</v>
      </c>
      <c r="S313" s="53">
        <f t="shared" si="576"/>
        <v>-4.9764879727190829E-16</v>
      </c>
      <c r="T313" s="53">
        <f t="shared" si="577"/>
        <v>-8.6123027494885704</v>
      </c>
      <c r="U313" s="53">
        <f t="shared" si="578"/>
        <v>-5.0821492826208674</v>
      </c>
      <c r="W313" s="68">
        <f t="shared" ref="W313" si="601">B313-0.001</f>
        <v>89.99799999999999</v>
      </c>
      <c r="X313" s="68">
        <f t="shared" ref="X313" si="602">C313-0.001</f>
        <v>210.54299999999998</v>
      </c>
    </row>
    <row r="314" spans="1:24" x14ac:dyDescent="0.3">
      <c r="A314">
        <v>3040</v>
      </c>
      <c r="B314">
        <v>90.001000000000005</v>
      </c>
      <c r="C314">
        <v>210.54599999999999</v>
      </c>
      <c r="D314" s="57">
        <f t="shared" si="562"/>
        <v>1118.5764838764844</v>
      </c>
      <c r="E314" s="57">
        <f t="shared" si="563"/>
        <v>-1034.9964838764845</v>
      </c>
      <c r="F314" s="57">
        <f t="shared" si="564"/>
        <v>-1550.3001456566253</v>
      </c>
      <c r="G314" s="57">
        <f t="shared" si="565"/>
        <v>-1661.4661468756933</v>
      </c>
      <c r="H314" s="57">
        <f t="shared" si="566"/>
        <v>16604.149854343599</v>
      </c>
      <c r="I314" s="57">
        <f t="shared" si="567"/>
        <v>29328.313853124127</v>
      </c>
      <c r="J314" s="53">
        <f t="shared" si="568"/>
        <v>2272.421681562847</v>
      </c>
      <c r="K314" s="53">
        <f t="shared" si="569"/>
        <v>226.98233633937627</v>
      </c>
      <c r="L314" s="53">
        <f t="shared" si="570"/>
        <v>2173.3323830671998</v>
      </c>
      <c r="M314" s="54"/>
      <c r="N314" s="59">
        <f t="shared" si="571"/>
        <v>10</v>
      </c>
      <c r="O314" s="59">
        <f t="shared" si="572"/>
        <v>3.4906585040053262E-5</v>
      </c>
      <c r="P314" s="59">
        <f t="shared" si="573"/>
        <v>3.4906585040053262E-5</v>
      </c>
      <c r="Q314" s="53">
        <f t="shared" si="574"/>
        <v>4.9365367815301653E-5</v>
      </c>
      <c r="R314" s="53">
        <f t="shared" si="575"/>
        <v>1.0000000002030784</v>
      </c>
      <c r="S314" s="53">
        <f t="shared" si="576"/>
        <v>-4.9764879727190829E-16</v>
      </c>
      <c r="T314" s="53">
        <f t="shared" si="577"/>
        <v>-8.6123027494885704</v>
      </c>
      <c r="U314" s="53">
        <f t="shared" si="578"/>
        <v>-5.0821492826208674</v>
      </c>
      <c r="W314" s="68">
        <f t="shared" ref="W314" si="603">B314+0.001</f>
        <v>90.00200000000001</v>
      </c>
      <c r="X314" s="68">
        <f t="shared" ref="X314" si="604">C314+0.001</f>
        <v>210.547</v>
      </c>
    </row>
    <row r="315" spans="1:24" x14ac:dyDescent="0.3">
      <c r="A315">
        <v>3050</v>
      </c>
      <c r="B315">
        <v>89.998999999999995</v>
      </c>
      <c r="C315">
        <v>210.54399999999998</v>
      </c>
      <c r="D315" s="57">
        <f t="shared" si="562"/>
        <v>1118.5764838764844</v>
      </c>
      <c r="E315" s="57">
        <f t="shared" si="563"/>
        <v>-1034.9964838764845</v>
      </c>
      <c r="F315" s="57">
        <f t="shared" si="564"/>
        <v>-1558.912448406114</v>
      </c>
      <c r="G315" s="57">
        <f t="shared" si="565"/>
        <v>-1666.5482961583141</v>
      </c>
      <c r="H315" s="57">
        <f t="shared" si="566"/>
        <v>16595.537551594112</v>
      </c>
      <c r="I315" s="57">
        <f t="shared" si="567"/>
        <v>29323.231703841506</v>
      </c>
      <c r="J315" s="53">
        <f t="shared" si="568"/>
        <v>2282.0147337876074</v>
      </c>
      <c r="K315" s="53">
        <f t="shared" si="569"/>
        <v>226.91129038333315</v>
      </c>
      <c r="L315" s="53">
        <f t="shared" si="570"/>
        <v>2183.3319306746498</v>
      </c>
      <c r="M315" s="54"/>
      <c r="N315" s="59">
        <f t="shared" si="571"/>
        <v>10</v>
      </c>
      <c r="O315" s="59">
        <f t="shared" si="572"/>
        <v>-3.4906585040053262E-5</v>
      </c>
      <c r="P315" s="59">
        <f t="shared" si="573"/>
        <v>-3.4906585040053262E-5</v>
      </c>
      <c r="Q315" s="53">
        <f t="shared" si="574"/>
        <v>4.9365367815301653E-5</v>
      </c>
      <c r="R315" s="53">
        <f t="shared" si="575"/>
        <v>1.0000000002030784</v>
      </c>
      <c r="S315" s="53">
        <f t="shared" si="576"/>
        <v>-4.9764879727190829E-16</v>
      </c>
      <c r="T315" s="53">
        <f t="shared" si="577"/>
        <v>-8.6123027494885704</v>
      </c>
      <c r="U315" s="53">
        <f t="shared" si="578"/>
        <v>-5.0821492826208674</v>
      </c>
      <c r="W315" s="68">
        <f t="shared" ref="W315" si="605">B315-0.001</f>
        <v>89.99799999999999</v>
      </c>
      <c r="X315" s="68">
        <f t="shared" ref="X315" si="606">C315-0.001</f>
        <v>210.54299999999998</v>
      </c>
    </row>
    <row r="316" spans="1:24" x14ac:dyDescent="0.3">
      <c r="A316">
        <v>3060</v>
      </c>
      <c r="B316">
        <v>90.001000000000005</v>
      </c>
      <c r="C316">
        <v>210.54599999999999</v>
      </c>
      <c r="D316" s="57">
        <f t="shared" si="562"/>
        <v>1118.5764838764844</v>
      </c>
      <c r="E316" s="57">
        <f t="shared" si="563"/>
        <v>-1034.9964838764845</v>
      </c>
      <c r="F316" s="57">
        <f t="shared" si="564"/>
        <v>-1567.5247511556026</v>
      </c>
      <c r="G316" s="57">
        <f t="shared" si="565"/>
        <v>-1671.6304454409349</v>
      </c>
      <c r="H316" s="57">
        <f t="shared" si="566"/>
        <v>16586.925248844625</v>
      </c>
      <c r="I316" s="57">
        <f t="shared" si="567"/>
        <v>29318.149554558884</v>
      </c>
      <c r="J316" s="53">
        <f t="shared" si="568"/>
        <v>2291.611265378684</v>
      </c>
      <c r="K316" s="53">
        <f t="shared" si="569"/>
        <v>226.84083935498955</v>
      </c>
      <c r="L316" s="53">
        <f t="shared" si="570"/>
        <v>2193.3314782820999</v>
      </c>
      <c r="M316" s="54"/>
      <c r="N316" s="59">
        <f t="shared" si="571"/>
        <v>10</v>
      </c>
      <c r="O316" s="59">
        <f t="shared" si="572"/>
        <v>3.4906585040053262E-5</v>
      </c>
      <c r="P316" s="59">
        <f t="shared" si="573"/>
        <v>3.4906585040053262E-5</v>
      </c>
      <c r="Q316" s="53">
        <f t="shared" si="574"/>
        <v>4.9365367815301653E-5</v>
      </c>
      <c r="R316" s="53">
        <f t="shared" si="575"/>
        <v>1.0000000002030784</v>
      </c>
      <c r="S316" s="53">
        <f t="shared" si="576"/>
        <v>-4.9764879727190829E-16</v>
      </c>
      <c r="T316" s="53">
        <f t="shared" si="577"/>
        <v>-8.6123027494885704</v>
      </c>
      <c r="U316" s="53">
        <f t="shared" si="578"/>
        <v>-5.0821492826208674</v>
      </c>
      <c r="W316" s="68">
        <f t="shared" ref="W316" si="607">B316+0.001</f>
        <v>90.00200000000001</v>
      </c>
      <c r="X316" s="68">
        <f t="shared" ref="X316" si="608">C316+0.001</f>
        <v>210.547</v>
      </c>
    </row>
    <row r="317" spans="1:24" x14ac:dyDescent="0.3">
      <c r="A317">
        <v>3070</v>
      </c>
      <c r="B317">
        <v>89.998999999999995</v>
      </c>
      <c r="C317">
        <v>210.54399999999998</v>
      </c>
      <c r="D317" s="57">
        <f t="shared" si="562"/>
        <v>1118.5764838764844</v>
      </c>
      <c r="E317" s="57">
        <f t="shared" si="563"/>
        <v>-1034.9964838764845</v>
      </c>
      <c r="F317" s="57">
        <f t="shared" si="564"/>
        <v>-1576.1370539050913</v>
      </c>
      <c r="G317" s="57">
        <f t="shared" si="565"/>
        <v>-1676.7125947235556</v>
      </c>
      <c r="H317" s="57">
        <f t="shared" si="566"/>
        <v>16578.312946095139</v>
      </c>
      <c r="I317" s="57">
        <f t="shared" si="567"/>
        <v>29313.067405276262</v>
      </c>
      <c r="J317" s="53">
        <f t="shared" si="568"/>
        <v>2301.211232807023</v>
      </c>
      <c r="K317" s="53">
        <f t="shared" si="569"/>
        <v>226.77097602313825</v>
      </c>
      <c r="L317" s="53">
        <f t="shared" si="570"/>
        <v>2203.3310258895494</v>
      </c>
      <c r="M317" s="54"/>
      <c r="N317" s="59">
        <f t="shared" si="571"/>
        <v>10</v>
      </c>
      <c r="O317" s="59">
        <f t="shared" si="572"/>
        <v>-3.4906585040053262E-5</v>
      </c>
      <c r="P317" s="59">
        <f t="shared" si="573"/>
        <v>-3.4906585040053262E-5</v>
      </c>
      <c r="Q317" s="53">
        <f t="shared" si="574"/>
        <v>4.9365367815301653E-5</v>
      </c>
      <c r="R317" s="53">
        <f t="shared" si="575"/>
        <v>1.0000000002030784</v>
      </c>
      <c r="S317" s="53">
        <f t="shared" si="576"/>
        <v>-4.9764879727190829E-16</v>
      </c>
      <c r="T317" s="53">
        <f t="shared" si="577"/>
        <v>-8.6123027494885704</v>
      </c>
      <c r="U317" s="53">
        <f t="shared" si="578"/>
        <v>-5.0821492826208674</v>
      </c>
      <c r="W317" s="68">
        <f t="shared" ref="W317" si="609">B317-0.001</f>
        <v>89.99799999999999</v>
      </c>
      <c r="X317" s="68">
        <f t="shared" ref="X317" si="610">C317-0.001</f>
        <v>210.54299999999998</v>
      </c>
    </row>
    <row r="318" spans="1:24" x14ac:dyDescent="0.3">
      <c r="A318">
        <v>3080</v>
      </c>
      <c r="B318">
        <v>90.001000000000005</v>
      </c>
      <c r="C318">
        <v>210.54599999999999</v>
      </c>
      <c r="D318" s="57">
        <f t="shared" si="562"/>
        <v>1118.5764838764844</v>
      </c>
      <c r="E318" s="57">
        <f t="shared" si="563"/>
        <v>-1034.9964838764845</v>
      </c>
      <c r="F318" s="57">
        <f t="shared" si="564"/>
        <v>-1584.74935665458</v>
      </c>
      <c r="G318" s="57">
        <f t="shared" si="565"/>
        <v>-1681.7947440061764</v>
      </c>
      <c r="H318" s="57">
        <f t="shared" si="566"/>
        <v>16569.700643345652</v>
      </c>
      <c r="I318" s="57">
        <f t="shared" si="567"/>
        <v>29307.985255993641</v>
      </c>
      <c r="J318" s="53">
        <f t="shared" si="568"/>
        <v>2310.814593251459</v>
      </c>
      <c r="K318" s="53">
        <f t="shared" si="569"/>
        <v>226.70169326972379</v>
      </c>
      <c r="L318" s="53">
        <f t="shared" si="570"/>
        <v>2213.3305734970004</v>
      </c>
      <c r="M318" s="54"/>
      <c r="N318" s="59">
        <f t="shared" si="571"/>
        <v>10</v>
      </c>
      <c r="O318" s="59">
        <f t="shared" si="572"/>
        <v>3.4906585040053262E-5</v>
      </c>
      <c r="P318" s="59">
        <f t="shared" si="573"/>
        <v>3.4906585040053262E-5</v>
      </c>
      <c r="Q318" s="53">
        <f t="shared" si="574"/>
        <v>4.9365367815301653E-5</v>
      </c>
      <c r="R318" s="53">
        <f t="shared" si="575"/>
        <v>1.0000000002030784</v>
      </c>
      <c r="S318" s="53">
        <f t="shared" si="576"/>
        <v>-4.9764879727190829E-16</v>
      </c>
      <c r="T318" s="53">
        <f t="shared" si="577"/>
        <v>-8.6123027494885704</v>
      </c>
      <c r="U318" s="53">
        <f t="shared" si="578"/>
        <v>-5.0821492826208674</v>
      </c>
      <c r="W318" s="68">
        <f t="shared" ref="W318" si="611">B318+0.001</f>
        <v>90.00200000000001</v>
      </c>
      <c r="X318" s="68">
        <f t="shared" ref="X318" si="612">C318+0.001</f>
        <v>210.547</v>
      </c>
    </row>
    <row r="319" spans="1:24" x14ac:dyDescent="0.3">
      <c r="A319">
        <v>3090</v>
      </c>
      <c r="B319">
        <v>89.998999999999995</v>
      </c>
      <c r="C319">
        <v>210.54399999999998</v>
      </c>
      <c r="D319" s="57">
        <f t="shared" si="562"/>
        <v>1118.5764838764844</v>
      </c>
      <c r="E319" s="57">
        <f t="shared" si="563"/>
        <v>-1034.9964838764845</v>
      </c>
      <c r="F319" s="57">
        <f t="shared" si="564"/>
        <v>-1593.3616594040686</v>
      </c>
      <c r="G319" s="57">
        <f t="shared" si="565"/>
        <v>-1686.8768932887972</v>
      </c>
      <c r="H319" s="57">
        <f t="shared" si="566"/>
        <v>16561.088340596165</v>
      </c>
      <c r="I319" s="57">
        <f t="shared" si="567"/>
        <v>29302.903106711019</v>
      </c>
      <c r="J319" s="53">
        <f t="shared" si="568"/>
        <v>2320.4213045846977</v>
      </c>
      <c r="K319" s="53">
        <f t="shared" si="569"/>
        <v>226.63298408771385</v>
      </c>
      <c r="L319" s="53">
        <f t="shared" si="570"/>
        <v>2223.3301211044504</v>
      </c>
      <c r="M319" s="54"/>
      <c r="N319" s="59">
        <f t="shared" si="571"/>
        <v>10</v>
      </c>
      <c r="O319" s="59">
        <f t="shared" si="572"/>
        <v>-3.4906585040053262E-5</v>
      </c>
      <c r="P319" s="59">
        <f t="shared" si="573"/>
        <v>-3.4906585040053262E-5</v>
      </c>
      <c r="Q319" s="53">
        <f t="shared" si="574"/>
        <v>4.9365367815301653E-5</v>
      </c>
      <c r="R319" s="53">
        <f t="shared" si="575"/>
        <v>1.0000000002030784</v>
      </c>
      <c r="S319" s="53">
        <f t="shared" si="576"/>
        <v>-4.9764879727190829E-16</v>
      </c>
      <c r="T319" s="53">
        <f t="shared" si="577"/>
        <v>-8.6123027494885704</v>
      </c>
      <c r="U319" s="53">
        <f t="shared" si="578"/>
        <v>-5.0821492826208674</v>
      </c>
      <c r="W319" s="68">
        <f t="shared" ref="W319" si="613">B319-0.001</f>
        <v>89.99799999999999</v>
      </c>
      <c r="X319" s="68">
        <f t="shared" ref="X319" si="614">C319-0.001</f>
        <v>210.54299999999998</v>
      </c>
    </row>
    <row r="320" spans="1:24" x14ac:dyDescent="0.3">
      <c r="A320">
        <v>3100</v>
      </c>
      <c r="B320">
        <v>90.001000000000005</v>
      </c>
      <c r="C320">
        <v>210.54599999999999</v>
      </c>
      <c r="D320" s="57">
        <f t="shared" si="562"/>
        <v>1118.5764838764844</v>
      </c>
      <c r="E320" s="57">
        <f t="shared" si="563"/>
        <v>-1034.9964838764845</v>
      </c>
      <c r="F320" s="57">
        <f t="shared" si="564"/>
        <v>-1601.9739621535573</v>
      </c>
      <c r="G320" s="57">
        <f t="shared" si="565"/>
        <v>-1691.959042571418</v>
      </c>
      <c r="H320" s="57">
        <f t="shared" si="566"/>
        <v>16552.476037846678</v>
      </c>
      <c r="I320" s="57">
        <f t="shared" si="567"/>
        <v>29297.820957428397</v>
      </c>
      <c r="J320" s="53">
        <f t="shared" si="568"/>
        <v>2330.0313253596305</v>
      </c>
      <c r="K320" s="53">
        <f t="shared" si="569"/>
        <v>226.56484157901636</v>
      </c>
      <c r="L320" s="53">
        <f t="shared" si="570"/>
        <v>2233.3296687119005</v>
      </c>
      <c r="M320" s="54"/>
      <c r="N320" s="59">
        <f t="shared" si="571"/>
        <v>10</v>
      </c>
      <c r="O320" s="59">
        <f t="shared" si="572"/>
        <v>3.4906585040053262E-5</v>
      </c>
      <c r="P320" s="59">
        <f t="shared" si="573"/>
        <v>3.4906585040053262E-5</v>
      </c>
      <c r="Q320" s="53">
        <f t="shared" si="574"/>
        <v>4.9365367815301653E-5</v>
      </c>
      <c r="R320" s="53">
        <f t="shared" si="575"/>
        <v>1.0000000002030784</v>
      </c>
      <c r="S320" s="53">
        <f t="shared" si="576"/>
        <v>-4.9764879727190829E-16</v>
      </c>
      <c r="T320" s="53">
        <f t="shared" si="577"/>
        <v>-8.6123027494885704</v>
      </c>
      <c r="U320" s="53">
        <f t="shared" si="578"/>
        <v>-5.0821492826208674</v>
      </c>
      <c r="W320" s="68">
        <f t="shared" ref="W320" si="615">B320+0.001</f>
        <v>90.00200000000001</v>
      </c>
      <c r="X320" s="68">
        <f t="shared" ref="X320" si="616">C320+0.001</f>
        <v>210.547</v>
      </c>
    </row>
    <row r="321" spans="1:24" x14ac:dyDescent="0.3">
      <c r="A321">
        <v>3110</v>
      </c>
      <c r="B321">
        <v>89.998999999999995</v>
      </c>
      <c r="C321">
        <v>210.54399999999998</v>
      </c>
      <c r="D321" s="57">
        <f t="shared" si="562"/>
        <v>1118.5764838764844</v>
      </c>
      <c r="E321" s="57">
        <f t="shared" si="563"/>
        <v>-1034.9964838764845</v>
      </c>
      <c r="F321" s="57">
        <f t="shared" si="564"/>
        <v>-1610.586264903046</v>
      </c>
      <c r="G321" s="57">
        <f t="shared" si="565"/>
        <v>-1697.0411918540387</v>
      </c>
      <c r="H321" s="57">
        <f t="shared" si="566"/>
        <v>16543.863735097191</v>
      </c>
      <c r="I321" s="57">
        <f t="shared" si="567"/>
        <v>29292.738808145776</v>
      </c>
      <c r="J321" s="53">
        <f t="shared" si="568"/>
        <v>2339.6446147959568</v>
      </c>
      <c r="K321" s="53">
        <f t="shared" si="569"/>
        <v>226.49725895244154</v>
      </c>
      <c r="L321" s="53">
        <f t="shared" si="570"/>
        <v>2243.329216319351</v>
      </c>
      <c r="M321" s="54"/>
      <c r="N321" s="59">
        <f t="shared" si="571"/>
        <v>10</v>
      </c>
      <c r="O321" s="59">
        <f t="shared" si="572"/>
        <v>-3.4906585040053262E-5</v>
      </c>
      <c r="P321" s="59">
        <f t="shared" si="573"/>
        <v>-3.4906585040053262E-5</v>
      </c>
      <c r="Q321" s="53">
        <f t="shared" si="574"/>
        <v>4.9365367815301653E-5</v>
      </c>
      <c r="R321" s="53">
        <f t="shared" si="575"/>
        <v>1.0000000002030784</v>
      </c>
      <c r="S321" s="53">
        <f t="shared" si="576"/>
        <v>-4.9764879727190829E-16</v>
      </c>
      <c r="T321" s="53">
        <f t="shared" si="577"/>
        <v>-8.6123027494885704</v>
      </c>
      <c r="U321" s="53">
        <f t="shared" si="578"/>
        <v>-5.0821492826208674</v>
      </c>
      <c r="W321" s="68">
        <f t="shared" ref="W321" si="617">B321-0.001</f>
        <v>89.99799999999999</v>
      </c>
      <c r="X321" s="68">
        <f t="shared" ref="X321" si="618">C321-0.001</f>
        <v>210.54299999999998</v>
      </c>
    </row>
    <row r="322" spans="1:24" x14ac:dyDescent="0.3">
      <c r="A322">
        <v>3120</v>
      </c>
      <c r="B322">
        <v>90.001000000000005</v>
      </c>
      <c r="C322">
        <v>210.54599999999999</v>
      </c>
      <c r="D322" s="57">
        <f t="shared" si="562"/>
        <v>1118.5764838764844</v>
      </c>
      <c r="E322" s="57">
        <f t="shared" si="563"/>
        <v>-1034.9964838764845</v>
      </c>
      <c r="F322" s="57">
        <f t="shared" si="564"/>
        <v>-1619.1985676525346</v>
      </c>
      <c r="G322" s="57">
        <f t="shared" si="565"/>
        <v>-1702.1233411366595</v>
      </c>
      <c r="H322" s="57">
        <f t="shared" si="566"/>
        <v>16535.251432347704</v>
      </c>
      <c r="I322" s="57">
        <f t="shared" si="567"/>
        <v>29287.656658863154</v>
      </c>
      <c r="J322" s="53">
        <f t="shared" si="568"/>
        <v>2349.2611327671184</v>
      </c>
      <c r="K322" s="53">
        <f t="shared" si="569"/>
        <v>226.43022952170787</v>
      </c>
      <c r="L322" s="53">
        <f t="shared" si="570"/>
        <v>2253.328763926801</v>
      </c>
      <c r="M322" s="54"/>
      <c r="N322" s="59">
        <f t="shared" si="571"/>
        <v>10</v>
      </c>
      <c r="O322" s="59">
        <f t="shared" si="572"/>
        <v>3.4906585040053262E-5</v>
      </c>
      <c r="P322" s="59">
        <f t="shared" si="573"/>
        <v>3.4906585040053262E-5</v>
      </c>
      <c r="Q322" s="53">
        <f t="shared" si="574"/>
        <v>4.9365367815301653E-5</v>
      </c>
      <c r="R322" s="53">
        <f t="shared" si="575"/>
        <v>1.0000000002030784</v>
      </c>
      <c r="S322" s="53">
        <f t="shared" si="576"/>
        <v>-4.9764879727190829E-16</v>
      </c>
      <c r="T322" s="53">
        <f t="shared" si="577"/>
        <v>-8.6123027494885704</v>
      </c>
      <c r="U322" s="53">
        <f t="shared" si="578"/>
        <v>-5.0821492826208674</v>
      </c>
      <c r="W322" s="68">
        <f t="shared" ref="W322" si="619">B322+0.001</f>
        <v>90.00200000000001</v>
      </c>
      <c r="X322" s="68">
        <f t="shared" ref="X322" si="620">C322+0.001</f>
        <v>210.547</v>
      </c>
    </row>
    <row r="323" spans="1:24" x14ac:dyDescent="0.3">
      <c r="A323">
        <v>3130</v>
      </c>
      <c r="B323">
        <v>89.998999999999995</v>
      </c>
      <c r="C323">
        <v>210.54399999999998</v>
      </c>
      <c r="D323" s="57">
        <f t="shared" si="562"/>
        <v>1118.5764838764844</v>
      </c>
      <c r="E323" s="57">
        <f t="shared" si="563"/>
        <v>-1034.9964838764845</v>
      </c>
      <c r="F323" s="57">
        <f t="shared" si="564"/>
        <v>-1627.8108704020233</v>
      </c>
      <c r="G323" s="57">
        <f t="shared" si="565"/>
        <v>-1707.2054904192803</v>
      </c>
      <c r="H323" s="57">
        <f t="shared" si="566"/>
        <v>16526.639129598218</v>
      </c>
      <c r="I323" s="57">
        <f t="shared" si="567"/>
        <v>29282.574509580532</v>
      </c>
      <c r="J323" s="53">
        <f t="shared" si="568"/>
        <v>2358.8808397875309</v>
      </c>
      <c r="K323" s="53">
        <f t="shared" si="569"/>
        <v>226.36374670349062</v>
      </c>
      <c r="L323" s="53">
        <f t="shared" si="570"/>
        <v>2263.328311534251</v>
      </c>
      <c r="M323" s="54"/>
      <c r="N323" s="59">
        <f t="shared" si="571"/>
        <v>10</v>
      </c>
      <c r="O323" s="59">
        <f t="shared" si="572"/>
        <v>-3.4906585040053262E-5</v>
      </c>
      <c r="P323" s="59">
        <f t="shared" si="573"/>
        <v>-3.4906585040053262E-5</v>
      </c>
      <c r="Q323" s="53">
        <f t="shared" si="574"/>
        <v>4.9365367815301653E-5</v>
      </c>
      <c r="R323" s="53">
        <f t="shared" si="575"/>
        <v>1.0000000002030784</v>
      </c>
      <c r="S323" s="53">
        <f t="shared" si="576"/>
        <v>-4.9764879727190829E-16</v>
      </c>
      <c r="T323" s="53">
        <f t="shared" si="577"/>
        <v>-8.6123027494885704</v>
      </c>
      <c r="U323" s="53">
        <f t="shared" si="578"/>
        <v>-5.0821492826208674</v>
      </c>
      <c r="W323" s="68">
        <f t="shared" ref="W323" si="621">B323-0.001</f>
        <v>89.99799999999999</v>
      </c>
      <c r="X323" s="68">
        <f t="shared" ref="X323" si="622">C323-0.001</f>
        <v>210.54299999999998</v>
      </c>
    </row>
    <row r="324" spans="1:24" x14ac:dyDescent="0.3">
      <c r="A324">
        <v>3140</v>
      </c>
      <c r="B324">
        <v>90.001000000000005</v>
      </c>
      <c r="C324">
        <v>210.54599999999999</v>
      </c>
      <c r="D324" s="57">
        <f t="shared" si="562"/>
        <v>1118.5764838764844</v>
      </c>
      <c r="E324" s="57">
        <f t="shared" si="563"/>
        <v>-1034.9964838764845</v>
      </c>
      <c r="F324" s="57">
        <f t="shared" si="564"/>
        <v>-1636.4231731515119</v>
      </c>
      <c r="G324" s="57">
        <f t="shared" si="565"/>
        <v>-1712.2876397019011</v>
      </c>
      <c r="H324" s="57">
        <f t="shared" si="566"/>
        <v>16518.026826848731</v>
      </c>
      <c r="I324" s="57">
        <f t="shared" si="567"/>
        <v>29277.492360297911</v>
      </c>
      <c r="J324" s="53">
        <f t="shared" si="568"/>
        <v>2368.5036970001061</v>
      </c>
      <c r="K324" s="53">
        <f t="shared" si="569"/>
        <v>226.29780401551204</v>
      </c>
      <c r="L324" s="53">
        <f t="shared" si="570"/>
        <v>2273.3278591417006</v>
      </c>
      <c r="M324" s="54"/>
      <c r="N324" s="59">
        <f t="shared" si="571"/>
        <v>10</v>
      </c>
      <c r="O324" s="59">
        <f t="shared" si="572"/>
        <v>3.4906585040053262E-5</v>
      </c>
      <c r="P324" s="59">
        <f t="shared" si="573"/>
        <v>3.4906585040053262E-5</v>
      </c>
      <c r="Q324" s="53">
        <f t="shared" si="574"/>
        <v>4.9365367815301653E-5</v>
      </c>
      <c r="R324" s="53">
        <f t="shared" si="575"/>
        <v>1.0000000002030784</v>
      </c>
      <c r="S324" s="53">
        <f t="shared" si="576"/>
        <v>-4.9764879727190829E-16</v>
      </c>
      <c r="T324" s="53">
        <f t="shared" si="577"/>
        <v>-8.6123027494885704</v>
      </c>
      <c r="U324" s="53">
        <f t="shared" si="578"/>
        <v>-5.0821492826208674</v>
      </c>
      <c r="W324" s="68">
        <f t="shared" ref="W324" si="623">B324+0.001</f>
        <v>90.00200000000001</v>
      </c>
      <c r="X324" s="68">
        <f t="shared" ref="X324" si="624">C324+0.001</f>
        <v>210.547</v>
      </c>
    </row>
    <row r="325" spans="1:24" x14ac:dyDescent="0.3">
      <c r="A325">
        <v>3150</v>
      </c>
      <c r="B325">
        <v>89.998999999999995</v>
      </c>
      <c r="C325">
        <v>210.54399999999998</v>
      </c>
      <c r="D325" s="57">
        <f t="shared" si="562"/>
        <v>1118.5764838764844</v>
      </c>
      <c r="E325" s="57">
        <f t="shared" si="563"/>
        <v>-1034.9964838764845</v>
      </c>
      <c r="F325" s="57">
        <f t="shared" si="564"/>
        <v>-1645.0354759010006</v>
      </c>
      <c r="G325" s="57">
        <f t="shared" si="565"/>
        <v>-1717.3697889845218</v>
      </c>
      <c r="H325" s="57">
        <f t="shared" si="566"/>
        <v>16509.414524099244</v>
      </c>
      <c r="I325" s="57">
        <f t="shared" si="567"/>
        <v>29272.410211015289</v>
      </c>
      <c r="J325" s="53">
        <f t="shared" si="568"/>
        <v>2378.1296661640577</v>
      </c>
      <c r="K325" s="53">
        <f t="shared" si="569"/>
        <v>226.23239507467238</v>
      </c>
      <c r="L325" s="53">
        <f t="shared" si="570"/>
        <v>2283.3274067491511</v>
      </c>
      <c r="M325" s="54"/>
      <c r="N325" s="59">
        <f t="shared" si="571"/>
        <v>10</v>
      </c>
      <c r="O325" s="59">
        <f t="shared" si="572"/>
        <v>-3.4906585040053262E-5</v>
      </c>
      <c r="P325" s="59">
        <f t="shared" si="573"/>
        <v>-3.4906585040053262E-5</v>
      </c>
      <c r="Q325" s="53">
        <f t="shared" si="574"/>
        <v>4.9365367815301653E-5</v>
      </c>
      <c r="R325" s="53">
        <f t="shared" si="575"/>
        <v>1.0000000002030784</v>
      </c>
      <c r="S325" s="53">
        <f t="shared" si="576"/>
        <v>-4.9764879727190829E-16</v>
      </c>
      <c r="T325" s="53">
        <f t="shared" si="577"/>
        <v>-8.6123027494885704</v>
      </c>
      <c r="U325" s="53">
        <f t="shared" si="578"/>
        <v>-5.0821492826208674</v>
      </c>
      <c r="W325" s="68">
        <f t="shared" ref="W325" si="625">B325-0.001</f>
        <v>89.99799999999999</v>
      </c>
      <c r="X325" s="68">
        <f t="shared" ref="X325" si="626">C325-0.001</f>
        <v>210.54299999999998</v>
      </c>
    </row>
    <row r="326" spans="1:24" x14ac:dyDescent="0.3">
      <c r="A326">
        <v>3160</v>
      </c>
      <c r="B326">
        <v>90.001000000000005</v>
      </c>
      <c r="C326">
        <v>210.54599999999999</v>
      </c>
      <c r="D326" s="57">
        <f t="shared" si="562"/>
        <v>1118.5764838764844</v>
      </c>
      <c r="E326" s="57">
        <f t="shared" si="563"/>
        <v>-1034.9964838764845</v>
      </c>
      <c r="F326" s="57">
        <f t="shared" si="564"/>
        <v>-1653.6477786504893</v>
      </c>
      <c r="G326" s="57">
        <f t="shared" si="565"/>
        <v>-1722.4519382671426</v>
      </c>
      <c r="H326" s="57">
        <f t="shared" si="566"/>
        <v>16500.802221349757</v>
      </c>
      <c r="I326" s="57">
        <f t="shared" si="567"/>
        <v>29267.328061732667</v>
      </c>
      <c r="J326" s="53">
        <f t="shared" si="568"/>
        <v>2387.7587096429852</v>
      </c>
      <c r="K326" s="53">
        <f t="shared" si="569"/>
        <v>226.16751359522078</v>
      </c>
      <c r="L326" s="53">
        <f t="shared" si="570"/>
        <v>2293.3269543566012</v>
      </c>
      <c r="M326" s="54"/>
      <c r="N326" s="59">
        <f t="shared" si="571"/>
        <v>10</v>
      </c>
      <c r="O326" s="59">
        <f t="shared" si="572"/>
        <v>3.4906585040053262E-5</v>
      </c>
      <c r="P326" s="59">
        <f t="shared" si="573"/>
        <v>3.4906585040053262E-5</v>
      </c>
      <c r="Q326" s="53">
        <f t="shared" si="574"/>
        <v>4.9365367815301653E-5</v>
      </c>
      <c r="R326" s="53">
        <f t="shared" si="575"/>
        <v>1.0000000002030784</v>
      </c>
      <c r="S326" s="53">
        <f t="shared" si="576"/>
        <v>-4.9764879727190829E-16</v>
      </c>
      <c r="T326" s="53">
        <f t="shared" si="577"/>
        <v>-8.6123027494885704</v>
      </c>
      <c r="U326" s="53">
        <f t="shared" si="578"/>
        <v>-5.0821492826208674</v>
      </c>
      <c r="W326" s="68">
        <f t="shared" ref="W326" si="627">B326+0.001</f>
        <v>90.00200000000001</v>
      </c>
      <c r="X326" s="68">
        <f t="shared" ref="X326" si="628">C326+0.001</f>
        <v>210.547</v>
      </c>
    </row>
    <row r="327" spans="1:24" x14ac:dyDescent="0.3">
      <c r="A327">
        <v>3170</v>
      </c>
      <c r="B327">
        <v>89.998999999999995</v>
      </c>
      <c r="C327">
        <v>210.54399999999998</v>
      </c>
      <c r="D327" s="57">
        <f t="shared" si="562"/>
        <v>1118.5764838764844</v>
      </c>
      <c r="E327" s="57">
        <f t="shared" si="563"/>
        <v>-1034.9964838764845</v>
      </c>
      <c r="F327" s="57">
        <f t="shared" si="564"/>
        <v>-1662.2600813999779</v>
      </c>
      <c r="G327" s="57">
        <f t="shared" si="565"/>
        <v>-1727.5340875497634</v>
      </c>
      <c r="H327" s="57">
        <f t="shared" si="566"/>
        <v>16492.18991860027</v>
      </c>
      <c r="I327" s="57">
        <f t="shared" si="567"/>
        <v>29262.245912450046</v>
      </c>
      <c r="J327" s="53">
        <f t="shared" si="568"/>
        <v>2397.3907903932259</v>
      </c>
      <c r="K327" s="53">
        <f t="shared" si="569"/>
        <v>226.10315338696481</v>
      </c>
      <c r="L327" s="53">
        <f t="shared" si="570"/>
        <v>2303.3265019640517</v>
      </c>
      <c r="M327" s="54"/>
      <c r="N327" s="59">
        <f t="shared" si="571"/>
        <v>10</v>
      </c>
      <c r="O327" s="59">
        <f t="shared" si="572"/>
        <v>-3.4906585040053262E-5</v>
      </c>
      <c r="P327" s="59">
        <f t="shared" si="573"/>
        <v>-3.4906585040053262E-5</v>
      </c>
      <c r="Q327" s="53">
        <f t="shared" si="574"/>
        <v>4.9365367815301653E-5</v>
      </c>
      <c r="R327" s="53">
        <f t="shared" si="575"/>
        <v>1.0000000002030784</v>
      </c>
      <c r="S327" s="53">
        <f t="shared" si="576"/>
        <v>-4.9764879727190829E-16</v>
      </c>
      <c r="T327" s="53">
        <f t="shared" si="577"/>
        <v>-8.6123027494885704</v>
      </c>
      <c r="U327" s="53">
        <f t="shared" si="578"/>
        <v>-5.0821492826208674</v>
      </c>
      <c r="W327" s="68">
        <f t="shared" ref="W327" si="629">B327-0.001</f>
        <v>89.99799999999999</v>
      </c>
      <c r="X327" s="68">
        <f t="shared" ref="X327" si="630">C327-0.001</f>
        <v>210.54299999999998</v>
      </c>
    </row>
    <row r="328" spans="1:24" x14ac:dyDescent="0.3">
      <c r="A328">
        <v>3180</v>
      </c>
      <c r="B328">
        <v>90.001000000000005</v>
      </c>
      <c r="C328">
        <v>210.54599999999999</v>
      </c>
      <c r="D328" s="57">
        <f t="shared" si="562"/>
        <v>1118.5764838764844</v>
      </c>
      <c r="E328" s="57">
        <f t="shared" si="563"/>
        <v>-1034.9964838764845</v>
      </c>
      <c r="F328" s="57">
        <f t="shared" si="564"/>
        <v>-1670.8723841494666</v>
      </c>
      <c r="G328" s="57">
        <f t="shared" si="565"/>
        <v>-1732.6162368323842</v>
      </c>
      <c r="H328" s="57">
        <f t="shared" si="566"/>
        <v>16483.577615850783</v>
      </c>
      <c r="I328" s="57">
        <f t="shared" si="567"/>
        <v>29257.163763167424</v>
      </c>
      <c r="J328" s="53">
        <f t="shared" si="568"/>
        <v>2407.0258719524672</v>
      </c>
      <c r="K328" s="53">
        <f t="shared" si="569"/>
        <v>226.03930835351792</v>
      </c>
      <c r="L328" s="53">
        <f t="shared" si="570"/>
        <v>2313.3260495715012</v>
      </c>
      <c r="M328" s="54"/>
      <c r="N328" s="59">
        <f t="shared" si="571"/>
        <v>10</v>
      </c>
      <c r="O328" s="59">
        <f t="shared" si="572"/>
        <v>3.4906585040053262E-5</v>
      </c>
      <c r="P328" s="59">
        <f t="shared" si="573"/>
        <v>3.4906585040053262E-5</v>
      </c>
      <c r="Q328" s="53">
        <f t="shared" si="574"/>
        <v>4.9365367815301653E-5</v>
      </c>
      <c r="R328" s="53">
        <f t="shared" si="575"/>
        <v>1.0000000002030784</v>
      </c>
      <c r="S328" s="53">
        <f t="shared" si="576"/>
        <v>-4.9764879727190829E-16</v>
      </c>
      <c r="T328" s="53">
        <f t="shared" si="577"/>
        <v>-8.6123027494885704</v>
      </c>
      <c r="U328" s="53">
        <f t="shared" si="578"/>
        <v>-5.0821492826208674</v>
      </c>
      <c r="W328" s="68">
        <f t="shared" ref="W328" si="631">B328+0.001</f>
        <v>90.00200000000001</v>
      </c>
      <c r="X328" s="68">
        <f t="shared" ref="X328" si="632">C328+0.001</f>
        <v>210.547</v>
      </c>
    </row>
    <row r="329" spans="1:24" x14ac:dyDescent="0.3">
      <c r="A329">
        <v>3190</v>
      </c>
      <c r="B329">
        <v>89.998999999999995</v>
      </c>
      <c r="C329">
        <v>210.54399999999998</v>
      </c>
      <c r="D329" s="57">
        <f t="shared" si="562"/>
        <v>1118.5764838764844</v>
      </c>
      <c r="E329" s="57">
        <f t="shared" si="563"/>
        <v>-1034.9964838764845</v>
      </c>
      <c r="F329" s="57">
        <f t="shared" si="564"/>
        <v>-1679.4846868989553</v>
      </c>
      <c r="G329" s="57">
        <f t="shared" si="565"/>
        <v>-1737.698386115005</v>
      </c>
      <c r="H329" s="57">
        <f t="shared" si="566"/>
        <v>16474.965313101296</v>
      </c>
      <c r="I329" s="57">
        <f t="shared" si="567"/>
        <v>29252.081613884802</v>
      </c>
      <c r="J329" s="53">
        <f t="shared" si="568"/>
        <v>2416.6639184286205</v>
      </c>
      <c r="K329" s="53">
        <f t="shared" si="569"/>
        <v>225.97597249058407</v>
      </c>
      <c r="L329" s="53">
        <f t="shared" si="570"/>
        <v>2323.3255971789517</v>
      </c>
      <c r="M329" s="54"/>
      <c r="N329" s="59">
        <f t="shared" si="571"/>
        <v>10</v>
      </c>
      <c r="O329" s="59">
        <f t="shared" si="572"/>
        <v>-3.4906585040053262E-5</v>
      </c>
      <c r="P329" s="59">
        <f t="shared" si="573"/>
        <v>-3.4906585040053262E-5</v>
      </c>
      <c r="Q329" s="53">
        <f t="shared" si="574"/>
        <v>4.9365367815301653E-5</v>
      </c>
      <c r="R329" s="53">
        <f t="shared" si="575"/>
        <v>1.0000000002030784</v>
      </c>
      <c r="S329" s="53">
        <f t="shared" si="576"/>
        <v>-4.9764879727190829E-16</v>
      </c>
      <c r="T329" s="53">
        <f t="shared" si="577"/>
        <v>-8.6123027494885704</v>
      </c>
      <c r="U329" s="53">
        <f t="shared" si="578"/>
        <v>-5.0821492826208674</v>
      </c>
      <c r="W329" s="68">
        <f t="shared" ref="W329" si="633">B329-0.001</f>
        <v>89.99799999999999</v>
      </c>
      <c r="X329" s="68">
        <f t="shared" ref="X329" si="634">C329-0.001</f>
        <v>210.54299999999998</v>
      </c>
    </row>
    <row r="330" spans="1:24" x14ac:dyDescent="0.3">
      <c r="A330">
        <v>3200</v>
      </c>
      <c r="B330">
        <v>90.001000000000005</v>
      </c>
      <c r="C330">
        <v>210.54599999999999</v>
      </c>
      <c r="D330" s="57">
        <f t="shared" si="562"/>
        <v>1118.5764838764844</v>
      </c>
      <c r="E330" s="57">
        <f t="shared" si="563"/>
        <v>-1034.9964838764845</v>
      </c>
      <c r="F330" s="57">
        <f t="shared" si="564"/>
        <v>-1688.0969896484439</v>
      </c>
      <c r="G330" s="57">
        <f t="shared" si="565"/>
        <v>-1742.7805353976257</v>
      </c>
      <c r="H330" s="57">
        <f t="shared" si="566"/>
        <v>16466.35301035181</v>
      </c>
      <c r="I330" s="57">
        <f t="shared" si="567"/>
        <v>29246.999464602181</v>
      </c>
      <c r="J330" s="53">
        <f t="shared" si="568"/>
        <v>2426.3048944889374</v>
      </c>
      <c r="K330" s="53">
        <f t="shared" si="569"/>
        <v>225.91313988427851</v>
      </c>
      <c r="L330" s="53">
        <f t="shared" si="570"/>
        <v>2333.3251447864018</v>
      </c>
      <c r="M330" s="54"/>
      <c r="N330" s="59">
        <f t="shared" si="571"/>
        <v>10</v>
      </c>
      <c r="O330" s="59">
        <f t="shared" si="572"/>
        <v>3.4906585040053262E-5</v>
      </c>
      <c r="P330" s="59">
        <f t="shared" si="573"/>
        <v>3.4906585040053262E-5</v>
      </c>
      <c r="Q330" s="53">
        <f t="shared" si="574"/>
        <v>4.9365367815301653E-5</v>
      </c>
      <c r="R330" s="53">
        <f t="shared" si="575"/>
        <v>1.0000000002030784</v>
      </c>
      <c r="S330" s="53">
        <f t="shared" si="576"/>
        <v>-4.9764879727190829E-16</v>
      </c>
      <c r="T330" s="53">
        <f t="shared" si="577"/>
        <v>-8.6123027494885704</v>
      </c>
      <c r="U330" s="53">
        <f t="shared" si="578"/>
        <v>-5.0821492826208674</v>
      </c>
      <c r="W330" s="68">
        <f t="shared" ref="W330" si="635">B330+0.001</f>
        <v>90.00200000000001</v>
      </c>
      <c r="X330" s="68">
        <f t="shared" ref="X330" si="636">C330+0.001</f>
        <v>210.547</v>
      </c>
    </row>
    <row r="331" spans="1:24" x14ac:dyDescent="0.3">
      <c r="A331">
        <v>3210</v>
      </c>
      <c r="B331">
        <v>89.998999999999995</v>
      </c>
      <c r="C331">
        <v>210.54399999999998</v>
      </c>
      <c r="D331" s="57">
        <f t="shared" si="562"/>
        <v>1118.5764838764844</v>
      </c>
      <c r="E331" s="57">
        <f t="shared" si="563"/>
        <v>-1034.9964838764845</v>
      </c>
      <c r="F331" s="57">
        <f t="shared" si="564"/>
        <v>-1696.7092923979326</v>
      </c>
      <c r="G331" s="57">
        <f t="shared" si="565"/>
        <v>-1747.8626846802465</v>
      </c>
      <c r="H331" s="57">
        <f t="shared" si="566"/>
        <v>16457.740707602323</v>
      </c>
      <c r="I331" s="57">
        <f t="shared" si="567"/>
        <v>29241.917315319559</v>
      </c>
      <c r="J331" s="53">
        <f t="shared" si="568"/>
        <v>2435.9487653493725</v>
      </c>
      <c r="K331" s="53">
        <f t="shared" si="569"/>
        <v>225.85080470948358</v>
      </c>
      <c r="L331" s="53">
        <f t="shared" si="570"/>
        <v>2343.3246923938518</v>
      </c>
      <c r="M331" s="54"/>
      <c r="N331" s="59">
        <f t="shared" si="571"/>
        <v>10</v>
      </c>
      <c r="O331" s="59">
        <f t="shared" si="572"/>
        <v>-3.4906585040053262E-5</v>
      </c>
      <c r="P331" s="59">
        <f t="shared" si="573"/>
        <v>-3.4906585040053262E-5</v>
      </c>
      <c r="Q331" s="53">
        <f t="shared" si="574"/>
        <v>4.9365367815301653E-5</v>
      </c>
      <c r="R331" s="53">
        <f t="shared" si="575"/>
        <v>1.0000000002030784</v>
      </c>
      <c r="S331" s="53">
        <f t="shared" si="576"/>
        <v>-4.9764879727190829E-16</v>
      </c>
      <c r="T331" s="53">
        <f t="shared" si="577"/>
        <v>-8.6123027494885704</v>
      </c>
      <c r="U331" s="53">
        <f t="shared" si="578"/>
        <v>-5.0821492826208674</v>
      </c>
      <c r="W331" s="68">
        <f t="shared" ref="W331" si="637">B331-0.001</f>
        <v>89.99799999999999</v>
      </c>
      <c r="X331" s="68">
        <f t="shared" ref="X331" si="638">C331-0.001</f>
        <v>210.54299999999998</v>
      </c>
    </row>
    <row r="332" spans="1:24" x14ac:dyDescent="0.3">
      <c r="A332">
        <v>3220</v>
      </c>
      <c r="B332">
        <v>90.001000000000005</v>
      </c>
      <c r="C332">
        <v>210.54599999999999</v>
      </c>
      <c r="D332" s="57">
        <f t="shared" si="562"/>
        <v>1118.5764838764844</v>
      </c>
      <c r="E332" s="57">
        <f t="shared" si="563"/>
        <v>-1034.9964838764845</v>
      </c>
      <c r="F332" s="57">
        <f t="shared" si="564"/>
        <v>-1705.3215951474212</v>
      </c>
      <c r="G332" s="57">
        <f t="shared" si="565"/>
        <v>-1752.9448339628673</v>
      </c>
      <c r="H332" s="57">
        <f t="shared" si="566"/>
        <v>16449.128404852836</v>
      </c>
      <c r="I332" s="57">
        <f t="shared" si="567"/>
        <v>29236.835166036937</v>
      </c>
      <c r="J332" s="53">
        <f t="shared" si="568"/>
        <v>2445.5954967641828</v>
      </c>
      <c r="K332" s="53">
        <f t="shared" si="569"/>
        <v>225.78896122823943</v>
      </c>
      <c r="L332" s="53">
        <f t="shared" si="570"/>
        <v>2353.3242400013023</v>
      </c>
      <c r="M332" s="54"/>
      <c r="N332" s="59">
        <f t="shared" si="571"/>
        <v>10</v>
      </c>
      <c r="O332" s="59">
        <f t="shared" si="572"/>
        <v>3.4906585040053262E-5</v>
      </c>
      <c r="P332" s="59">
        <f t="shared" si="573"/>
        <v>3.4906585040053262E-5</v>
      </c>
      <c r="Q332" s="53">
        <f t="shared" si="574"/>
        <v>4.9365367815301653E-5</v>
      </c>
      <c r="R332" s="53">
        <f t="shared" si="575"/>
        <v>1.0000000002030784</v>
      </c>
      <c r="S332" s="53">
        <f t="shared" si="576"/>
        <v>-4.9764879727190829E-16</v>
      </c>
      <c r="T332" s="53">
        <f t="shared" si="577"/>
        <v>-8.6123027494885704</v>
      </c>
      <c r="U332" s="53">
        <f t="shared" si="578"/>
        <v>-5.0821492826208674</v>
      </c>
      <c r="W332" s="68">
        <f t="shared" ref="W332" si="639">B332+0.001</f>
        <v>90.00200000000001</v>
      </c>
      <c r="X332" s="68">
        <f t="shared" ref="X332" si="640">C332+0.001</f>
        <v>210.547</v>
      </c>
    </row>
    <row r="333" spans="1:24" x14ac:dyDescent="0.3">
      <c r="A333">
        <v>3230</v>
      </c>
      <c r="B333">
        <v>89.998999999999995</v>
      </c>
      <c r="C333">
        <v>210.54399999999998</v>
      </c>
      <c r="D333" s="57">
        <f t="shared" si="562"/>
        <v>1118.5764838764844</v>
      </c>
      <c r="E333" s="57">
        <f t="shared" si="563"/>
        <v>-1034.9964838764845</v>
      </c>
      <c r="F333" s="57">
        <f t="shared" si="564"/>
        <v>-1713.9338978969099</v>
      </c>
      <c r="G333" s="57">
        <f t="shared" si="565"/>
        <v>-1758.0269832454881</v>
      </c>
      <c r="H333" s="57">
        <f t="shared" si="566"/>
        <v>16440.516102103349</v>
      </c>
      <c r="I333" s="57">
        <f t="shared" si="567"/>
        <v>29231.753016754315</v>
      </c>
      <c r="J333" s="53">
        <f t="shared" si="568"/>
        <v>2455.2450550157569</v>
      </c>
      <c r="K333" s="53">
        <f t="shared" si="569"/>
        <v>225.7276037881681</v>
      </c>
      <c r="L333" s="53">
        <f t="shared" si="570"/>
        <v>2363.3237876087519</v>
      </c>
      <c r="M333" s="54"/>
      <c r="N333" s="59">
        <f t="shared" si="571"/>
        <v>10</v>
      </c>
      <c r="O333" s="59">
        <f t="shared" si="572"/>
        <v>-3.4906585040053262E-5</v>
      </c>
      <c r="P333" s="59">
        <f t="shared" si="573"/>
        <v>-3.4906585040053262E-5</v>
      </c>
      <c r="Q333" s="53">
        <f t="shared" si="574"/>
        <v>4.9365367815301653E-5</v>
      </c>
      <c r="R333" s="53">
        <f t="shared" si="575"/>
        <v>1.0000000002030784</v>
      </c>
      <c r="S333" s="53">
        <f t="shared" si="576"/>
        <v>-4.9764879727190829E-16</v>
      </c>
      <c r="T333" s="53">
        <f t="shared" si="577"/>
        <v>-8.6123027494885704</v>
      </c>
      <c r="U333" s="53">
        <f t="shared" si="578"/>
        <v>-5.0821492826208674</v>
      </c>
      <c r="W333" s="68">
        <f t="shared" ref="W333" si="641">B333-0.001</f>
        <v>89.99799999999999</v>
      </c>
      <c r="X333" s="68">
        <f t="shared" ref="X333" si="642">C333-0.001</f>
        <v>210.54299999999998</v>
      </c>
    </row>
    <row r="334" spans="1:24" x14ac:dyDescent="0.3">
      <c r="A334">
        <v>3240</v>
      </c>
      <c r="B334">
        <v>90.001000000000005</v>
      </c>
      <c r="C334">
        <v>210.54599999999999</v>
      </c>
      <c r="D334" s="57">
        <f t="shared" si="562"/>
        <v>1118.5764838764844</v>
      </c>
      <c r="E334" s="57">
        <f t="shared" si="563"/>
        <v>-1034.9964838764845</v>
      </c>
      <c r="F334" s="57">
        <f t="shared" si="564"/>
        <v>-1722.5462006463986</v>
      </c>
      <c r="G334" s="57">
        <f t="shared" si="565"/>
        <v>-1763.1091325281088</v>
      </c>
      <c r="H334" s="57">
        <f t="shared" si="566"/>
        <v>16431.903799353862</v>
      </c>
      <c r="I334" s="57">
        <f t="shared" si="567"/>
        <v>29226.670867471694</v>
      </c>
      <c r="J334" s="53">
        <f t="shared" si="568"/>
        <v>2464.8974069046694</v>
      </c>
      <c r="K334" s="53">
        <f t="shared" si="569"/>
        <v>225.66672682093053</v>
      </c>
      <c r="L334" s="53">
        <f t="shared" si="570"/>
        <v>2373.3233352162024</v>
      </c>
      <c r="M334" s="54"/>
      <c r="N334" s="59">
        <f t="shared" si="571"/>
        <v>10</v>
      </c>
      <c r="O334" s="59">
        <f t="shared" si="572"/>
        <v>3.4906585040053262E-5</v>
      </c>
      <c r="P334" s="59">
        <f t="shared" si="573"/>
        <v>3.4906585040053262E-5</v>
      </c>
      <c r="Q334" s="53">
        <f t="shared" si="574"/>
        <v>4.9365367815301653E-5</v>
      </c>
      <c r="R334" s="53">
        <f t="shared" si="575"/>
        <v>1.0000000002030784</v>
      </c>
      <c r="S334" s="53">
        <f t="shared" si="576"/>
        <v>-4.9764879727190829E-16</v>
      </c>
      <c r="T334" s="53">
        <f t="shared" si="577"/>
        <v>-8.6123027494885704</v>
      </c>
      <c r="U334" s="53">
        <f t="shared" si="578"/>
        <v>-5.0821492826208674</v>
      </c>
      <c r="W334" s="68">
        <f t="shared" ref="W334" si="643">B334+0.001</f>
        <v>90.00200000000001</v>
      </c>
      <c r="X334" s="68">
        <f t="shared" ref="X334" si="644">C334+0.001</f>
        <v>210.547</v>
      </c>
    </row>
    <row r="335" spans="1:24" x14ac:dyDescent="0.3">
      <c r="A335">
        <v>3250</v>
      </c>
      <c r="B335">
        <v>89.998999999999995</v>
      </c>
      <c r="C335">
        <v>210.54399999999998</v>
      </c>
      <c r="D335" s="57">
        <f t="shared" si="562"/>
        <v>1118.5764838764844</v>
      </c>
      <c r="E335" s="57">
        <f t="shared" si="563"/>
        <v>-1034.9964838764845</v>
      </c>
      <c r="F335" s="57">
        <f t="shared" si="564"/>
        <v>-1731.1585033958872</v>
      </c>
      <c r="G335" s="57">
        <f t="shared" si="565"/>
        <v>-1768.1912818107296</v>
      </c>
      <c r="H335" s="57">
        <f t="shared" si="566"/>
        <v>16423.291496604375</v>
      </c>
      <c r="I335" s="57">
        <f t="shared" si="567"/>
        <v>29221.588718189072</v>
      </c>
      <c r="J335" s="53">
        <f t="shared" si="568"/>
        <v>2474.5525197399547</v>
      </c>
      <c r="K335" s="53">
        <f t="shared" si="569"/>
        <v>225.60632484071601</v>
      </c>
      <c r="L335" s="53">
        <f t="shared" si="570"/>
        <v>2383.3228828236524</v>
      </c>
      <c r="M335" s="54"/>
      <c r="N335" s="59">
        <f t="shared" si="571"/>
        <v>10</v>
      </c>
      <c r="O335" s="59">
        <f t="shared" si="572"/>
        <v>-3.4906585040053262E-5</v>
      </c>
      <c r="P335" s="59">
        <f t="shared" si="573"/>
        <v>-3.4906585040053262E-5</v>
      </c>
      <c r="Q335" s="53">
        <f t="shared" si="574"/>
        <v>4.9365367815301653E-5</v>
      </c>
      <c r="R335" s="53">
        <f t="shared" si="575"/>
        <v>1.0000000002030784</v>
      </c>
      <c r="S335" s="53">
        <f t="shared" si="576"/>
        <v>-4.9764879727190829E-16</v>
      </c>
      <c r="T335" s="53">
        <f t="shared" si="577"/>
        <v>-8.6123027494885704</v>
      </c>
      <c r="U335" s="53">
        <f t="shared" si="578"/>
        <v>-5.0821492826208674</v>
      </c>
      <c r="W335" s="68">
        <f t="shared" ref="W335" si="645">B335-0.001</f>
        <v>89.99799999999999</v>
      </c>
      <c r="X335" s="68">
        <f t="shared" ref="X335" si="646">C335-0.001</f>
        <v>210.54299999999998</v>
      </c>
    </row>
    <row r="336" spans="1:24" x14ac:dyDescent="0.3">
      <c r="A336">
        <v>3260</v>
      </c>
      <c r="B336">
        <v>90.001000000000005</v>
      </c>
      <c r="C336">
        <v>210.54599999999999</v>
      </c>
      <c r="D336" s="57">
        <f t="shared" si="562"/>
        <v>1118.5764838764844</v>
      </c>
      <c r="E336" s="57">
        <f t="shared" si="563"/>
        <v>-1034.9964838764845</v>
      </c>
      <c r="F336" s="57">
        <f t="shared" si="564"/>
        <v>-1739.7708061453759</v>
      </c>
      <c r="G336" s="57">
        <f t="shared" si="565"/>
        <v>-1773.2734310933504</v>
      </c>
      <c r="H336" s="57">
        <f t="shared" si="566"/>
        <v>16414.679193854889</v>
      </c>
      <c r="I336" s="57">
        <f t="shared" si="567"/>
        <v>29216.50656890645</v>
      </c>
      <c r="J336" s="53">
        <f t="shared" si="568"/>
        <v>2484.2103613295944</v>
      </c>
      <c r="K336" s="53">
        <f t="shared" si="569"/>
        <v>225.5463924427624</v>
      </c>
      <c r="L336" s="53">
        <f t="shared" si="570"/>
        <v>2393.3224304311029</v>
      </c>
      <c r="M336" s="54"/>
      <c r="N336" s="59">
        <f t="shared" si="571"/>
        <v>10</v>
      </c>
      <c r="O336" s="59">
        <f t="shared" si="572"/>
        <v>3.4906585040053262E-5</v>
      </c>
      <c r="P336" s="59">
        <f t="shared" si="573"/>
        <v>3.4906585040053262E-5</v>
      </c>
      <c r="Q336" s="53">
        <f t="shared" si="574"/>
        <v>4.9365367815301653E-5</v>
      </c>
      <c r="R336" s="53">
        <f t="shared" si="575"/>
        <v>1.0000000002030784</v>
      </c>
      <c r="S336" s="53">
        <f t="shared" si="576"/>
        <v>-4.9764879727190829E-16</v>
      </c>
      <c r="T336" s="53">
        <f t="shared" si="577"/>
        <v>-8.6123027494885704</v>
      </c>
      <c r="U336" s="53">
        <f t="shared" si="578"/>
        <v>-5.0821492826208674</v>
      </c>
      <c r="W336" s="68">
        <f t="shared" ref="W336" si="647">B336+0.001</f>
        <v>90.00200000000001</v>
      </c>
      <c r="X336" s="68">
        <f t="shared" ref="X336" si="648">C336+0.001</f>
        <v>210.547</v>
      </c>
    </row>
    <row r="337" spans="1:24" x14ac:dyDescent="0.3">
      <c r="A337">
        <v>3270</v>
      </c>
      <c r="B337">
        <v>89.998999999999995</v>
      </c>
      <c r="C337">
        <v>210.54399999999998</v>
      </c>
      <c r="D337" s="57">
        <f t="shared" si="562"/>
        <v>1118.5764838764844</v>
      </c>
      <c r="E337" s="57">
        <f t="shared" si="563"/>
        <v>-1034.9964838764845</v>
      </c>
      <c r="F337" s="57">
        <f t="shared" si="564"/>
        <v>-1748.3831088948646</v>
      </c>
      <c r="G337" s="57">
        <f t="shared" si="565"/>
        <v>-1778.3555803759712</v>
      </c>
      <c r="H337" s="57">
        <f t="shared" si="566"/>
        <v>16406.066891105402</v>
      </c>
      <c r="I337" s="57">
        <f t="shared" si="567"/>
        <v>29211.424419623829</v>
      </c>
      <c r="J337" s="53">
        <f t="shared" si="568"/>
        <v>2493.8708999712135</v>
      </c>
      <c r="K337" s="53">
        <f t="shared" si="569"/>
        <v>225.48692430190778</v>
      </c>
      <c r="L337" s="53">
        <f t="shared" si="570"/>
        <v>2403.3219780385534</v>
      </c>
      <c r="M337" s="54"/>
      <c r="N337" s="59">
        <f t="shared" si="571"/>
        <v>10</v>
      </c>
      <c r="O337" s="59">
        <f t="shared" si="572"/>
        <v>-3.4906585040053262E-5</v>
      </c>
      <c r="P337" s="59">
        <f t="shared" si="573"/>
        <v>-3.4906585040053262E-5</v>
      </c>
      <c r="Q337" s="53">
        <f t="shared" si="574"/>
        <v>4.9365367815301653E-5</v>
      </c>
      <c r="R337" s="53">
        <f t="shared" si="575"/>
        <v>1.0000000002030784</v>
      </c>
      <c r="S337" s="53">
        <f t="shared" si="576"/>
        <v>-4.9764879727190829E-16</v>
      </c>
      <c r="T337" s="53">
        <f t="shared" si="577"/>
        <v>-8.6123027494885704</v>
      </c>
      <c r="U337" s="53">
        <f t="shared" si="578"/>
        <v>-5.0821492826208674</v>
      </c>
      <c r="W337" s="68">
        <f t="shared" ref="W337" si="649">B337-0.001</f>
        <v>89.99799999999999</v>
      </c>
      <c r="X337" s="68">
        <f t="shared" ref="X337" si="650">C337-0.001</f>
        <v>210.54299999999998</v>
      </c>
    </row>
    <row r="338" spans="1:24" x14ac:dyDescent="0.3">
      <c r="A338">
        <v>3280</v>
      </c>
      <c r="B338">
        <v>90.001000000000005</v>
      </c>
      <c r="C338">
        <v>210.54599999999999</v>
      </c>
      <c r="D338" s="57">
        <f t="shared" si="562"/>
        <v>1118.5764838764844</v>
      </c>
      <c r="E338" s="57">
        <f t="shared" si="563"/>
        <v>-1034.9964838764845</v>
      </c>
      <c r="F338" s="57">
        <f t="shared" si="564"/>
        <v>-1756.9954116443532</v>
      </c>
      <c r="G338" s="57">
        <f t="shared" si="565"/>
        <v>-1783.4377296585919</v>
      </c>
      <c r="H338" s="57">
        <f t="shared" si="566"/>
        <v>16397.454588355915</v>
      </c>
      <c r="I338" s="57">
        <f t="shared" si="567"/>
        <v>29206.342270341207</v>
      </c>
      <c r="J338" s="53">
        <f t="shared" si="568"/>
        <v>2503.5341044429779</v>
      </c>
      <c r="K338" s="53">
        <f t="shared" si="569"/>
        <v>225.42791517117138</v>
      </c>
      <c r="L338" s="53">
        <f t="shared" si="570"/>
        <v>2413.3215256460026</v>
      </c>
      <c r="M338" s="54"/>
      <c r="N338" s="59">
        <f t="shared" si="571"/>
        <v>10</v>
      </c>
      <c r="O338" s="59">
        <f t="shared" si="572"/>
        <v>3.4906585040053262E-5</v>
      </c>
      <c r="P338" s="59">
        <f t="shared" si="573"/>
        <v>3.4906585040053262E-5</v>
      </c>
      <c r="Q338" s="53">
        <f t="shared" si="574"/>
        <v>4.9365367815301653E-5</v>
      </c>
      <c r="R338" s="53">
        <f t="shared" si="575"/>
        <v>1.0000000002030784</v>
      </c>
      <c r="S338" s="53">
        <f t="shared" si="576"/>
        <v>-4.9764879727190829E-16</v>
      </c>
      <c r="T338" s="53">
        <f t="shared" si="577"/>
        <v>-8.6123027494885704</v>
      </c>
      <c r="U338" s="53">
        <f t="shared" si="578"/>
        <v>-5.0821492826208674</v>
      </c>
      <c r="W338" s="68">
        <f t="shared" ref="W338" si="651">B338+0.001</f>
        <v>90.00200000000001</v>
      </c>
      <c r="X338" s="68">
        <f t="shared" ref="X338" si="652">C338+0.001</f>
        <v>210.547</v>
      </c>
    </row>
    <row r="339" spans="1:24" x14ac:dyDescent="0.3">
      <c r="A339">
        <v>3290</v>
      </c>
      <c r="B339">
        <v>89.998999999999995</v>
      </c>
      <c r="C339">
        <v>210.54399999999998</v>
      </c>
      <c r="D339" s="57">
        <f t="shared" si="562"/>
        <v>1118.5764838764844</v>
      </c>
      <c r="E339" s="57">
        <f t="shared" si="563"/>
        <v>-1034.9964838764845</v>
      </c>
      <c r="F339" s="57">
        <f t="shared" si="564"/>
        <v>-1765.6077143938419</v>
      </c>
      <c r="G339" s="57">
        <f t="shared" si="565"/>
        <v>-1788.5198789412127</v>
      </c>
      <c r="H339" s="57">
        <f t="shared" si="566"/>
        <v>16388.842285606428</v>
      </c>
      <c r="I339" s="57">
        <f t="shared" si="567"/>
        <v>29201.260121058585</v>
      </c>
      <c r="J339" s="53">
        <f t="shared" si="568"/>
        <v>2513.1999439946944</v>
      </c>
      <c r="K339" s="53">
        <f t="shared" si="569"/>
        <v>225.36935988036404</v>
      </c>
      <c r="L339" s="53">
        <f t="shared" si="570"/>
        <v>2423.3210732534531</v>
      </c>
      <c r="M339" s="54"/>
      <c r="N339" s="59">
        <f t="shared" si="571"/>
        <v>10</v>
      </c>
      <c r="O339" s="59">
        <f t="shared" si="572"/>
        <v>-3.4906585040053262E-5</v>
      </c>
      <c r="P339" s="59">
        <f t="shared" si="573"/>
        <v>-3.4906585040053262E-5</v>
      </c>
      <c r="Q339" s="53">
        <f t="shared" si="574"/>
        <v>4.9365367815301653E-5</v>
      </c>
      <c r="R339" s="53">
        <f t="shared" si="575"/>
        <v>1.0000000002030784</v>
      </c>
      <c r="S339" s="53">
        <f t="shared" si="576"/>
        <v>-4.9764879727190829E-16</v>
      </c>
      <c r="T339" s="53">
        <f t="shared" si="577"/>
        <v>-8.6123027494885704</v>
      </c>
      <c r="U339" s="53">
        <f t="shared" si="578"/>
        <v>-5.0821492826208674</v>
      </c>
      <c r="W339" s="68">
        <f t="shared" ref="W339" si="653">B339-0.001</f>
        <v>89.99799999999999</v>
      </c>
      <c r="X339" s="68">
        <f t="shared" ref="X339" si="654">C339-0.001</f>
        <v>210.54299999999998</v>
      </c>
    </row>
    <row r="340" spans="1:24" x14ac:dyDescent="0.3">
      <c r="A340">
        <v>3300</v>
      </c>
      <c r="B340">
        <v>90.001000000000005</v>
      </c>
      <c r="C340">
        <v>210.54599999999999</v>
      </c>
      <c r="D340" s="57">
        <f t="shared" si="562"/>
        <v>1118.5764838764844</v>
      </c>
      <c r="E340" s="57">
        <f t="shared" si="563"/>
        <v>-1034.9964838764845</v>
      </c>
      <c r="F340" s="57">
        <f t="shared" si="564"/>
        <v>-1774.2200171433306</v>
      </c>
      <c r="G340" s="57">
        <f t="shared" si="565"/>
        <v>-1793.6020282238335</v>
      </c>
      <c r="H340" s="57">
        <f t="shared" si="566"/>
        <v>16380.229982856939</v>
      </c>
      <c r="I340" s="57">
        <f t="shared" si="567"/>
        <v>29196.177971775964</v>
      </c>
      <c r="J340" s="53">
        <f t="shared" si="568"/>
        <v>2522.8683883391004</v>
      </c>
      <c r="K340" s="53">
        <f t="shared" si="569"/>
        <v>225.3112533347275</v>
      </c>
      <c r="L340" s="53">
        <f t="shared" si="570"/>
        <v>2433.3206208609031</v>
      </c>
      <c r="M340" s="54"/>
      <c r="N340" s="59">
        <f t="shared" si="571"/>
        <v>10</v>
      </c>
      <c r="O340" s="59">
        <f t="shared" si="572"/>
        <v>3.4906585040053262E-5</v>
      </c>
      <c r="P340" s="59">
        <f t="shared" si="573"/>
        <v>3.4906585040053262E-5</v>
      </c>
      <c r="Q340" s="53">
        <f t="shared" si="574"/>
        <v>4.9365367815301653E-5</v>
      </c>
      <c r="R340" s="53">
        <f t="shared" si="575"/>
        <v>1.0000000002030784</v>
      </c>
      <c r="S340" s="53">
        <f t="shared" si="576"/>
        <v>-4.9764879727190829E-16</v>
      </c>
      <c r="T340" s="53">
        <f t="shared" si="577"/>
        <v>-8.6123027494885704</v>
      </c>
      <c r="U340" s="53">
        <f t="shared" si="578"/>
        <v>-5.0821492826208674</v>
      </c>
      <c r="W340" s="68">
        <f t="shared" ref="W340" si="655">B340+0.001</f>
        <v>90.00200000000001</v>
      </c>
      <c r="X340" s="68">
        <f t="shared" ref="X340" si="656">C340+0.001</f>
        <v>210.547</v>
      </c>
    </row>
    <row r="341" spans="1:24" x14ac:dyDescent="0.3">
      <c r="A341">
        <v>3310</v>
      </c>
      <c r="B341">
        <v>89.998999999999995</v>
      </c>
      <c r="C341">
        <v>210.54399999999998</v>
      </c>
      <c r="D341" s="57">
        <f t="shared" si="562"/>
        <v>1118.5764838764844</v>
      </c>
      <c r="E341" s="57">
        <f t="shared" si="563"/>
        <v>-1034.9964838764845</v>
      </c>
      <c r="F341" s="57">
        <f t="shared" si="564"/>
        <v>-1782.8323198928192</v>
      </c>
      <c r="G341" s="57">
        <f t="shared" si="565"/>
        <v>-1798.6841775064543</v>
      </c>
      <c r="H341" s="57">
        <f t="shared" si="566"/>
        <v>16371.617680107451</v>
      </c>
      <c r="I341" s="57">
        <f t="shared" si="567"/>
        <v>29191.095822493342</v>
      </c>
      <c r="J341" s="53">
        <f t="shared" si="568"/>
        <v>2532.5394076433404</v>
      </c>
      <c r="K341" s="53">
        <f t="shared" si="569"/>
        <v>225.25359051360101</v>
      </c>
      <c r="L341" s="53">
        <f t="shared" si="570"/>
        <v>2443.3201684683536</v>
      </c>
      <c r="M341" s="54"/>
      <c r="N341" s="59">
        <f t="shared" si="571"/>
        <v>10</v>
      </c>
      <c r="O341" s="59">
        <f t="shared" si="572"/>
        <v>-3.4906585040053262E-5</v>
      </c>
      <c r="P341" s="59">
        <f t="shared" si="573"/>
        <v>-3.4906585040053262E-5</v>
      </c>
      <c r="Q341" s="53">
        <f t="shared" si="574"/>
        <v>4.9365367815301653E-5</v>
      </c>
      <c r="R341" s="53">
        <f t="shared" si="575"/>
        <v>1.0000000002030784</v>
      </c>
      <c r="S341" s="53">
        <f t="shared" si="576"/>
        <v>-4.9764879727190829E-16</v>
      </c>
      <c r="T341" s="53">
        <f t="shared" si="577"/>
        <v>-8.6123027494885704</v>
      </c>
      <c r="U341" s="53">
        <f t="shared" si="578"/>
        <v>-5.0821492826208674</v>
      </c>
      <c r="W341" s="68">
        <f t="shared" ref="W341" si="657">B341-0.001</f>
        <v>89.99799999999999</v>
      </c>
      <c r="X341" s="68">
        <f t="shared" ref="X341" si="658">C341-0.001</f>
        <v>210.54299999999998</v>
      </c>
    </row>
    <row r="342" spans="1:24" x14ac:dyDescent="0.3">
      <c r="A342">
        <v>3320</v>
      </c>
      <c r="B342">
        <v>90.001000000000005</v>
      </c>
      <c r="C342">
        <v>210.54599999999999</v>
      </c>
      <c r="D342" s="57">
        <f t="shared" si="562"/>
        <v>1118.5764838764844</v>
      </c>
      <c r="E342" s="57">
        <f t="shared" si="563"/>
        <v>-1034.9964838764845</v>
      </c>
      <c r="F342" s="57">
        <f t="shared" si="564"/>
        <v>-1791.4446226423079</v>
      </c>
      <c r="G342" s="57">
        <f t="shared" si="565"/>
        <v>-1803.766326789075</v>
      </c>
      <c r="H342" s="57">
        <f t="shared" si="566"/>
        <v>16363.005377357962</v>
      </c>
      <c r="I342" s="57">
        <f t="shared" si="567"/>
        <v>29186.01367321072</v>
      </c>
      <c r="J342" s="53">
        <f t="shared" si="568"/>
        <v>2542.2129725206332</v>
      </c>
      <c r="K342" s="53">
        <f t="shared" si="569"/>
        <v>225.19636646911593</v>
      </c>
      <c r="L342" s="53">
        <f t="shared" si="570"/>
        <v>2453.3197160758036</v>
      </c>
      <c r="M342" s="54"/>
      <c r="N342" s="59">
        <f t="shared" si="571"/>
        <v>10</v>
      </c>
      <c r="O342" s="59">
        <f t="shared" si="572"/>
        <v>3.4906585040053262E-5</v>
      </c>
      <c r="P342" s="59">
        <f t="shared" si="573"/>
        <v>3.4906585040053262E-5</v>
      </c>
      <c r="Q342" s="53">
        <f t="shared" si="574"/>
        <v>4.9365367815301653E-5</v>
      </c>
      <c r="R342" s="53">
        <f t="shared" si="575"/>
        <v>1.0000000002030784</v>
      </c>
      <c r="S342" s="53">
        <f t="shared" si="576"/>
        <v>-4.9764879727190829E-16</v>
      </c>
      <c r="T342" s="53">
        <f t="shared" si="577"/>
        <v>-8.6123027494885704</v>
      </c>
      <c r="U342" s="53">
        <f t="shared" si="578"/>
        <v>-5.0821492826208674</v>
      </c>
      <c r="W342" s="68">
        <f t="shared" ref="W342" si="659">B342+0.001</f>
        <v>90.00200000000001</v>
      </c>
      <c r="X342" s="68">
        <f t="shared" ref="X342" si="660">C342+0.001</f>
        <v>210.547</v>
      </c>
    </row>
    <row r="343" spans="1:24" x14ac:dyDescent="0.3">
      <c r="A343">
        <v>3330</v>
      </c>
      <c r="B343">
        <v>89.998999999999995</v>
      </c>
      <c r="C343">
        <v>210.54399999999998</v>
      </c>
      <c r="D343" s="57">
        <f t="shared" si="562"/>
        <v>1118.5764838764844</v>
      </c>
      <c r="E343" s="57">
        <f t="shared" si="563"/>
        <v>-1034.9964838764845</v>
      </c>
      <c r="F343" s="57">
        <f t="shared" si="564"/>
        <v>-1800.0569253917965</v>
      </c>
      <c r="G343" s="57">
        <f t="shared" si="565"/>
        <v>-1808.8484760716958</v>
      </c>
      <c r="H343" s="57">
        <f t="shared" si="566"/>
        <v>16354.393074608473</v>
      </c>
      <c r="I343" s="57">
        <f t="shared" si="567"/>
        <v>29180.931523928099</v>
      </c>
      <c r="J343" s="53">
        <f t="shared" si="568"/>
        <v>2551.8890540221109</v>
      </c>
      <c r="K343" s="53">
        <f t="shared" si="569"/>
        <v>225.13957632491636</v>
      </c>
      <c r="L343" s="53">
        <f t="shared" si="570"/>
        <v>2463.3192636832537</v>
      </c>
      <c r="M343" s="54"/>
      <c r="N343" s="59">
        <f t="shared" si="571"/>
        <v>10</v>
      </c>
      <c r="O343" s="59">
        <f t="shared" si="572"/>
        <v>-3.4906585040053262E-5</v>
      </c>
      <c r="P343" s="59">
        <f t="shared" si="573"/>
        <v>-3.4906585040053262E-5</v>
      </c>
      <c r="Q343" s="53">
        <f t="shared" si="574"/>
        <v>4.9365367815301653E-5</v>
      </c>
      <c r="R343" s="53">
        <f t="shared" si="575"/>
        <v>1.0000000002030784</v>
      </c>
      <c r="S343" s="53">
        <f t="shared" si="576"/>
        <v>-4.9764879727190829E-16</v>
      </c>
      <c r="T343" s="53">
        <f t="shared" si="577"/>
        <v>-8.6123027494885704</v>
      </c>
      <c r="U343" s="53">
        <f t="shared" si="578"/>
        <v>-5.0821492826208674</v>
      </c>
      <c r="W343" s="68">
        <f t="shared" ref="W343" si="661">B343-0.001</f>
        <v>89.99799999999999</v>
      </c>
      <c r="X343" s="68">
        <f t="shared" ref="X343" si="662">C343-0.001</f>
        <v>210.54299999999998</v>
      </c>
    </row>
    <row r="344" spans="1:24" x14ac:dyDescent="0.3">
      <c r="A344">
        <v>3340</v>
      </c>
      <c r="B344">
        <v>90.001000000000005</v>
      </c>
      <c r="C344">
        <v>210.54599999999999</v>
      </c>
      <c r="D344" s="57">
        <f t="shared" si="562"/>
        <v>1118.5764838764844</v>
      </c>
      <c r="E344" s="57">
        <f t="shared" si="563"/>
        <v>-1034.9964838764845</v>
      </c>
      <c r="F344" s="57">
        <f t="shared" si="564"/>
        <v>-1808.6692281412852</v>
      </c>
      <c r="G344" s="57">
        <f t="shared" si="565"/>
        <v>-1813.9306253543166</v>
      </c>
      <c r="H344" s="57">
        <f t="shared" si="566"/>
        <v>16345.780771858985</v>
      </c>
      <c r="I344" s="57">
        <f t="shared" si="567"/>
        <v>29175.849374645477</v>
      </c>
      <c r="J344" s="53">
        <f t="shared" si="568"/>
        <v>2561.5676236288382</v>
      </c>
      <c r="K344" s="53">
        <f t="shared" si="569"/>
        <v>225.08321527490625</v>
      </c>
      <c r="L344" s="53">
        <f t="shared" si="570"/>
        <v>2473.3188112907037</v>
      </c>
      <c r="M344" s="54"/>
      <c r="N344" s="59">
        <f t="shared" si="571"/>
        <v>10</v>
      </c>
      <c r="O344" s="59">
        <f t="shared" si="572"/>
        <v>3.4906585040053262E-5</v>
      </c>
      <c r="P344" s="59">
        <f t="shared" si="573"/>
        <v>3.4906585040053262E-5</v>
      </c>
      <c r="Q344" s="53">
        <f t="shared" si="574"/>
        <v>4.9365367815301653E-5</v>
      </c>
      <c r="R344" s="53">
        <f t="shared" si="575"/>
        <v>1.0000000002030784</v>
      </c>
      <c r="S344" s="53">
        <f t="shared" si="576"/>
        <v>-4.9764879727190829E-16</v>
      </c>
      <c r="T344" s="53">
        <f t="shared" si="577"/>
        <v>-8.6123027494885704</v>
      </c>
      <c r="U344" s="53">
        <f t="shared" si="578"/>
        <v>-5.0821492826208674</v>
      </c>
      <c r="W344" s="68">
        <f t="shared" ref="W344" si="663">B344+0.001</f>
        <v>90.00200000000001</v>
      </c>
      <c r="X344" s="68">
        <f t="shared" ref="X344" si="664">C344+0.001</f>
        <v>210.547</v>
      </c>
    </row>
    <row r="345" spans="1:24" x14ac:dyDescent="0.3">
      <c r="A345">
        <v>3350</v>
      </c>
      <c r="B345">
        <v>89.998999999999995</v>
      </c>
      <c r="C345">
        <v>210.54399999999998</v>
      </c>
      <c r="D345" s="57">
        <f t="shared" si="562"/>
        <v>1118.5764838764844</v>
      </c>
      <c r="E345" s="57">
        <f t="shared" si="563"/>
        <v>-1034.9964838764845</v>
      </c>
      <c r="F345" s="57">
        <f t="shared" si="564"/>
        <v>-1817.2815308907739</v>
      </c>
      <c r="G345" s="57">
        <f t="shared" si="565"/>
        <v>-1819.0127746369374</v>
      </c>
      <c r="H345" s="57">
        <f t="shared" si="566"/>
        <v>16337.168469109496</v>
      </c>
      <c r="I345" s="57">
        <f t="shared" si="567"/>
        <v>29170.767225362855</v>
      </c>
      <c r="J345" s="53">
        <f t="shared" si="568"/>
        <v>2571.2486532440003</v>
      </c>
      <c r="K345" s="53">
        <f t="shared" si="569"/>
        <v>225.02727858202184</v>
      </c>
      <c r="L345" s="53">
        <f t="shared" si="570"/>
        <v>2483.3183588981537</v>
      </c>
      <c r="M345" s="54"/>
      <c r="N345" s="59">
        <f t="shared" si="571"/>
        <v>10</v>
      </c>
      <c r="O345" s="59">
        <f t="shared" si="572"/>
        <v>-3.4906585040053262E-5</v>
      </c>
      <c r="P345" s="59">
        <f t="shared" si="573"/>
        <v>-3.4906585040053262E-5</v>
      </c>
      <c r="Q345" s="53">
        <f t="shared" si="574"/>
        <v>4.9365367815301653E-5</v>
      </c>
      <c r="R345" s="53">
        <f t="shared" si="575"/>
        <v>1.0000000002030784</v>
      </c>
      <c r="S345" s="53">
        <f t="shared" si="576"/>
        <v>-4.9764879727190829E-16</v>
      </c>
      <c r="T345" s="53">
        <f t="shared" si="577"/>
        <v>-8.6123027494885704</v>
      </c>
      <c r="U345" s="53">
        <f t="shared" si="578"/>
        <v>-5.0821492826208674</v>
      </c>
      <c r="W345" s="68">
        <f t="shared" ref="W345" si="665">B345-0.001</f>
        <v>89.99799999999999</v>
      </c>
      <c r="X345" s="68">
        <f t="shared" ref="X345" si="666">C345-0.001</f>
        <v>210.54299999999998</v>
      </c>
    </row>
    <row r="346" spans="1:24" x14ac:dyDescent="0.3">
      <c r="A346">
        <v>3360</v>
      </c>
      <c r="B346">
        <v>90.001000000000005</v>
      </c>
      <c r="C346">
        <v>210.54599999999999</v>
      </c>
      <c r="D346" s="57">
        <f t="shared" si="562"/>
        <v>1118.5764838764844</v>
      </c>
      <c r="E346" s="57">
        <f t="shared" si="563"/>
        <v>-1034.9964838764845</v>
      </c>
      <c r="F346" s="57">
        <f t="shared" si="564"/>
        <v>-1825.8938336402625</v>
      </c>
      <c r="G346" s="57">
        <f t="shared" si="565"/>
        <v>-1824.0949239195581</v>
      </c>
      <c r="H346" s="57">
        <f t="shared" si="566"/>
        <v>16328.556166360007</v>
      </c>
      <c r="I346" s="57">
        <f t="shared" si="567"/>
        <v>29165.685076080234</v>
      </c>
      <c r="J346" s="53">
        <f t="shared" si="568"/>
        <v>2580.9321151852546</v>
      </c>
      <c r="K346" s="53">
        <f t="shared" si="569"/>
        <v>224.97176157702881</v>
      </c>
      <c r="L346" s="53">
        <f t="shared" si="570"/>
        <v>2493.3179065056042</v>
      </c>
      <c r="M346" s="54"/>
      <c r="N346" s="59">
        <f t="shared" si="571"/>
        <v>10</v>
      </c>
      <c r="O346" s="59">
        <f t="shared" si="572"/>
        <v>3.4906585040053262E-5</v>
      </c>
      <c r="P346" s="59">
        <f t="shared" si="573"/>
        <v>3.4906585040053262E-5</v>
      </c>
      <c r="Q346" s="53">
        <f t="shared" si="574"/>
        <v>4.9365367815301653E-5</v>
      </c>
      <c r="R346" s="53">
        <f t="shared" si="575"/>
        <v>1.0000000002030784</v>
      </c>
      <c r="S346" s="53">
        <f t="shared" si="576"/>
        <v>-4.9764879727190829E-16</v>
      </c>
      <c r="T346" s="53">
        <f t="shared" si="577"/>
        <v>-8.6123027494885704</v>
      </c>
      <c r="U346" s="53">
        <f t="shared" si="578"/>
        <v>-5.0821492826208674</v>
      </c>
      <c r="W346" s="68">
        <f t="shared" ref="W346" si="667">B346+0.001</f>
        <v>90.00200000000001</v>
      </c>
      <c r="X346" s="68">
        <f t="shared" ref="X346" si="668">C346+0.001</f>
        <v>210.547</v>
      </c>
    </row>
    <row r="347" spans="1:24" x14ac:dyDescent="0.3">
      <c r="A347">
        <v>3370</v>
      </c>
      <c r="B347">
        <v>89.998999999999995</v>
      </c>
      <c r="C347">
        <v>210.54399999999998</v>
      </c>
      <c r="D347" s="57">
        <f t="shared" si="562"/>
        <v>1118.5764838764844</v>
      </c>
      <c r="E347" s="57">
        <f t="shared" si="563"/>
        <v>-1034.9964838764845</v>
      </c>
      <c r="F347" s="57">
        <f t="shared" si="564"/>
        <v>-1834.5061363897512</v>
      </c>
      <c r="G347" s="57">
        <f t="shared" si="565"/>
        <v>-1829.1770732021789</v>
      </c>
      <c r="H347" s="57">
        <f t="shared" si="566"/>
        <v>16319.943863610519</v>
      </c>
      <c r="I347" s="57">
        <f t="shared" si="567"/>
        <v>29160.602926797612</v>
      </c>
      <c r="J347" s="53">
        <f t="shared" si="568"/>
        <v>2590.617982177253</v>
      </c>
      <c r="K347" s="53">
        <f t="shared" si="569"/>
        <v>224.91665965734413</v>
      </c>
      <c r="L347" s="53">
        <f t="shared" si="570"/>
        <v>2503.3174541130543</v>
      </c>
      <c r="M347" s="54"/>
      <c r="N347" s="59">
        <f t="shared" si="571"/>
        <v>10</v>
      </c>
      <c r="O347" s="59">
        <f t="shared" si="572"/>
        <v>-3.4906585040053262E-5</v>
      </c>
      <c r="P347" s="59">
        <f t="shared" si="573"/>
        <v>-3.4906585040053262E-5</v>
      </c>
      <c r="Q347" s="53">
        <f t="shared" si="574"/>
        <v>4.9365367815301653E-5</v>
      </c>
      <c r="R347" s="53">
        <f t="shared" si="575"/>
        <v>1.0000000002030784</v>
      </c>
      <c r="S347" s="53">
        <f t="shared" si="576"/>
        <v>-4.9764879727190829E-16</v>
      </c>
      <c r="T347" s="53">
        <f t="shared" si="577"/>
        <v>-8.6123027494885704</v>
      </c>
      <c r="U347" s="53">
        <f t="shared" si="578"/>
        <v>-5.0821492826208674</v>
      </c>
      <c r="W347" s="68">
        <f t="shared" ref="W347" si="669">B347-0.001</f>
        <v>89.99799999999999</v>
      </c>
      <c r="X347" s="68">
        <f t="shared" ref="X347" si="670">C347-0.001</f>
        <v>210.54299999999998</v>
      </c>
    </row>
    <row r="348" spans="1:24" x14ac:dyDescent="0.3">
      <c r="A348">
        <v>3380</v>
      </c>
      <c r="B348">
        <v>90.001000000000005</v>
      </c>
      <c r="C348">
        <v>210.54599999999999</v>
      </c>
      <c r="D348" s="57">
        <f t="shared" si="562"/>
        <v>1118.5764838764844</v>
      </c>
      <c r="E348" s="57">
        <f t="shared" si="563"/>
        <v>-1034.9964838764845</v>
      </c>
      <c r="F348" s="57">
        <f t="shared" si="564"/>
        <v>-1843.1184391392399</v>
      </c>
      <c r="G348" s="57">
        <f t="shared" si="565"/>
        <v>-1834.2592224847997</v>
      </c>
      <c r="H348" s="57">
        <f t="shared" si="566"/>
        <v>16311.33156086103</v>
      </c>
      <c r="I348" s="57">
        <f t="shared" si="567"/>
        <v>29155.52077751499</v>
      </c>
      <c r="J348" s="53">
        <f t="shared" si="568"/>
        <v>2600.306227344312</v>
      </c>
      <c r="K348" s="53">
        <f t="shared" si="569"/>
        <v>224.86196828588118</v>
      </c>
      <c r="L348" s="53">
        <f t="shared" si="570"/>
        <v>2513.3170017205043</v>
      </c>
      <c r="M348" s="54"/>
      <c r="N348" s="59">
        <f t="shared" si="571"/>
        <v>10</v>
      </c>
      <c r="O348" s="59">
        <f t="shared" si="572"/>
        <v>3.4906585040053262E-5</v>
      </c>
      <c r="P348" s="59">
        <f t="shared" si="573"/>
        <v>3.4906585040053262E-5</v>
      </c>
      <c r="Q348" s="53">
        <f t="shared" si="574"/>
        <v>4.9365367815301653E-5</v>
      </c>
      <c r="R348" s="53">
        <f t="shared" si="575"/>
        <v>1.0000000002030784</v>
      </c>
      <c r="S348" s="53">
        <f t="shared" si="576"/>
        <v>-4.9764879727190829E-16</v>
      </c>
      <c r="T348" s="53">
        <f t="shared" si="577"/>
        <v>-8.6123027494885704</v>
      </c>
      <c r="U348" s="53">
        <f t="shared" si="578"/>
        <v>-5.0821492826208674</v>
      </c>
      <c r="W348" s="68">
        <f t="shared" ref="W348" si="671">B348+0.001</f>
        <v>90.00200000000001</v>
      </c>
      <c r="X348" s="68">
        <f t="shared" ref="X348" si="672">C348+0.001</f>
        <v>210.547</v>
      </c>
    </row>
    <row r="349" spans="1:24" x14ac:dyDescent="0.3">
      <c r="A349">
        <v>3390</v>
      </c>
      <c r="B349">
        <v>89.998999999999995</v>
      </c>
      <c r="C349">
        <v>210.54399999999998</v>
      </c>
      <c r="D349" s="57">
        <f t="shared" si="562"/>
        <v>1118.5764838764844</v>
      </c>
      <c r="E349" s="57">
        <f t="shared" si="563"/>
        <v>-1034.9964838764845</v>
      </c>
      <c r="F349" s="57">
        <f t="shared" si="564"/>
        <v>-1851.7307418887285</v>
      </c>
      <c r="G349" s="57">
        <f t="shared" si="565"/>
        <v>-1839.3413717674205</v>
      </c>
      <c r="H349" s="57">
        <f t="shared" si="566"/>
        <v>16302.719258111541</v>
      </c>
      <c r="I349" s="57">
        <f t="shared" si="567"/>
        <v>29150.438628232369</v>
      </c>
      <c r="J349" s="53">
        <f t="shared" si="568"/>
        <v>2609.9968242032473</v>
      </c>
      <c r="K349" s="53">
        <f t="shared" si="569"/>
        <v>224.8076829899185</v>
      </c>
      <c r="L349" s="53">
        <f t="shared" si="570"/>
        <v>2523.3165493279544</v>
      </c>
      <c r="M349" s="54"/>
      <c r="N349" s="59">
        <f t="shared" si="571"/>
        <v>10</v>
      </c>
      <c r="O349" s="59">
        <f t="shared" si="572"/>
        <v>-3.4906585040053262E-5</v>
      </c>
      <c r="P349" s="59">
        <f t="shared" si="573"/>
        <v>-3.4906585040053262E-5</v>
      </c>
      <c r="Q349" s="53">
        <f t="shared" si="574"/>
        <v>4.9365367815301653E-5</v>
      </c>
      <c r="R349" s="53">
        <f t="shared" si="575"/>
        <v>1.0000000002030784</v>
      </c>
      <c r="S349" s="53">
        <f t="shared" si="576"/>
        <v>-4.9764879727190829E-16</v>
      </c>
      <c r="T349" s="53">
        <f t="shared" si="577"/>
        <v>-8.6123027494885704</v>
      </c>
      <c r="U349" s="53">
        <f t="shared" si="578"/>
        <v>-5.0821492826208674</v>
      </c>
      <c r="W349" s="68">
        <f t="shared" ref="W349" si="673">B349-0.001</f>
        <v>89.99799999999999</v>
      </c>
      <c r="X349" s="68">
        <f t="shared" ref="X349" si="674">C349-0.001</f>
        <v>210.54299999999998</v>
      </c>
    </row>
    <row r="350" spans="1:24" x14ac:dyDescent="0.3">
      <c r="A350">
        <v>3400</v>
      </c>
      <c r="B350">
        <v>90.001000000000005</v>
      </c>
      <c r="C350">
        <v>210.54599999999999</v>
      </c>
      <c r="D350" s="57">
        <f t="shared" si="562"/>
        <v>1118.5764838764844</v>
      </c>
      <c r="E350" s="57">
        <f t="shared" si="563"/>
        <v>-1034.9964838764845</v>
      </c>
      <c r="F350" s="57">
        <f t="shared" si="564"/>
        <v>-1860.3430446382172</v>
      </c>
      <c r="G350" s="57">
        <f t="shared" si="565"/>
        <v>-1844.4235210500412</v>
      </c>
      <c r="H350" s="57">
        <f t="shared" si="566"/>
        <v>16294.106955362053</v>
      </c>
      <c r="I350" s="57">
        <f t="shared" si="567"/>
        <v>29145.356478949747</v>
      </c>
      <c r="J350" s="53">
        <f t="shared" si="568"/>
        <v>2619.6897466563523</v>
      </c>
      <c r="K350" s="53">
        <f t="shared" si="569"/>
        <v>224.75379935999104</v>
      </c>
      <c r="L350" s="53">
        <f t="shared" si="570"/>
        <v>2533.3160969354044</v>
      </c>
      <c r="M350" s="54"/>
      <c r="N350" s="59">
        <f t="shared" si="571"/>
        <v>10</v>
      </c>
      <c r="O350" s="59">
        <f t="shared" si="572"/>
        <v>3.4906585040053262E-5</v>
      </c>
      <c r="P350" s="59">
        <f t="shared" si="573"/>
        <v>3.4906585040053262E-5</v>
      </c>
      <c r="Q350" s="53">
        <f t="shared" si="574"/>
        <v>4.9365367815301653E-5</v>
      </c>
      <c r="R350" s="53">
        <f t="shared" si="575"/>
        <v>1.0000000002030784</v>
      </c>
      <c r="S350" s="53">
        <f t="shared" si="576"/>
        <v>-4.9764879727190829E-16</v>
      </c>
      <c r="T350" s="53">
        <f t="shared" si="577"/>
        <v>-8.6123027494885704</v>
      </c>
      <c r="U350" s="53">
        <f t="shared" si="578"/>
        <v>-5.0821492826208674</v>
      </c>
      <c r="W350" s="68">
        <f t="shared" ref="W350" si="675">B350+0.001</f>
        <v>90.00200000000001</v>
      </c>
      <c r="X350" s="68">
        <f t="shared" ref="X350" si="676">C350+0.001</f>
        <v>210.547</v>
      </c>
    </row>
    <row r="351" spans="1:24" x14ac:dyDescent="0.3">
      <c r="A351">
        <v>3410</v>
      </c>
      <c r="B351">
        <v>89.998999999999995</v>
      </c>
      <c r="C351">
        <v>210.54399999999998</v>
      </c>
      <c r="D351" s="57">
        <f t="shared" si="562"/>
        <v>1118.5764838764844</v>
      </c>
      <c r="E351" s="57">
        <f t="shared" si="563"/>
        <v>-1034.9964838764845</v>
      </c>
      <c r="F351" s="57">
        <f t="shared" si="564"/>
        <v>-1868.9553473877058</v>
      </c>
      <c r="G351" s="57">
        <f t="shared" si="565"/>
        <v>-1849.505670332662</v>
      </c>
      <c r="H351" s="57">
        <f t="shared" si="566"/>
        <v>16285.494652612564</v>
      </c>
      <c r="I351" s="57">
        <f t="shared" si="567"/>
        <v>29140.274329667125</v>
      </c>
      <c r="J351" s="53">
        <f t="shared" si="568"/>
        <v>2629.3849689845283</v>
      </c>
      <c r="K351" s="53">
        <f t="shared" si="569"/>
        <v>224.70031304880359</v>
      </c>
      <c r="L351" s="53">
        <f t="shared" si="570"/>
        <v>2543.3156445428549</v>
      </c>
      <c r="M351" s="54"/>
      <c r="N351" s="59">
        <f t="shared" si="571"/>
        <v>10</v>
      </c>
      <c r="O351" s="59">
        <f t="shared" si="572"/>
        <v>-3.4906585040053262E-5</v>
      </c>
      <c r="P351" s="59">
        <f t="shared" si="573"/>
        <v>-3.4906585040053262E-5</v>
      </c>
      <c r="Q351" s="53">
        <f t="shared" si="574"/>
        <v>4.9365367815301653E-5</v>
      </c>
      <c r="R351" s="53">
        <f t="shared" si="575"/>
        <v>1.0000000002030784</v>
      </c>
      <c r="S351" s="53">
        <f t="shared" si="576"/>
        <v>-4.9764879727190829E-16</v>
      </c>
      <c r="T351" s="53">
        <f t="shared" si="577"/>
        <v>-8.6123027494885704</v>
      </c>
      <c r="U351" s="53">
        <f t="shared" si="578"/>
        <v>-5.0821492826208674</v>
      </c>
      <c r="W351" s="68">
        <f t="shared" ref="W351" si="677">B351-0.001</f>
        <v>89.99799999999999</v>
      </c>
      <c r="X351" s="68">
        <f t="shared" ref="X351" si="678">C351-0.001</f>
        <v>210.54299999999998</v>
      </c>
    </row>
    <row r="352" spans="1:24" x14ac:dyDescent="0.3">
      <c r="A352">
        <v>3420</v>
      </c>
      <c r="B352">
        <v>90.001000000000005</v>
      </c>
      <c r="C352">
        <v>210.54599999999999</v>
      </c>
      <c r="D352" s="57">
        <f t="shared" si="562"/>
        <v>1118.5764838764844</v>
      </c>
      <c r="E352" s="57">
        <f t="shared" si="563"/>
        <v>-1034.9964838764845</v>
      </c>
      <c r="F352" s="57">
        <f t="shared" si="564"/>
        <v>-1877.5676501371945</v>
      </c>
      <c r="G352" s="57">
        <f t="shared" si="565"/>
        <v>-1854.5878196152828</v>
      </c>
      <c r="H352" s="57">
        <f t="shared" si="566"/>
        <v>16276.882349863075</v>
      </c>
      <c r="I352" s="57">
        <f t="shared" si="567"/>
        <v>29135.192180384503</v>
      </c>
      <c r="J352" s="53">
        <f t="shared" si="568"/>
        <v>2639.0824658405572</v>
      </c>
      <c r="K352" s="53">
        <f t="shared" si="569"/>
        <v>224.64721977016609</v>
      </c>
      <c r="L352" s="53">
        <f t="shared" si="570"/>
        <v>2553.3151921503054</v>
      </c>
      <c r="M352" s="54"/>
      <c r="N352" s="59">
        <f t="shared" si="571"/>
        <v>10</v>
      </c>
      <c r="O352" s="59">
        <f t="shared" si="572"/>
        <v>3.4906585040053262E-5</v>
      </c>
      <c r="P352" s="59">
        <f t="shared" si="573"/>
        <v>3.4906585040053262E-5</v>
      </c>
      <c r="Q352" s="53">
        <f t="shared" si="574"/>
        <v>4.9365367815301653E-5</v>
      </c>
      <c r="R352" s="53">
        <f t="shared" si="575"/>
        <v>1.0000000002030784</v>
      </c>
      <c r="S352" s="53">
        <f t="shared" si="576"/>
        <v>-4.9764879727190829E-16</v>
      </c>
      <c r="T352" s="53">
        <f t="shared" si="577"/>
        <v>-8.6123027494885704</v>
      </c>
      <c r="U352" s="53">
        <f t="shared" si="578"/>
        <v>-5.0821492826208674</v>
      </c>
      <c r="W352" s="68">
        <f t="shared" ref="W352" si="679">B352+0.001</f>
        <v>90.00200000000001</v>
      </c>
      <c r="X352" s="68">
        <f t="shared" ref="X352" si="680">C352+0.001</f>
        <v>210.547</v>
      </c>
    </row>
    <row r="353" spans="1:24" x14ac:dyDescent="0.3">
      <c r="A353">
        <v>3430</v>
      </c>
      <c r="B353">
        <v>89.998999999999995</v>
      </c>
      <c r="C353">
        <v>210.54399999999998</v>
      </c>
      <c r="D353" s="57">
        <f t="shared" si="562"/>
        <v>1118.5764838764844</v>
      </c>
      <c r="E353" s="57">
        <f t="shared" si="563"/>
        <v>-1034.9964838764845</v>
      </c>
      <c r="F353" s="57">
        <f t="shared" si="564"/>
        <v>-1886.1799528866832</v>
      </c>
      <c r="G353" s="57">
        <f t="shared" si="565"/>
        <v>-1859.6699688979036</v>
      </c>
      <c r="H353" s="57">
        <f t="shared" si="566"/>
        <v>16268.270047113587</v>
      </c>
      <c r="I353" s="57">
        <f t="shared" si="567"/>
        <v>29130.110031101882</v>
      </c>
      <c r="J353" s="53">
        <f t="shared" si="568"/>
        <v>2648.7822122425127</v>
      </c>
      <c r="K353" s="53">
        <f t="shared" si="569"/>
        <v>224.5945152979499</v>
      </c>
      <c r="L353" s="53">
        <f t="shared" si="570"/>
        <v>2563.3147397577545</v>
      </c>
      <c r="M353" s="54"/>
      <c r="N353" s="59">
        <f t="shared" si="571"/>
        <v>10</v>
      </c>
      <c r="O353" s="59">
        <f t="shared" si="572"/>
        <v>-3.4906585040053262E-5</v>
      </c>
      <c r="P353" s="59">
        <f t="shared" si="573"/>
        <v>-3.4906585040053262E-5</v>
      </c>
      <c r="Q353" s="53">
        <f t="shared" si="574"/>
        <v>4.9365367815301653E-5</v>
      </c>
      <c r="R353" s="53">
        <f t="shared" si="575"/>
        <v>1.0000000002030784</v>
      </c>
      <c r="S353" s="53">
        <f t="shared" si="576"/>
        <v>-4.9764879727190829E-16</v>
      </c>
      <c r="T353" s="53">
        <f t="shared" si="577"/>
        <v>-8.6123027494885704</v>
      </c>
      <c r="U353" s="53">
        <f t="shared" si="578"/>
        <v>-5.0821492826208674</v>
      </c>
      <c r="W353" s="68">
        <f t="shared" ref="W353" si="681">B353-0.001</f>
        <v>89.99799999999999</v>
      </c>
      <c r="X353" s="68">
        <f t="shared" ref="X353" si="682">C353-0.001</f>
        <v>210.54299999999998</v>
      </c>
    </row>
    <row r="354" spans="1:24" x14ac:dyDescent="0.3">
      <c r="A354">
        <v>3440</v>
      </c>
      <c r="B354">
        <v>90.001000000000005</v>
      </c>
      <c r="C354">
        <v>210.54599999999999</v>
      </c>
      <c r="D354" s="57">
        <f t="shared" si="562"/>
        <v>1118.5764838764844</v>
      </c>
      <c r="E354" s="57">
        <f t="shared" si="563"/>
        <v>-1034.9964838764845</v>
      </c>
      <c r="F354" s="57">
        <f t="shared" si="564"/>
        <v>-1894.7922556361718</v>
      </c>
      <c r="G354" s="57">
        <f t="shared" si="565"/>
        <v>-1864.7521181805243</v>
      </c>
      <c r="H354" s="57">
        <f t="shared" si="566"/>
        <v>16259.657744364098</v>
      </c>
      <c r="I354" s="57">
        <f t="shared" si="567"/>
        <v>29125.02788181926</v>
      </c>
      <c r="J354" s="53">
        <f t="shared" si="568"/>
        <v>2658.4841835673133</v>
      </c>
      <c r="K354" s="53">
        <f t="shared" si="569"/>
        <v>224.54219546506476</v>
      </c>
      <c r="L354" s="53">
        <f t="shared" si="570"/>
        <v>2573.314287365205</v>
      </c>
      <c r="M354" s="54"/>
      <c r="N354" s="59">
        <f t="shared" si="571"/>
        <v>10</v>
      </c>
      <c r="O354" s="59">
        <f t="shared" si="572"/>
        <v>3.4906585040053262E-5</v>
      </c>
      <c r="P354" s="59">
        <f t="shared" si="573"/>
        <v>3.4906585040053262E-5</v>
      </c>
      <c r="Q354" s="53">
        <f t="shared" si="574"/>
        <v>4.9365367815301653E-5</v>
      </c>
      <c r="R354" s="53">
        <f t="shared" si="575"/>
        <v>1.0000000002030784</v>
      </c>
      <c r="S354" s="53">
        <f t="shared" si="576"/>
        <v>-4.9764879727190829E-16</v>
      </c>
      <c r="T354" s="53">
        <f t="shared" si="577"/>
        <v>-8.6123027494885704</v>
      </c>
      <c r="U354" s="53">
        <f t="shared" si="578"/>
        <v>-5.0821492826208674</v>
      </c>
      <c r="W354" s="68">
        <f t="shared" ref="W354" si="683">B354+0.001</f>
        <v>90.00200000000001</v>
      </c>
      <c r="X354" s="68">
        <f t="shared" ref="X354" si="684">C354+0.001</f>
        <v>210.547</v>
      </c>
    </row>
    <row r="355" spans="1:24" x14ac:dyDescent="0.3">
      <c r="A355">
        <v>3450</v>
      </c>
      <c r="B355">
        <v>89.998999999999995</v>
      </c>
      <c r="C355">
        <v>210.54399999999998</v>
      </c>
      <c r="D355" s="57">
        <f t="shared" si="562"/>
        <v>1118.5764838764844</v>
      </c>
      <c r="E355" s="57">
        <f t="shared" si="563"/>
        <v>-1034.9964838764845</v>
      </c>
      <c r="F355" s="57">
        <f t="shared" si="564"/>
        <v>-1903.4045583856605</v>
      </c>
      <c r="G355" s="57">
        <f t="shared" si="565"/>
        <v>-1869.8342674631451</v>
      </c>
      <c r="H355" s="57">
        <f t="shared" si="566"/>
        <v>16251.045441614609</v>
      </c>
      <c r="I355" s="57">
        <f t="shared" si="567"/>
        <v>29119.945732536638</v>
      </c>
      <c r="J355" s="53">
        <f t="shared" si="568"/>
        <v>2668.1883555444033</v>
      </c>
      <c r="K355" s="53">
        <f t="shared" si="569"/>
        <v>224.49025616245649</v>
      </c>
      <c r="L355" s="53">
        <f t="shared" si="570"/>
        <v>2583.3138349726551</v>
      </c>
      <c r="M355" s="54"/>
      <c r="N355" s="59">
        <f t="shared" si="571"/>
        <v>10</v>
      </c>
      <c r="O355" s="59">
        <f t="shared" si="572"/>
        <v>-3.4906585040053262E-5</v>
      </c>
      <c r="P355" s="59">
        <f t="shared" si="573"/>
        <v>-3.4906585040053262E-5</v>
      </c>
      <c r="Q355" s="53">
        <f t="shared" si="574"/>
        <v>4.9365367815301653E-5</v>
      </c>
      <c r="R355" s="53">
        <f t="shared" si="575"/>
        <v>1.0000000002030784</v>
      </c>
      <c r="S355" s="53">
        <f t="shared" si="576"/>
        <v>-4.9764879727190829E-16</v>
      </c>
      <c r="T355" s="53">
        <f t="shared" si="577"/>
        <v>-8.6123027494885704</v>
      </c>
      <c r="U355" s="53">
        <f t="shared" si="578"/>
        <v>-5.0821492826208674</v>
      </c>
      <c r="W355" s="68">
        <f t="shared" ref="W355" si="685">B355-0.001</f>
        <v>89.99799999999999</v>
      </c>
      <c r="X355" s="68">
        <f t="shared" ref="X355" si="686">C355-0.001</f>
        <v>210.54299999999998</v>
      </c>
    </row>
    <row r="356" spans="1:24" x14ac:dyDescent="0.3">
      <c r="A356">
        <v>3460</v>
      </c>
      <c r="B356">
        <v>90.001000000000005</v>
      </c>
      <c r="C356">
        <v>210.54599999999999</v>
      </c>
      <c r="D356" s="57">
        <f t="shared" si="562"/>
        <v>1118.5764838764844</v>
      </c>
      <c r="E356" s="57">
        <f t="shared" si="563"/>
        <v>-1034.9964838764845</v>
      </c>
      <c r="F356" s="57">
        <f t="shared" si="564"/>
        <v>-1912.0168611351492</v>
      </c>
      <c r="G356" s="57">
        <f t="shared" si="565"/>
        <v>-1874.9164167457659</v>
      </c>
      <c r="H356" s="57">
        <f t="shared" si="566"/>
        <v>16242.433138865121</v>
      </c>
      <c r="I356" s="57">
        <f t="shared" si="567"/>
        <v>29114.863583254017</v>
      </c>
      <c r="J356" s="53">
        <f t="shared" si="568"/>
        <v>2677.8947042495697</v>
      </c>
      <c r="K356" s="53">
        <f t="shared" si="569"/>
        <v>224.4386933381239</v>
      </c>
      <c r="L356" s="53">
        <f t="shared" si="570"/>
        <v>2593.3133825801056</v>
      </c>
      <c r="M356" s="54"/>
      <c r="N356" s="59">
        <f t="shared" si="571"/>
        <v>10</v>
      </c>
      <c r="O356" s="59">
        <f t="shared" si="572"/>
        <v>3.4906585040053262E-5</v>
      </c>
      <c r="P356" s="59">
        <f t="shared" si="573"/>
        <v>3.4906585040053262E-5</v>
      </c>
      <c r="Q356" s="53">
        <f t="shared" si="574"/>
        <v>4.9365367815301653E-5</v>
      </c>
      <c r="R356" s="53">
        <f t="shared" si="575"/>
        <v>1.0000000002030784</v>
      </c>
      <c r="S356" s="53">
        <f t="shared" si="576"/>
        <v>-4.9764879727190829E-16</v>
      </c>
      <c r="T356" s="53">
        <f t="shared" si="577"/>
        <v>-8.6123027494885704</v>
      </c>
      <c r="U356" s="53">
        <f t="shared" si="578"/>
        <v>-5.0821492826208674</v>
      </c>
      <c r="W356" s="68">
        <f t="shared" ref="W356" si="687">B356+0.001</f>
        <v>90.00200000000001</v>
      </c>
      <c r="X356" s="68">
        <f t="shared" ref="X356" si="688">C356+0.001</f>
        <v>210.547</v>
      </c>
    </row>
    <row r="357" spans="1:24" x14ac:dyDescent="0.3">
      <c r="A357">
        <v>3470</v>
      </c>
      <c r="B357">
        <v>89.998999999999995</v>
      </c>
      <c r="C357">
        <v>210.54399999999998</v>
      </c>
      <c r="D357" s="57">
        <f t="shared" si="562"/>
        <v>1118.5764838764844</v>
      </c>
      <c r="E357" s="57">
        <f t="shared" si="563"/>
        <v>-1034.9964838764845</v>
      </c>
      <c r="F357" s="57">
        <f t="shared" si="564"/>
        <v>-1920.6291638846378</v>
      </c>
      <c r="G357" s="57">
        <f t="shared" si="565"/>
        <v>-1879.9985660283867</v>
      </c>
      <c r="H357" s="57">
        <f t="shared" si="566"/>
        <v>16233.820836115632</v>
      </c>
      <c r="I357" s="57">
        <f t="shared" si="567"/>
        <v>29109.781433971395</v>
      </c>
      <c r="J357" s="53">
        <f t="shared" si="568"/>
        <v>2687.6032060988828</v>
      </c>
      <c r="K357" s="53">
        <f t="shared" si="569"/>
        <v>224.38750299615538</v>
      </c>
      <c r="L357" s="53">
        <f t="shared" si="570"/>
        <v>2603.312930187556</v>
      </c>
      <c r="M357" s="54"/>
      <c r="N357" s="59">
        <f t="shared" si="571"/>
        <v>10</v>
      </c>
      <c r="O357" s="59">
        <f t="shared" si="572"/>
        <v>-3.4906585040053262E-5</v>
      </c>
      <c r="P357" s="59">
        <f t="shared" si="573"/>
        <v>-3.4906585040053262E-5</v>
      </c>
      <c r="Q357" s="53">
        <f t="shared" si="574"/>
        <v>4.9365367815301653E-5</v>
      </c>
      <c r="R357" s="53">
        <f t="shared" si="575"/>
        <v>1.0000000002030784</v>
      </c>
      <c r="S357" s="53">
        <f t="shared" si="576"/>
        <v>-4.9764879727190829E-16</v>
      </c>
      <c r="T357" s="53">
        <f t="shared" si="577"/>
        <v>-8.6123027494885704</v>
      </c>
      <c r="U357" s="53">
        <f t="shared" si="578"/>
        <v>-5.0821492826208674</v>
      </c>
      <c r="W357" s="68">
        <f t="shared" ref="W357" si="689">B357-0.001</f>
        <v>89.99799999999999</v>
      </c>
      <c r="X357" s="68">
        <f t="shared" ref="X357" si="690">C357-0.001</f>
        <v>210.54299999999998</v>
      </c>
    </row>
    <row r="358" spans="1:24" x14ac:dyDescent="0.3">
      <c r="A358">
        <v>3480</v>
      </c>
      <c r="B358">
        <v>90.001000000000005</v>
      </c>
      <c r="C358">
        <v>210.54599999999999</v>
      </c>
      <c r="D358" s="57">
        <f t="shared" si="562"/>
        <v>1118.5764838764844</v>
      </c>
      <c r="E358" s="57">
        <f t="shared" si="563"/>
        <v>-1034.9964838764845</v>
      </c>
      <c r="F358" s="57">
        <f t="shared" si="564"/>
        <v>-1929.2414666341265</v>
      </c>
      <c r="G358" s="57">
        <f t="shared" si="565"/>
        <v>-1885.0807153110075</v>
      </c>
      <c r="H358" s="57">
        <f t="shared" si="566"/>
        <v>16225.208533366143</v>
      </c>
      <c r="I358" s="57">
        <f t="shared" si="567"/>
        <v>29104.699284688773</v>
      </c>
      <c r="J358" s="53">
        <f t="shared" si="568"/>
        <v>2697.313837842763</v>
      </c>
      <c r="K358" s="53">
        <f t="shared" si="569"/>
        <v>224.33668119578448</v>
      </c>
      <c r="L358" s="53">
        <f t="shared" si="570"/>
        <v>2613.3124777950056</v>
      </c>
      <c r="M358" s="54"/>
      <c r="N358" s="59">
        <f t="shared" si="571"/>
        <v>10</v>
      </c>
      <c r="O358" s="59">
        <f t="shared" si="572"/>
        <v>3.4906585040053262E-5</v>
      </c>
      <c r="P358" s="59">
        <f t="shared" si="573"/>
        <v>3.4906585040053262E-5</v>
      </c>
      <c r="Q358" s="53">
        <f t="shared" si="574"/>
        <v>4.9365367815301653E-5</v>
      </c>
      <c r="R358" s="53">
        <f t="shared" si="575"/>
        <v>1.0000000002030784</v>
      </c>
      <c r="S358" s="53">
        <f t="shared" si="576"/>
        <v>-4.9764879727190829E-16</v>
      </c>
      <c r="T358" s="53">
        <f t="shared" si="577"/>
        <v>-8.6123027494885704</v>
      </c>
      <c r="U358" s="53">
        <f t="shared" si="578"/>
        <v>-5.0821492826208674</v>
      </c>
      <c r="W358" s="68">
        <f t="shared" ref="W358" si="691">B358+0.001</f>
        <v>90.00200000000001</v>
      </c>
      <c r="X358" s="68">
        <f t="shared" ref="X358" si="692">C358+0.001</f>
        <v>210.547</v>
      </c>
    </row>
    <row r="359" spans="1:24" x14ac:dyDescent="0.3">
      <c r="A359">
        <v>3490</v>
      </c>
      <c r="B359">
        <v>89.998999999999995</v>
      </c>
      <c r="C359">
        <v>210.54399999999998</v>
      </c>
      <c r="D359" s="57">
        <f t="shared" si="562"/>
        <v>1118.5764838764844</v>
      </c>
      <c r="E359" s="57">
        <f t="shared" si="563"/>
        <v>-1034.9964838764845</v>
      </c>
      <c r="F359" s="57">
        <f t="shared" si="564"/>
        <v>-1937.8537693836151</v>
      </c>
      <c r="G359" s="57">
        <f t="shared" si="565"/>
        <v>-1890.1628645936282</v>
      </c>
      <c r="H359" s="57">
        <f t="shared" si="566"/>
        <v>16216.596230616655</v>
      </c>
      <c r="I359" s="57">
        <f t="shared" si="567"/>
        <v>29099.617135406152</v>
      </c>
      <c r="J359" s="53">
        <f t="shared" si="568"/>
        <v>2707.0265765601703</v>
      </c>
      <c r="K359" s="53">
        <f t="shared" si="569"/>
        <v>224.28622405046377</v>
      </c>
      <c r="L359" s="53">
        <f t="shared" si="570"/>
        <v>2623.3120254024557</v>
      </c>
      <c r="M359" s="54"/>
      <c r="N359" s="59">
        <f t="shared" si="571"/>
        <v>10</v>
      </c>
      <c r="O359" s="59">
        <f t="shared" si="572"/>
        <v>-3.4906585040053262E-5</v>
      </c>
      <c r="P359" s="59">
        <f t="shared" si="573"/>
        <v>-3.4906585040053262E-5</v>
      </c>
      <c r="Q359" s="53">
        <f t="shared" si="574"/>
        <v>4.9365367815301653E-5</v>
      </c>
      <c r="R359" s="53">
        <f t="shared" si="575"/>
        <v>1.0000000002030784</v>
      </c>
      <c r="S359" s="53">
        <f t="shared" si="576"/>
        <v>-4.9764879727190829E-16</v>
      </c>
      <c r="T359" s="53">
        <f t="shared" si="577"/>
        <v>-8.6123027494885704</v>
      </c>
      <c r="U359" s="53">
        <f t="shared" si="578"/>
        <v>-5.0821492826208674</v>
      </c>
      <c r="W359" s="68">
        <f t="shared" ref="W359" si="693">B359-0.001</f>
        <v>89.99799999999999</v>
      </c>
      <c r="X359" s="68">
        <f t="shared" ref="X359" si="694">C359-0.001</f>
        <v>210.54299999999998</v>
      </c>
    </row>
    <row r="360" spans="1:24" x14ac:dyDescent="0.3">
      <c r="A360">
        <v>3500</v>
      </c>
      <c r="B360">
        <v>90.001000000000005</v>
      </c>
      <c r="C360">
        <v>210.54599999999999</v>
      </c>
      <c r="D360" s="57">
        <f t="shared" si="562"/>
        <v>1118.5764838764844</v>
      </c>
      <c r="E360" s="57">
        <f t="shared" si="563"/>
        <v>-1034.9964838764845</v>
      </c>
      <c r="F360" s="57">
        <f t="shared" si="564"/>
        <v>-1946.4660721331038</v>
      </c>
      <c r="G360" s="57">
        <f t="shared" si="565"/>
        <v>-1895.245013876249</v>
      </c>
      <c r="H360" s="57">
        <f t="shared" si="566"/>
        <v>16207.983927867166</v>
      </c>
      <c r="I360" s="57">
        <f t="shared" si="567"/>
        <v>29094.53498612353</v>
      </c>
      <c r="J360" s="53">
        <f t="shared" si="568"/>
        <v>2716.7413996529108</v>
      </c>
      <c r="K360" s="53">
        <f t="shared" si="569"/>
        <v>224.23612772695714</v>
      </c>
      <c r="L360" s="53">
        <f t="shared" si="570"/>
        <v>2633.3115730099057</v>
      </c>
      <c r="M360" s="54"/>
      <c r="N360" s="59">
        <f t="shared" si="571"/>
        <v>10</v>
      </c>
      <c r="O360" s="59">
        <f t="shared" si="572"/>
        <v>3.4906585040053262E-5</v>
      </c>
      <c r="P360" s="59">
        <f t="shared" si="573"/>
        <v>3.4906585040053262E-5</v>
      </c>
      <c r="Q360" s="53">
        <f t="shared" si="574"/>
        <v>4.9365367815301653E-5</v>
      </c>
      <c r="R360" s="53">
        <f t="shared" si="575"/>
        <v>1.0000000002030784</v>
      </c>
      <c r="S360" s="53">
        <f t="shared" si="576"/>
        <v>-4.9764879727190829E-16</v>
      </c>
      <c r="T360" s="53">
        <f t="shared" si="577"/>
        <v>-8.6123027494885704</v>
      </c>
      <c r="U360" s="53">
        <f t="shared" si="578"/>
        <v>-5.0821492826208674</v>
      </c>
      <c r="W360" s="68">
        <f t="shared" ref="W360" si="695">B360+0.001</f>
        <v>90.00200000000001</v>
      </c>
      <c r="X360" s="68">
        <f t="shared" ref="X360" si="696">C360+0.001</f>
        <v>210.547</v>
      </c>
    </row>
    <row r="361" spans="1:24" x14ac:dyDescent="0.3">
      <c r="A361">
        <v>3510</v>
      </c>
      <c r="B361">
        <v>89.998999999999995</v>
      </c>
      <c r="C361">
        <v>210.54399999999998</v>
      </c>
      <c r="D361" s="57">
        <f t="shared" si="562"/>
        <v>1118.5764838764844</v>
      </c>
      <c r="E361" s="57">
        <f t="shared" si="563"/>
        <v>-1034.9964838764845</v>
      </c>
      <c r="F361" s="57">
        <f t="shared" si="564"/>
        <v>-1955.0783748825925</v>
      </c>
      <c r="G361" s="57">
        <f t="shared" si="565"/>
        <v>-1900.3271631588698</v>
      </c>
      <c r="H361" s="57">
        <f t="shared" si="566"/>
        <v>16199.371625117677</v>
      </c>
      <c r="I361" s="57">
        <f t="shared" si="567"/>
        <v>29089.452836840908</v>
      </c>
      <c r="J361" s="53">
        <f t="shared" si="568"/>
        <v>2726.4582848400592</v>
      </c>
      <c r="K361" s="53">
        <f t="shared" si="569"/>
        <v>224.18638844444948</v>
      </c>
      <c r="L361" s="53">
        <f t="shared" si="570"/>
        <v>2643.3111206173562</v>
      </c>
      <c r="M361" s="54"/>
      <c r="N361" s="59">
        <f t="shared" si="571"/>
        <v>10</v>
      </c>
      <c r="O361" s="59">
        <f t="shared" si="572"/>
        <v>-3.4906585040053262E-5</v>
      </c>
      <c r="P361" s="59">
        <f t="shared" si="573"/>
        <v>-3.4906585040053262E-5</v>
      </c>
      <c r="Q361" s="53">
        <f t="shared" si="574"/>
        <v>4.9365367815301653E-5</v>
      </c>
      <c r="R361" s="53">
        <f t="shared" si="575"/>
        <v>1.0000000002030784</v>
      </c>
      <c r="S361" s="53">
        <f t="shared" si="576"/>
        <v>-4.9764879727190829E-16</v>
      </c>
      <c r="T361" s="53">
        <f t="shared" si="577"/>
        <v>-8.6123027494885704</v>
      </c>
      <c r="U361" s="53">
        <f t="shared" si="578"/>
        <v>-5.0821492826208674</v>
      </c>
      <c r="W361" s="68">
        <f t="shared" ref="W361" si="697">B361-0.001</f>
        <v>89.99799999999999</v>
      </c>
      <c r="X361" s="68">
        <f t="shared" ref="X361" si="698">C361-0.001</f>
        <v>210.54299999999998</v>
      </c>
    </row>
    <row r="362" spans="1:24" x14ac:dyDescent="0.3">
      <c r="A362">
        <v>3520</v>
      </c>
      <c r="B362">
        <v>90.001000000000005</v>
      </c>
      <c r="C362">
        <v>210.54599999999999</v>
      </c>
      <c r="D362" s="57">
        <f t="shared" si="562"/>
        <v>1118.5764838764844</v>
      </c>
      <c r="E362" s="57">
        <f t="shared" si="563"/>
        <v>-1034.9964838764845</v>
      </c>
      <c r="F362" s="57">
        <f t="shared" si="564"/>
        <v>-1963.6906776320811</v>
      </c>
      <c r="G362" s="57">
        <f t="shared" si="565"/>
        <v>-1905.4093124414906</v>
      </c>
      <c r="H362" s="57">
        <f t="shared" si="566"/>
        <v>16190.759322368189</v>
      </c>
      <c r="I362" s="57">
        <f t="shared" si="567"/>
        <v>29084.370687558287</v>
      </c>
      <c r="J362" s="53">
        <f t="shared" si="568"/>
        <v>2736.1772101524957</v>
      </c>
      <c r="K362" s="53">
        <f t="shared" si="569"/>
        <v>224.13700247367393</v>
      </c>
      <c r="L362" s="53">
        <f t="shared" si="570"/>
        <v>2653.3106682248062</v>
      </c>
      <c r="M362" s="54"/>
      <c r="N362" s="59">
        <f t="shared" si="571"/>
        <v>10</v>
      </c>
      <c r="O362" s="59">
        <f t="shared" si="572"/>
        <v>3.4906585040053262E-5</v>
      </c>
      <c r="P362" s="59">
        <f t="shared" si="573"/>
        <v>3.4906585040053262E-5</v>
      </c>
      <c r="Q362" s="53">
        <f t="shared" si="574"/>
        <v>4.9365367815301653E-5</v>
      </c>
      <c r="R362" s="53">
        <f t="shared" si="575"/>
        <v>1.0000000002030784</v>
      </c>
      <c r="S362" s="53">
        <f t="shared" si="576"/>
        <v>-4.9764879727190829E-16</v>
      </c>
      <c r="T362" s="53">
        <f t="shared" si="577"/>
        <v>-8.6123027494885704</v>
      </c>
      <c r="U362" s="53">
        <f t="shared" si="578"/>
        <v>-5.0821492826208674</v>
      </c>
      <c r="W362" s="68">
        <f t="shared" ref="W362" si="699">B362+0.001</f>
        <v>90.00200000000001</v>
      </c>
      <c r="X362" s="68">
        <f t="shared" ref="X362" si="700">C362+0.001</f>
        <v>210.547</v>
      </c>
    </row>
    <row r="363" spans="1:24" x14ac:dyDescent="0.3">
      <c r="A363">
        <v>3530</v>
      </c>
      <c r="B363">
        <v>89.998999999999995</v>
      </c>
      <c r="C363">
        <v>210.54399999999998</v>
      </c>
      <c r="D363" s="57">
        <f t="shared" si="562"/>
        <v>1118.5764838764844</v>
      </c>
      <c r="E363" s="57">
        <f t="shared" si="563"/>
        <v>-1034.9964838764845</v>
      </c>
      <c r="F363" s="57">
        <f t="shared" si="564"/>
        <v>-1972.3029803815698</v>
      </c>
      <c r="G363" s="57">
        <f t="shared" si="565"/>
        <v>-1910.4914617241113</v>
      </c>
      <c r="H363" s="57">
        <f t="shared" si="566"/>
        <v>16182.1470196187</v>
      </c>
      <c r="I363" s="57">
        <f t="shared" si="567"/>
        <v>29079.288538275665</v>
      </c>
      <c r="J363" s="53">
        <f t="shared" si="568"/>
        <v>2745.8981539275551</v>
      </c>
      <c r="K363" s="53">
        <f t="shared" si="569"/>
        <v>224.08796613605594</v>
      </c>
      <c r="L363" s="53">
        <f t="shared" si="570"/>
        <v>2663.3102158322567</v>
      </c>
      <c r="M363" s="54"/>
      <c r="N363" s="59">
        <f t="shared" si="571"/>
        <v>10</v>
      </c>
      <c r="O363" s="59">
        <f t="shared" si="572"/>
        <v>-3.4906585040053262E-5</v>
      </c>
      <c r="P363" s="59">
        <f t="shared" si="573"/>
        <v>-3.4906585040053262E-5</v>
      </c>
      <c r="Q363" s="53">
        <f t="shared" si="574"/>
        <v>4.9365367815301653E-5</v>
      </c>
      <c r="R363" s="53">
        <f t="shared" si="575"/>
        <v>1.0000000002030784</v>
      </c>
      <c r="S363" s="53">
        <f t="shared" si="576"/>
        <v>-4.9764879727190829E-16</v>
      </c>
      <c r="T363" s="53">
        <f t="shared" si="577"/>
        <v>-8.6123027494885704</v>
      </c>
      <c r="U363" s="53">
        <f t="shared" si="578"/>
        <v>-5.0821492826208674</v>
      </c>
      <c r="W363" s="68">
        <f t="shared" ref="W363" si="701">B363-0.001</f>
        <v>89.99799999999999</v>
      </c>
      <c r="X363" s="68">
        <f t="shared" ref="X363" si="702">C363-0.001</f>
        <v>210.54299999999998</v>
      </c>
    </row>
    <row r="364" spans="1:24" x14ac:dyDescent="0.3">
      <c r="A364">
        <v>3540</v>
      </c>
      <c r="B364">
        <v>90.001000000000005</v>
      </c>
      <c r="C364">
        <v>210.54599999999999</v>
      </c>
      <c r="D364" s="57">
        <f t="shared" si="562"/>
        <v>1118.5764838764844</v>
      </c>
      <c r="E364" s="57">
        <f t="shared" si="563"/>
        <v>-1034.9964838764845</v>
      </c>
      <c r="F364" s="57">
        <f t="shared" si="564"/>
        <v>-1980.9152831310585</v>
      </c>
      <c r="G364" s="57">
        <f t="shared" si="565"/>
        <v>-1915.5736110067321</v>
      </c>
      <c r="H364" s="57">
        <f t="shared" si="566"/>
        <v>16173.534716869211</v>
      </c>
      <c r="I364" s="57">
        <f t="shared" si="567"/>
        <v>29074.206388993043</v>
      </c>
      <c r="J364" s="53">
        <f t="shared" si="568"/>
        <v>2755.6210948037779</v>
      </c>
      <c r="K364" s="53">
        <f t="shared" si="569"/>
        <v>224.03927580287393</v>
      </c>
      <c r="L364" s="53">
        <f t="shared" si="570"/>
        <v>2673.3097634397063</v>
      </c>
      <c r="M364" s="54"/>
      <c r="N364" s="59">
        <f t="shared" si="571"/>
        <v>10</v>
      </c>
      <c r="O364" s="59">
        <f t="shared" si="572"/>
        <v>3.4906585040053262E-5</v>
      </c>
      <c r="P364" s="59">
        <f t="shared" si="573"/>
        <v>3.4906585040053262E-5</v>
      </c>
      <c r="Q364" s="53">
        <f t="shared" si="574"/>
        <v>4.9365367815301653E-5</v>
      </c>
      <c r="R364" s="53">
        <f t="shared" si="575"/>
        <v>1.0000000002030784</v>
      </c>
      <c r="S364" s="53">
        <f t="shared" si="576"/>
        <v>-4.9764879727190829E-16</v>
      </c>
      <c r="T364" s="53">
        <f t="shared" si="577"/>
        <v>-8.6123027494885704</v>
      </c>
      <c r="U364" s="53">
        <f t="shared" si="578"/>
        <v>-5.0821492826208674</v>
      </c>
      <c r="W364" s="68">
        <f t="shared" ref="W364" si="703">B364+0.001</f>
        <v>90.00200000000001</v>
      </c>
      <c r="X364" s="68">
        <f t="shared" ref="X364" si="704">C364+0.001</f>
        <v>210.547</v>
      </c>
    </row>
    <row r="365" spans="1:24" x14ac:dyDescent="0.3">
      <c r="A365">
        <v>3550</v>
      </c>
      <c r="B365">
        <v>89.998999999999995</v>
      </c>
      <c r="C365">
        <v>210.54399999999998</v>
      </c>
      <c r="D365" s="57">
        <f t="shared" si="562"/>
        <v>1118.5764838764844</v>
      </c>
      <c r="E365" s="57">
        <f t="shared" si="563"/>
        <v>-1034.9964838764845</v>
      </c>
      <c r="F365" s="57">
        <f t="shared" si="564"/>
        <v>-1989.5275858805471</v>
      </c>
      <c r="G365" s="57">
        <f t="shared" si="565"/>
        <v>-1920.6557602893529</v>
      </c>
      <c r="H365" s="57">
        <f t="shared" si="566"/>
        <v>16164.922414119723</v>
      </c>
      <c r="I365" s="57">
        <f t="shared" si="567"/>
        <v>29069.124239710422</v>
      </c>
      <c r="J365" s="53">
        <f t="shared" si="568"/>
        <v>2765.3460117157761</v>
      </c>
      <c r="K365" s="53">
        <f t="shared" si="569"/>
        <v>223.99092789443623</v>
      </c>
      <c r="L365" s="53">
        <f t="shared" si="570"/>
        <v>2683.3093110471564</v>
      </c>
      <c r="M365" s="54"/>
      <c r="N365" s="59">
        <f t="shared" si="571"/>
        <v>10</v>
      </c>
      <c r="O365" s="59">
        <f t="shared" si="572"/>
        <v>-3.4906585040053262E-5</v>
      </c>
      <c r="P365" s="59">
        <f t="shared" si="573"/>
        <v>-3.4906585040053262E-5</v>
      </c>
      <c r="Q365" s="53">
        <f t="shared" si="574"/>
        <v>4.9365367815301653E-5</v>
      </c>
      <c r="R365" s="53">
        <f t="shared" si="575"/>
        <v>1.0000000002030784</v>
      </c>
      <c r="S365" s="53">
        <f t="shared" si="576"/>
        <v>-4.9764879727190829E-16</v>
      </c>
      <c r="T365" s="53">
        <f t="shared" si="577"/>
        <v>-8.6123027494885704</v>
      </c>
      <c r="U365" s="53">
        <f t="shared" si="578"/>
        <v>-5.0821492826208674</v>
      </c>
      <c r="W365" s="68">
        <f t="shared" ref="W365" si="705">B365-0.001</f>
        <v>89.99799999999999</v>
      </c>
      <c r="X365" s="68">
        <f t="shared" ref="X365" si="706">C365-0.001</f>
        <v>210.54299999999998</v>
      </c>
    </row>
    <row r="366" spans="1:24" x14ac:dyDescent="0.3">
      <c r="A366">
        <v>3560</v>
      </c>
      <c r="B366">
        <v>90.001000000000005</v>
      </c>
      <c r="C366">
        <v>210.54599999999999</v>
      </c>
      <c r="D366" s="57">
        <f t="shared" ref="D366:D415" si="707">S366+D365</f>
        <v>1118.5764838764844</v>
      </c>
      <c r="E366" s="57">
        <f t="shared" ref="E366:E415" si="708">$D$1-D366</f>
        <v>-1034.9964838764845</v>
      </c>
      <c r="F366" s="57">
        <f t="shared" ref="F366:F415" si="709">T366+F365</f>
        <v>-1998.1398886300358</v>
      </c>
      <c r="G366" s="57">
        <f t="shared" ref="G366:G415" si="710">U366+G365</f>
        <v>-1925.7379095719737</v>
      </c>
      <c r="H366" s="57">
        <f t="shared" ref="H366:H415" si="711">H365+T366</f>
        <v>16156.310111370234</v>
      </c>
      <c r="I366" s="57">
        <f t="shared" ref="I366:I415" si="712">I365+U366</f>
        <v>29064.0420904278</v>
      </c>
      <c r="J366" s="53">
        <f t="shared" ref="J366:J415" si="713">SQRT(F366^2+G366^2)</f>
        <v>2775.0728838891937</v>
      </c>
      <c r="K366" s="53">
        <f t="shared" ref="K366:K415" si="714">IF(J366=0,0,IF(F366&lt;0,ATAN(G366/F366)*180/PI()+180,ATAN(G366/F366)*180/PI()))</f>
        <v>223.94291887927369</v>
      </c>
      <c r="L366" s="53">
        <f t="shared" ref="L366:L415" si="715">COS((K366-$B$1)*PI()/180)*J366</f>
        <v>2693.3088586546069</v>
      </c>
      <c r="M366" s="54"/>
      <c r="N366" s="59">
        <f t="shared" ref="N366:N415" si="716">A366-A365</f>
        <v>10</v>
      </c>
      <c r="O366" s="59">
        <f t="shared" ref="O366:O415" si="717">RADIANS(B366-B365)</f>
        <v>3.4906585040053262E-5</v>
      </c>
      <c r="P366" s="59">
        <f t="shared" ref="P366:P415" si="718">RADIANS(C366-C365)</f>
        <v>3.4906585040053262E-5</v>
      </c>
      <c r="Q366" s="53">
        <f t="shared" ref="Q366:Q415" si="719">ACOS(COS(O366)-SIN(RADIANS(B365))*SIN(RADIANS(B366))*(1-COS(P366)))</f>
        <v>4.9365367815301653E-5</v>
      </c>
      <c r="R366" s="53">
        <f t="shared" ref="R366:R415" si="720">2/Q366*TAN(Q366/2)</f>
        <v>1.0000000002030784</v>
      </c>
      <c r="S366" s="53">
        <f t="shared" ref="S366:S415" si="721">(N366/2)*(COS(RADIANS(B365))+COS(RADIANS(B366)))*R366</f>
        <v>-4.9764879727190829E-16</v>
      </c>
      <c r="T366" s="53">
        <f t="shared" ref="T366:T415" si="722">(N366/2)*(SIN(RADIANS(B365))*COS(RADIANS(C365))+SIN(RADIANS(B366))*COS(RADIANS(C366)))*R366</f>
        <v>-8.6123027494885704</v>
      </c>
      <c r="U366" s="53">
        <f t="shared" ref="U366:U415" si="723">(N366/2)*(SIN(RADIANS(B365))*SIN(RADIANS(C365))+SIN(RADIANS(B366))*SIN(RADIANS(C366)))*R366</f>
        <v>-5.0821492826208674</v>
      </c>
      <c r="W366" s="68">
        <f t="shared" ref="W366" si="724">B366+0.001</f>
        <v>90.00200000000001</v>
      </c>
      <c r="X366" s="68">
        <f t="shared" ref="X366" si="725">C366+0.001</f>
        <v>210.547</v>
      </c>
    </row>
    <row r="367" spans="1:24" x14ac:dyDescent="0.3">
      <c r="A367">
        <v>3570</v>
      </c>
      <c r="B367">
        <v>89.998999999999995</v>
      </c>
      <c r="C367">
        <v>210.54399999999998</v>
      </c>
      <c r="D367" s="57">
        <f t="shared" si="707"/>
        <v>1118.5764838764844</v>
      </c>
      <c r="E367" s="57">
        <f t="shared" si="708"/>
        <v>-1034.9964838764845</v>
      </c>
      <c r="F367" s="57">
        <f t="shared" si="709"/>
        <v>-2006.7521913795244</v>
      </c>
      <c r="G367" s="57">
        <f t="shared" si="710"/>
        <v>-1930.8200588545944</v>
      </c>
      <c r="H367" s="57">
        <f t="shared" si="711"/>
        <v>16147.697808620745</v>
      </c>
      <c r="I367" s="57">
        <f t="shared" si="712"/>
        <v>29058.959941145178</v>
      </c>
      <c r="J367" s="53">
        <f t="shared" si="713"/>
        <v>2784.8016908357736</v>
      </c>
      <c r="K367" s="53">
        <f t="shared" si="714"/>
        <v>223.89524527334814</v>
      </c>
      <c r="L367" s="53">
        <f t="shared" si="715"/>
        <v>2703.3084062620569</v>
      </c>
      <c r="M367" s="54"/>
      <c r="N367" s="59">
        <f t="shared" si="716"/>
        <v>10</v>
      </c>
      <c r="O367" s="59">
        <f t="shared" si="717"/>
        <v>-3.4906585040053262E-5</v>
      </c>
      <c r="P367" s="59">
        <f t="shared" si="718"/>
        <v>-3.4906585040053262E-5</v>
      </c>
      <c r="Q367" s="53">
        <f t="shared" si="719"/>
        <v>4.9365367815301653E-5</v>
      </c>
      <c r="R367" s="53">
        <f t="shared" si="720"/>
        <v>1.0000000002030784</v>
      </c>
      <c r="S367" s="53">
        <f t="shared" si="721"/>
        <v>-4.9764879727190829E-16</v>
      </c>
      <c r="T367" s="53">
        <f t="shared" si="722"/>
        <v>-8.6123027494885704</v>
      </c>
      <c r="U367" s="53">
        <f t="shared" si="723"/>
        <v>-5.0821492826208674</v>
      </c>
      <c r="W367" s="68">
        <f t="shared" ref="W367" si="726">B367-0.001</f>
        <v>89.99799999999999</v>
      </c>
      <c r="X367" s="68">
        <f t="shared" ref="X367" si="727">C367-0.001</f>
        <v>210.54299999999998</v>
      </c>
    </row>
    <row r="368" spans="1:24" x14ac:dyDescent="0.3">
      <c r="A368">
        <v>3580</v>
      </c>
      <c r="B368">
        <v>90.001000000000005</v>
      </c>
      <c r="C368">
        <v>210.54599999999999</v>
      </c>
      <c r="D368" s="57">
        <f t="shared" si="707"/>
        <v>1118.5764838764844</v>
      </c>
      <c r="E368" s="57">
        <f t="shared" si="708"/>
        <v>-1034.9964838764845</v>
      </c>
      <c r="F368" s="57">
        <f t="shared" si="709"/>
        <v>-2015.3644941290131</v>
      </c>
      <c r="G368" s="57">
        <f t="shared" si="710"/>
        <v>-1935.9022081372152</v>
      </c>
      <c r="H368" s="57">
        <f t="shared" si="711"/>
        <v>16139.085505871257</v>
      </c>
      <c r="I368" s="57">
        <f t="shared" si="712"/>
        <v>29053.877791862556</v>
      </c>
      <c r="J368" s="53">
        <f t="shared" si="713"/>
        <v>2794.5324123485202</v>
      </c>
      <c r="K368" s="53">
        <f t="shared" si="714"/>
        <v>223.84790363927553</v>
      </c>
      <c r="L368" s="53">
        <f t="shared" si="715"/>
        <v>2713.3079538695074</v>
      </c>
      <c r="M368" s="54"/>
      <c r="N368" s="59">
        <f t="shared" si="716"/>
        <v>10</v>
      </c>
      <c r="O368" s="59">
        <f t="shared" si="717"/>
        <v>3.4906585040053262E-5</v>
      </c>
      <c r="P368" s="59">
        <f t="shared" si="718"/>
        <v>3.4906585040053262E-5</v>
      </c>
      <c r="Q368" s="53">
        <f t="shared" si="719"/>
        <v>4.9365367815301653E-5</v>
      </c>
      <c r="R368" s="53">
        <f t="shared" si="720"/>
        <v>1.0000000002030784</v>
      </c>
      <c r="S368" s="53">
        <f t="shared" si="721"/>
        <v>-4.9764879727190829E-16</v>
      </c>
      <c r="T368" s="53">
        <f t="shared" si="722"/>
        <v>-8.6123027494885704</v>
      </c>
      <c r="U368" s="53">
        <f t="shared" si="723"/>
        <v>-5.0821492826208674</v>
      </c>
      <c r="W368" s="68">
        <f t="shared" ref="W368" si="728">B368+0.001</f>
        <v>90.00200000000001</v>
      </c>
      <c r="X368" s="68">
        <f t="shared" ref="X368" si="729">C368+0.001</f>
        <v>210.547</v>
      </c>
    </row>
    <row r="369" spans="1:24" x14ac:dyDescent="0.3">
      <c r="A369">
        <v>3590</v>
      </c>
      <c r="B369">
        <v>89.998999999999995</v>
      </c>
      <c r="C369">
        <v>210.54399999999998</v>
      </c>
      <c r="D369" s="57">
        <f t="shared" si="707"/>
        <v>1118.5764838764844</v>
      </c>
      <c r="E369" s="57">
        <f t="shared" si="708"/>
        <v>-1034.9964838764845</v>
      </c>
      <c r="F369" s="57">
        <f t="shared" si="709"/>
        <v>-2023.9767968785018</v>
      </c>
      <c r="G369" s="57">
        <f t="shared" si="710"/>
        <v>-1940.984357419836</v>
      </c>
      <c r="H369" s="57">
        <f t="shared" si="711"/>
        <v>16130.473203121768</v>
      </c>
      <c r="I369" s="57">
        <f t="shared" si="712"/>
        <v>29048.795642579935</v>
      </c>
      <c r="J369" s="53">
        <f t="shared" si="713"/>
        <v>2804.2650284969595</v>
      </c>
      <c r="K369" s="53">
        <f t="shared" si="714"/>
        <v>223.80089058556447</v>
      </c>
      <c r="L369" s="53">
        <f t="shared" si="715"/>
        <v>2723.3075014769574</v>
      </c>
      <c r="M369" s="54"/>
      <c r="N369" s="59">
        <f t="shared" si="716"/>
        <v>10</v>
      </c>
      <c r="O369" s="59">
        <f t="shared" si="717"/>
        <v>-3.4906585040053262E-5</v>
      </c>
      <c r="P369" s="59">
        <f t="shared" si="718"/>
        <v>-3.4906585040053262E-5</v>
      </c>
      <c r="Q369" s="53">
        <f t="shared" si="719"/>
        <v>4.9365367815301653E-5</v>
      </c>
      <c r="R369" s="53">
        <f t="shared" si="720"/>
        <v>1.0000000002030784</v>
      </c>
      <c r="S369" s="53">
        <f t="shared" si="721"/>
        <v>-4.9764879727190829E-16</v>
      </c>
      <c r="T369" s="53">
        <f t="shared" si="722"/>
        <v>-8.6123027494885704</v>
      </c>
      <c r="U369" s="53">
        <f t="shared" si="723"/>
        <v>-5.0821492826208674</v>
      </c>
      <c r="W369" s="68">
        <f t="shared" ref="W369" si="730">B369-0.001</f>
        <v>89.99799999999999</v>
      </c>
      <c r="X369" s="68">
        <f t="shared" ref="X369" si="731">C369-0.001</f>
        <v>210.54299999999998</v>
      </c>
    </row>
    <row r="370" spans="1:24" x14ac:dyDescent="0.3">
      <c r="A370">
        <v>3600</v>
      </c>
      <c r="B370">
        <v>90.001000000000005</v>
      </c>
      <c r="C370">
        <v>210.54599999999999</v>
      </c>
      <c r="D370" s="57">
        <f t="shared" si="707"/>
        <v>1118.5764838764844</v>
      </c>
      <c r="E370" s="57">
        <f t="shared" si="708"/>
        <v>-1034.9964838764845</v>
      </c>
      <c r="F370" s="57">
        <f t="shared" si="709"/>
        <v>-2032.5890996279904</v>
      </c>
      <c r="G370" s="57">
        <f t="shared" si="710"/>
        <v>-1946.0665067024568</v>
      </c>
      <c r="H370" s="57">
        <f t="shared" si="711"/>
        <v>16121.86090037228</v>
      </c>
      <c r="I370" s="57">
        <f t="shared" si="712"/>
        <v>29043.713493297313</v>
      </c>
      <c r="J370" s="53">
        <f t="shared" si="713"/>
        <v>2813.9995196224941</v>
      </c>
      <c r="K370" s="53">
        <f t="shared" si="714"/>
        <v>223.75420276586883</v>
      </c>
      <c r="L370" s="53">
        <f t="shared" si="715"/>
        <v>2733.3070490844075</v>
      </c>
      <c r="M370" s="54"/>
      <c r="N370" s="59">
        <f t="shared" si="716"/>
        <v>10</v>
      </c>
      <c r="O370" s="59">
        <f t="shared" si="717"/>
        <v>3.4906585040053262E-5</v>
      </c>
      <c r="P370" s="59">
        <f t="shared" si="718"/>
        <v>3.4906585040053262E-5</v>
      </c>
      <c r="Q370" s="53">
        <f t="shared" si="719"/>
        <v>4.9365367815301653E-5</v>
      </c>
      <c r="R370" s="53">
        <f t="shared" si="720"/>
        <v>1.0000000002030784</v>
      </c>
      <c r="S370" s="53">
        <f t="shared" si="721"/>
        <v>-4.9764879727190829E-16</v>
      </c>
      <c r="T370" s="53">
        <f t="shared" si="722"/>
        <v>-8.6123027494885704</v>
      </c>
      <c r="U370" s="53">
        <f t="shared" si="723"/>
        <v>-5.0821492826208674</v>
      </c>
      <c r="W370" s="68">
        <f t="shared" ref="W370" si="732">B370+0.001</f>
        <v>90.00200000000001</v>
      </c>
      <c r="X370" s="68">
        <f t="shared" ref="X370" si="733">C370+0.001</f>
        <v>210.547</v>
      </c>
    </row>
    <row r="371" spans="1:24" x14ac:dyDescent="0.3">
      <c r="A371">
        <v>3610</v>
      </c>
      <c r="B371">
        <v>89.998999999999995</v>
      </c>
      <c r="C371">
        <v>210.54399999999998</v>
      </c>
      <c r="D371" s="57">
        <f t="shared" si="707"/>
        <v>1118.5764838764844</v>
      </c>
      <c r="E371" s="57">
        <f t="shared" si="708"/>
        <v>-1034.9964838764845</v>
      </c>
      <c r="F371" s="57">
        <f t="shared" si="709"/>
        <v>-2041.2014023774791</v>
      </c>
      <c r="G371" s="57">
        <f t="shared" si="710"/>
        <v>-1951.1486559850775</v>
      </c>
      <c r="H371" s="57">
        <f t="shared" si="711"/>
        <v>16113.248597622791</v>
      </c>
      <c r="I371" s="57">
        <f t="shared" si="712"/>
        <v>29038.631344014691</v>
      </c>
      <c r="J371" s="53">
        <f t="shared" si="713"/>
        <v>2823.7358663338473</v>
      </c>
      <c r="K371" s="53">
        <f t="shared" si="714"/>
        <v>223.7078368782548</v>
      </c>
      <c r="L371" s="53">
        <f t="shared" si="715"/>
        <v>2743.3065966918575</v>
      </c>
      <c r="M371" s="54"/>
      <c r="N371" s="59">
        <f t="shared" si="716"/>
        <v>10</v>
      </c>
      <c r="O371" s="59">
        <f t="shared" si="717"/>
        <v>-3.4906585040053262E-5</v>
      </c>
      <c r="P371" s="59">
        <f t="shared" si="718"/>
        <v>-3.4906585040053262E-5</v>
      </c>
      <c r="Q371" s="53">
        <f t="shared" si="719"/>
        <v>4.9365367815301653E-5</v>
      </c>
      <c r="R371" s="53">
        <f t="shared" si="720"/>
        <v>1.0000000002030784</v>
      </c>
      <c r="S371" s="53">
        <f t="shared" si="721"/>
        <v>-4.9764879727190829E-16</v>
      </c>
      <c r="T371" s="53">
        <f t="shared" si="722"/>
        <v>-8.6123027494885704</v>
      </c>
      <c r="U371" s="53">
        <f t="shared" si="723"/>
        <v>-5.0821492826208674</v>
      </c>
      <c r="W371" s="68">
        <f t="shared" ref="W371" si="734">B371-0.001</f>
        <v>89.99799999999999</v>
      </c>
      <c r="X371" s="68">
        <f t="shared" ref="X371" si="735">C371-0.001</f>
        <v>210.54299999999998</v>
      </c>
    </row>
    <row r="372" spans="1:24" x14ac:dyDescent="0.3">
      <c r="A372">
        <v>3620</v>
      </c>
      <c r="B372">
        <v>90.001000000000005</v>
      </c>
      <c r="C372">
        <v>210.54599999999999</v>
      </c>
      <c r="D372" s="57">
        <f t="shared" si="707"/>
        <v>1118.5764838764844</v>
      </c>
      <c r="E372" s="57">
        <f t="shared" si="708"/>
        <v>-1034.9964838764845</v>
      </c>
      <c r="F372" s="57">
        <f t="shared" si="709"/>
        <v>-2049.8137051269678</v>
      </c>
      <c r="G372" s="57">
        <f t="shared" si="710"/>
        <v>-1956.2308052676983</v>
      </c>
      <c r="H372" s="57">
        <f t="shared" si="711"/>
        <v>16104.636294873302</v>
      </c>
      <c r="I372" s="57">
        <f t="shared" si="712"/>
        <v>29033.54919473207</v>
      </c>
      <c r="J372" s="53">
        <f t="shared" si="713"/>
        <v>2833.4740495025985</v>
      </c>
      <c r="K372" s="53">
        <f t="shared" si="714"/>
        <v>223.66178966448177</v>
      </c>
      <c r="L372" s="53">
        <f t="shared" si="715"/>
        <v>2753.3061442993076</v>
      </c>
      <c r="M372" s="54"/>
      <c r="N372" s="59">
        <f t="shared" si="716"/>
        <v>10</v>
      </c>
      <c r="O372" s="59">
        <f t="shared" si="717"/>
        <v>3.4906585040053262E-5</v>
      </c>
      <c r="P372" s="59">
        <f t="shared" si="718"/>
        <v>3.4906585040053262E-5</v>
      </c>
      <c r="Q372" s="53">
        <f t="shared" si="719"/>
        <v>4.9365367815301653E-5</v>
      </c>
      <c r="R372" s="53">
        <f t="shared" si="720"/>
        <v>1.0000000002030784</v>
      </c>
      <c r="S372" s="53">
        <f t="shared" si="721"/>
        <v>-4.9764879727190829E-16</v>
      </c>
      <c r="T372" s="53">
        <f t="shared" si="722"/>
        <v>-8.6123027494885704</v>
      </c>
      <c r="U372" s="53">
        <f t="shared" si="723"/>
        <v>-5.0821492826208674</v>
      </c>
      <c r="W372" s="68">
        <f t="shared" ref="W372" si="736">B372+0.001</f>
        <v>90.00200000000001</v>
      </c>
      <c r="X372" s="68">
        <f t="shared" ref="X372" si="737">C372+0.001</f>
        <v>210.547</v>
      </c>
    </row>
    <row r="373" spans="1:24" x14ac:dyDescent="0.3">
      <c r="A373">
        <v>3630</v>
      </c>
      <c r="B373">
        <v>89.998999999999995</v>
      </c>
      <c r="C373">
        <v>210.54399999999998</v>
      </c>
      <c r="D373" s="57">
        <f t="shared" si="707"/>
        <v>1118.5764838764844</v>
      </c>
      <c r="E373" s="57">
        <f t="shared" si="708"/>
        <v>-1034.9964838764845</v>
      </c>
      <c r="F373" s="57">
        <f t="shared" si="709"/>
        <v>-2058.4260078764564</v>
      </c>
      <c r="G373" s="57">
        <f t="shared" si="710"/>
        <v>-1961.3129545503191</v>
      </c>
      <c r="H373" s="57">
        <f t="shared" si="711"/>
        <v>16096.023992123814</v>
      </c>
      <c r="I373" s="57">
        <f t="shared" si="712"/>
        <v>29028.467045449448</v>
      </c>
      <c r="J373" s="53">
        <f t="shared" si="713"/>
        <v>2843.2140502588099</v>
      </c>
      <c r="K373" s="53">
        <f t="shared" si="714"/>
        <v>223.61605790929698</v>
      </c>
      <c r="L373" s="53">
        <f t="shared" si="715"/>
        <v>2763.3056919067576</v>
      </c>
      <c r="M373" s="54"/>
      <c r="N373" s="59">
        <f t="shared" si="716"/>
        <v>10</v>
      </c>
      <c r="O373" s="59">
        <f t="shared" si="717"/>
        <v>-3.4906585040053262E-5</v>
      </c>
      <c r="P373" s="59">
        <f t="shared" si="718"/>
        <v>-3.4906585040053262E-5</v>
      </c>
      <c r="Q373" s="53">
        <f t="shared" si="719"/>
        <v>4.9365367815301653E-5</v>
      </c>
      <c r="R373" s="53">
        <f t="shared" si="720"/>
        <v>1.0000000002030784</v>
      </c>
      <c r="S373" s="53">
        <f t="shared" si="721"/>
        <v>-4.9764879727190829E-16</v>
      </c>
      <c r="T373" s="53">
        <f t="shared" si="722"/>
        <v>-8.6123027494885704</v>
      </c>
      <c r="U373" s="53">
        <f t="shared" si="723"/>
        <v>-5.0821492826208674</v>
      </c>
      <c r="W373" s="68">
        <f t="shared" ref="W373" si="738">B373-0.001</f>
        <v>89.99799999999999</v>
      </c>
      <c r="X373" s="68">
        <f t="shared" ref="X373" si="739">C373-0.001</f>
        <v>210.54299999999998</v>
      </c>
    </row>
    <row r="374" spans="1:24" x14ac:dyDescent="0.3">
      <c r="A374">
        <v>3640</v>
      </c>
      <c r="B374">
        <v>90.001000000000005</v>
      </c>
      <c r="C374">
        <v>210.54599999999999</v>
      </c>
      <c r="D374" s="57">
        <f t="shared" si="707"/>
        <v>1118.5764838764844</v>
      </c>
      <c r="E374" s="57">
        <f t="shared" si="708"/>
        <v>-1034.9964838764845</v>
      </c>
      <c r="F374" s="57">
        <f t="shared" si="709"/>
        <v>-2067.0383106259451</v>
      </c>
      <c r="G374" s="57">
        <f t="shared" si="710"/>
        <v>-1966.3951038329399</v>
      </c>
      <c r="H374" s="57">
        <f t="shared" si="711"/>
        <v>16087.411689374325</v>
      </c>
      <c r="I374" s="57">
        <f t="shared" si="712"/>
        <v>29023.384896166826</v>
      </c>
      <c r="J374" s="53">
        <f t="shared" si="713"/>
        <v>2852.9558499867326</v>
      </c>
      <c r="K374" s="53">
        <f t="shared" si="714"/>
        <v>223.57063843974311</v>
      </c>
      <c r="L374" s="53">
        <f t="shared" si="715"/>
        <v>2773.3052395142081</v>
      </c>
      <c r="M374" s="54"/>
      <c r="N374" s="59">
        <f t="shared" si="716"/>
        <v>10</v>
      </c>
      <c r="O374" s="59">
        <f t="shared" si="717"/>
        <v>3.4906585040053262E-5</v>
      </c>
      <c r="P374" s="59">
        <f t="shared" si="718"/>
        <v>3.4906585040053262E-5</v>
      </c>
      <c r="Q374" s="53">
        <f t="shared" si="719"/>
        <v>4.9365367815301653E-5</v>
      </c>
      <c r="R374" s="53">
        <f t="shared" si="720"/>
        <v>1.0000000002030784</v>
      </c>
      <c r="S374" s="53">
        <f t="shared" si="721"/>
        <v>-4.9764879727190829E-16</v>
      </c>
      <c r="T374" s="53">
        <f t="shared" si="722"/>
        <v>-8.6123027494885704</v>
      </c>
      <c r="U374" s="53">
        <f t="shared" si="723"/>
        <v>-5.0821492826208674</v>
      </c>
      <c r="W374" s="68">
        <f t="shared" ref="W374" si="740">B374+0.001</f>
        <v>90.00200000000001</v>
      </c>
      <c r="X374" s="68">
        <f t="shared" ref="X374" si="741">C374+0.001</f>
        <v>210.547</v>
      </c>
    </row>
    <row r="375" spans="1:24" x14ac:dyDescent="0.3">
      <c r="A375">
        <v>3650</v>
      </c>
      <c r="B375">
        <v>89.998999999999995</v>
      </c>
      <c r="C375">
        <v>210.54399999999998</v>
      </c>
      <c r="D375" s="57">
        <f t="shared" si="707"/>
        <v>1118.5764838764844</v>
      </c>
      <c r="E375" s="57">
        <f t="shared" si="708"/>
        <v>-1034.9964838764845</v>
      </c>
      <c r="F375" s="57">
        <f t="shared" si="709"/>
        <v>-2075.6506133754337</v>
      </c>
      <c r="G375" s="57">
        <f t="shared" si="710"/>
        <v>-1971.4772531155606</v>
      </c>
      <c r="H375" s="57">
        <f t="shared" si="711"/>
        <v>16078.799386624836</v>
      </c>
      <c r="I375" s="57">
        <f t="shared" si="712"/>
        <v>29018.302746884205</v>
      </c>
      <c r="J375" s="53">
        <f t="shared" si="713"/>
        <v>2862.6994303206006</v>
      </c>
      <c r="K375" s="53">
        <f t="shared" si="714"/>
        <v>223.52552812447922</v>
      </c>
      <c r="L375" s="53">
        <f t="shared" si="715"/>
        <v>2783.3047871216581</v>
      </c>
      <c r="M375" s="54"/>
      <c r="N375" s="59">
        <f t="shared" si="716"/>
        <v>10</v>
      </c>
      <c r="O375" s="59">
        <f t="shared" si="717"/>
        <v>-3.4906585040053262E-5</v>
      </c>
      <c r="P375" s="59">
        <f t="shared" si="718"/>
        <v>-3.4906585040053262E-5</v>
      </c>
      <c r="Q375" s="53">
        <f t="shared" si="719"/>
        <v>4.9365367815301653E-5</v>
      </c>
      <c r="R375" s="53">
        <f t="shared" si="720"/>
        <v>1.0000000002030784</v>
      </c>
      <c r="S375" s="53">
        <f t="shared" si="721"/>
        <v>-4.9764879727190829E-16</v>
      </c>
      <c r="T375" s="53">
        <f t="shared" si="722"/>
        <v>-8.6123027494885704</v>
      </c>
      <c r="U375" s="53">
        <f t="shared" si="723"/>
        <v>-5.0821492826208674</v>
      </c>
      <c r="W375" s="68">
        <f t="shared" ref="W375" si="742">B375-0.001</f>
        <v>89.99799999999999</v>
      </c>
      <c r="X375" s="68">
        <f t="shared" ref="X375" si="743">C375-0.001</f>
        <v>210.54299999999998</v>
      </c>
    </row>
    <row r="376" spans="1:24" x14ac:dyDescent="0.3">
      <c r="A376">
        <v>3660</v>
      </c>
      <c r="B376">
        <v>90.001000000000005</v>
      </c>
      <c r="C376">
        <v>210.54599999999999</v>
      </c>
      <c r="D376" s="57">
        <f t="shared" si="707"/>
        <v>1118.5764838764844</v>
      </c>
      <c r="E376" s="57">
        <f t="shared" si="708"/>
        <v>-1034.9964838764845</v>
      </c>
      <c r="F376" s="57">
        <f t="shared" si="709"/>
        <v>-2084.2629161249224</v>
      </c>
      <c r="G376" s="57">
        <f t="shared" si="710"/>
        <v>-1976.5594023981814</v>
      </c>
      <c r="H376" s="57">
        <f t="shared" si="711"/>
        <v>16070.187083875348</v>
      </c>
      <c r="I376" s="57">
        <f t="shared" si="712"/>
        <v>29013.220597601583</v>
      </c>
      <c r="J376" s="53">
        <f t="shared" si="713"/>
        <v>2872.4447731405076</v>
      </c>
      <c r="K376" s="53">
        <f t="shared" si="714"/>
        <v>223.48072387311453</v>
      </c>
      <c r="L376" s="53">
        <f t="shared" si="715"/>
        <v>2793.3043347291086</v>
      </c>
      <c r="M376" s="54"/>
      <c r="N376" s="59">
        <f t="shared" si="716"/>
        <v>10</v>
      </c>
      <c r="O376" s="59">
        <f t="shared" si="717"/>
        <v>3.4906585040053262E-5</v>
      </c>
      <c r="P376" s="59">
        <f t="shared" si="718"/>
        <v>3.4906585040053262E-5</v>
      </c>
      <c r="Q376" s="53">
        <f t="shared" si="719"/>
        <v>4.9365367815301653E-5</v>
      </c>
      <c r="R376" s="53">
        <f t="shared" si="720"/>
        <v>1.0000000002030784</v>
      </c>
      <c r="S376" s="53">
        <f t="shared" si="721"/>
        <v>-4.9764879727190829E-16</v>
      </c>
      <c r="T376" s="53">
        <f t="shared" si="722"/>
        <v>-8.6123027494885704</v>
      </c>
      <c r="U376" s="53">
        <f t="shared" si="723"/>
        <v>-5.0821492826208674</v>
      </c>
      <c r="W376" s="68">
        <f t="shared" ref="W376" si="744">B376+0.001</f>
        <v>90.00200000000001</v>
      </c>
      <c r="X376" s="68">
        <f t="shared" ref="X376" si="745">C376+0.001</f>
        <v>210.547</v>
      </c>
    </row>
    <row r="377" spans="1:24" x14ac:dyDescent="0.3">
      <c r="A377">
        <v>3670</v>
      </c>
      <c r="B377">
        <v>89.998999999999995</v>
      </c>
      <c r="C377">
        <v>210.54399999999998</v>
      </c>
      <c r="D377" s="57">
        <f t="shared" si="707"/>
        <v>1118.5764838764844</v>
      </c>
      <c r="E377" s="57">
        <f t="shared" si="708"/>
        <v>-1034.9964838764845</v>
      </c>
      <c r="F377" s="57">
        <f t="shared" si="709"/>
        <v>-2092.8752188744111</v>
      </c>
      <c r="G377" s="57">
        <f t="shared" si="710"/>
        <v>-1981.6415516808022</v>
      </c>
      <c r="H377" s="57">
        <f t="shared" si="711"/>
        <v>16061.574781125859</v>
      </c>
      <c r="I377" s="57">
        <f t="shared" si="712"/>
        <v>29008.138448318961</v>
      </c>
      <c r="J377" s="53">
        <f t="shared" si="713"/>
        <v>2882.1918605683613</v>
      </c>
      <c r="K377" s="53">
        <f t="shared" si="714"/>
        <v>223.43622263555426</v>
      </c>
      <c r="L377" s="53">
        <f t="shared" si="715"/>
        <v>2803.3038823365587</v>
      </c>
      <c r="M377" s="54"/>
      <c r="N377" s="59">
        <f t="shared" si="716"/>
        <v>10</v>
      </c>
      <c r="O377" s="59">
        <f t="shared" si="717"/>
        <v>-3.4906585040053262E-5</v>
      </c>
      <c r="P377" s="59">
        <f t="shared" si="718"/>
        <v>-3.4906585040053262E-5</v>
      </c>
      <c r="Q377" s="53">
        <f t="shared" si="719"/>
        <v>4.9365367815301653E-5</v>
      </c>
      <c r="R377" s="53">
        <f t="shared" si="720"/>
        <v>1.0000000002030784</v>
      </c>
      <c r="S377" s="53">
        <f t="shared" si="721"/>
        <v>-4.9764879727190829E-16</v>
      </c>
      <c r="T377" s="53">
        <f t="shared" si="722"/>
        <v>-8.6123027494885704</v>
      </c>
      <c r="U377" s="53">
        <f t="shared" si="723"/>
        <v>-5.0821492826208674</v>
      </c>
      <c r="W377" s="68">
        <f t="shared" ref="W377" si="746">B377-0.001</f>
        <v>89.99799999999999</v>
      </c>
      <c r="X377" s="68">
        <f t="shared" ref="X377" si="747">C377-0.001</f>
        <v>210.54299999999998</v>
      </c>
    </row>
    <row r="378" spans="1:24" x14ac:dyDescent="0.3">
      <c r="A378">
        <v>3680</v>
      </c>
      <c r="B378">
        <v>90.001000000000005</v>
      </c>
      <c r="C378">
        <v>210.54599999999999</v>
      </c>
      <c r="D378" s="57">
        <f t="shared" si="707"/>
        <v>1118.5764838764844</v>
      </c>
      <c r="E378" s="57">
        <f t="shared" si="708"/>
        <v>-1034.9964838764845</v>
      </c>
      <c r="F378" s="57">
        <f t="shared" si="709"/>
        <v>-2101.4875216238997</v>
      </c>
      <c r="G378" s="57">
        <f t="shared" si="710"/>
        <v>-1986.723700963423</v>
      </c>
      <c r="H378" s="57">
        <f t="shared" si="711"/>
        <v>16052.96247837637</v>
      </c>
      <c r="I378" s="57">
        <f t="shared" si="712"/>
        <v>29003.05629903634</v>
      </c>
      <c r="J378" s="53">
        <f t="shared" si="713"/>
        <v>2891.9406749639179</v>
      </c>
      <c r="K378" s="53">
        <f t="shared" si="714"/>
        <v>223.39202140135808</v>
      </c>
      <c r="L378" s="53">
        <f t="shared" si="715"/>
        <v>2813.3034299440087</v>
      </c>
      <c r="M378" s="54"/>
      <c r="N378" s="59">
        <f t="shared" si="716"/>
        <v>10</v>
      </c>
      <c r="O378" s="59">
        <f t="shared" si="717"/>
        <v>3.4906585040053262E-5</v>
      </c>
      <c r="P378" s="59">
        <f t="shared" si="718"/>
        <v>3.4906585040053262E-5</v>
      </c>
      <c r="Q378" s="53">
        <f t="shared" si="719"/>
        <v>4.9365367815301653E-5</v>
      </c>
      <c r="R378" s="53">
        <f t="shared" si="720"/>
        <v>1.0000000002030784</v>
      </c>
      <c r="S378" s="53">
        <f t="shared" si="721"/>
        <v>-4.9764879727190829E-16</v>
      </c>
      <c r="T378" s="53">
        <f t="shared" si="722"/>
        <v>-8.6123027494885704</v>
      </c>
      <c r="U378" s="53">
        <f t="shared" si="723"/>
        <v>-5.0821492826208674</v>
      </c>
      <c r="W378" s="68">
        <f t="shared" ref="W378" si="748">B378+0.001</f>
        <v>90.00200000000001</v>
      </c>
      <c r="X378" s="68">
        <f t="shared" ref="X378" si="749">C378+0.001</f>
        <v>210.547</v>
      </c>
    </row>
    <row r="379" spans="1:24" x14ac:dyDescent="0.3">
      <c r="A379">
        <v>3690</v>
      </c>
      <c r="B379">
        <v>89.998999999999995</v>
      </c>
      <c r="C379">
        <v>210.54399999999998</v>
      </c>
      <c r="D379" s="57">
        <f t="shared" si="707"/>
        <v>1118.5764838764844</v>
      </c>
      <c r="E379" s="57">
        <f t="shared" si="708"/>
        <v>-1034.9964838764845</v>
      </c>
      <c r="F379" s="57">
        <f t="shared" si="709"/>
        <v>-2110.0998243733884</v>
      </c>
      <c r="G379" s="57">
        <f t="shared" si="710"/>
        <v>-1991.8058502460437</v>
      </c>
      <c r="H379" s="57">
        <f t="shared" si="711"/>
        <v>16044.350175626882</v>
      </c>
      <c r="I379" s="57">
        <f t="shared" si="712"/>
        <v>28997.974149753718</v>
      </c>
      <c r="J379" s="53">
        <f t="shared" si="713"/>
        <v>2901.6911989208929</v>
      </c>
      <c r="K379" s="53">
        <f t="shared" si="714"/>
        <v>223.34811719911028</v>
      </c>
      <c r="L379" s="53">
        <f t="shared" si="715"/>
        <v>2823.3029775514588</v>
      </c>
      <c r="M379" s="54"/>
      <c r="N379" s="59">
        <f t="shared" si="716"/>
        <v>10</v>
      </c>
      <c r="O379" s="59">
        <f t="shared" si="717"/>
        <v>-3.4906585040053262E-5</v>
      </c>
      <c r="P379" s="59">
        <f t="shared" si="718"/>
        <v>-3.4906585040053262E-5</v>
      </c>
      <c r="Q379" s="53">
        <f t="shared" si="719"/>
        <v>4.9365367815301653E-5</v>
      </c>
      <c r="R379" s="53">
        <f t="shared" si="720"/>
        <v>1.0000000002030784</v>
      </c>
      <c r="S379" s="53">
        <f t="shared" si="721"/>
        <v>-4.9764879727190829E-16</v>
      </c>
      <c r="T379" s="53">
        <f t="shared" si="722"/>
        <v>-8.6123027494885704</v>
      </c>
      <c r="U379" s="53">
        <f t="shared" si="723"/>
        <v>-5.0821492826208674</v>
      </c>
      <c r="W379" s="68">
        <f t="shared" ref="W379" si="750">B379-0.001</f>
        <v>89.99799999999999</v>
      </c>
      <c r="X379" s="68">
        <f t="shared" ref="X379" si="751">C379-0.001</f>
        <v>210.54299999999998</v>
      </c>
    </row>
    <row r="380" spans="1:24" x14ac:dyDescent="0.3">
      <c r="A380">
        <v>3700</v>
      </c>
      <c r="B380">
        <v>90.001000000000005</v>
      </c>
      <c r="C380">
        <v>210.54599999999999</v>
      </c>
      <c r="D380" s="57">
        <f t="shared" si="707"/>
        <v>1118.5764838764844</v>
      </c>
      <c r="E380" s="57">
        <f t="shared" si="708"/>
        <v>-1034.9964838764845</v>
      </c>
      <c r="F380" s="57">
        <f t="shared" si="709"/>
        <v>-2118.7121271228771</v>
      </c>
      <c r="G380" s="57">
        <f t="shared" si="710"/>
        <v>-1996.8879995286645</v>
      </c>
      <c r="H380" s="57">
        <f t="shared" si="711"/>
        <v>16035.737872877393</v>
      </c>
      <c r="I380" s="57">
        <f t="shared" si="712"/>
        <v>28992.892000471096</v>
      </c>
      <c r="J380" s="53">
        <f t="shared" si="713"/>
        <v>2911.443415263147</v>
      </c>
      <c r="K380" s="53">
        <f t="shared" si="714"/>
        <v>223.30450709580182</v>
      </c>
      <c r="L380" s="53">
        <f t="shared" si="715"/>
        <v>2833.3025251589088</v>
      </c>
      <c r="M380" s="54"/>
      <c r="N380" s="59">
        <f t="shared" si="716"/>
        <v>10</v>
      </c>
      <c r="O380" s="59">
        <f t="shared" si="717"/>
        <v>3.4906585040053262E-5</v>
      </c>
      <c r="P380" s="59">
        <f t="shared" si="718"/>
        <v>3.4906585040053262E-5</v>
      </c>
      <c r="Q380" s="53">
        <f t="shared" si="719"/>
        <v>4.9365367815301653E-5</v>
      </c>
      <c r="R380" s="53">
        <f t="shared" si="720"/>
        <v>1.0000000002030784</v>
      </c>
      <c r="S380" s="53">
        <f t="shared" si="721"/>
        <v>-4.9764879727190829E-16</v>
      </c>
      <c r="T380" s="53">
        <f t="shared" si="722"/>
        <v>-8.6123027494885704</v>
      </c>
      <c r="U380" s="53">
        <f t="shared" si="723"/>
        <v>-5.0821492826208674</v>
      </c>
      <c r="W380" s="68">
        <f t="shared" ref="W380" si="752">B380+0.001</f>
        <v>90.00200000000001</v>
      </c>
      <c r="X380" s="68">
        <f t="shared" ref="X380" si="753">C380+0.001</f>
        <v>210.547</v>
      </c>
    </row>
    <row r="381" spans="1:24" x14ac:dyDescent="0.3">
      <c r="A381">
        <v>3710</v>
      </c>
      <c r="B381">
        <v>89.998999999999995</v>
      </c>
      <c r="C381">
        <v>210.54399999999998</v>
      </c>
      <c r="D381" s="57">
        <f t="shared" si="707"/>
        <v>1118.5764838764844</v>
      </c>
      <c r="E381" s="57">
        <f t="shared" si="708"/>
        <v>-1034.9964838764845</v>
      </c>
      <c r="F381" s="57">
        <f t="shared" si="709"/>
        <v>-2127.3244298723657</v>
      </c>
      <c r="G381" s="57">
        <f t="shared" si="710"/>
        <v>-2001.9701488112853</v>
      </c>
      <c r="H381" s="57">
        <f t="shared" si="711"/>
        <v>16027.125570127904</v>
      </c>
      <c r="I381" s="57">
        <f t="shared" si="712"/>
        <v>28987.809851188475</v>
      </c>
      <c r="J381" s="53">
        <f t="shared" si="713"/>
        <v>2921.1973070409445</v>
      </c>
      <c r="K381" s="53">
        <f t="shared" si="714"/>
        <v>223.26118819622371</v>
      </c>
      <c r="L381" s="53">
        <f t="shared" si="715"/>
        <v>2843.3020727663588</v>
      </c>
      <c r="M381" s="54"/>
      <c r="N381" s="59">
        <f t="shared" si="716"/>
        <v>10</v>
      </c>
      <c r="O381" s="59">
        <f t="shared" si="717"/>
        <v>-3.4906585040053262E-5</v>
      </c>
      <c r="P381" s="59">
        <f t="shared" si="718"/>
        <v>-3.4906585040053262E-5</v>
      </c>
      <c r="Q381" s="53">
        <f t="shared" si="719"/>
        <v>4.9365367815301653E-5</v>
      </c>
      <c r="R381" s="53">
        <f t="shared" si="720"/>
        <v>1.0000000002030784</v>
      </c>
      <c r="S381" s="53">
        <f t="shared" si="721"/>
        <v>-4.9764879727190829E-16</v>
      </c>
      <c r="T381" s="53">
        <f t="shared" si="722"/>
        <v>-8.6123027494885704</v>
      </c>
      <c r="U381" s="53">
        <f t="shared" si="723"/>
        <v>-5.0821492826208674</v>
      </c>
      <c r="W381" s="68">
        <f t="shared" ref="W381" si="754">B381-0.001</f>
        <v>89.99799999999999</v>
      </c>
      <c r="X381" s="68">
        <f t="shared" ref="X381" si="755">C381-0.001</f>
        <v>210.54299999999998</v>
      </c>
    </row>
    <row r="382" spans="1:24" x14ac:dyDescent="0.3">
      <c r="A382">
        <v>3720</v>
      </c>
      <c r="B382">
        <v>90.001000000000005</v>
      </c>
      <c r="C382">
        <v>210.54599999999999</v>
      </c>
      <c r="D382" s="57">
        <f t="shared" si="707"/>
        <v>1118.5764838764844</v>
      </c>
      <c r="E382" s="57">
        <f t="shared" si="708"/>
        <v>-1034.9964838764845</v>
      </c>
      <c r="F382" s="57">
        <f t="shared" si="709"/>
        <v>-2135.9367326218544</v>
      </c>
      <c r="G382" s="57">
        <f t="shared" si="710"/>
        <v>-2007.0522980939061</v>
      </c>
      <c r="H382" s="57">
        <f t="shared" si="711"/>
        <v>16018.513267378416</v>
      </c>
      <c r="I382" s="57">
        <f t="shared" si="712"/>
        <v>28982.727701905853</v>
      </c>
      <c r="J382" s="53">
        <f t="shared" si="713"/>
        <v>2930.9528575272843</v>
      </c>
      <c r="K382" s="53">
        <f t="shared" si="714"/>
        <v>223.21815764237166</v>
      </c>
      <c r="L382" s="53">
        <f t="shared" si="715"/>
        <v>2853.3016203738093</v>
      </c>
      <c r="M382" s="54"/>
      <c r="N382" s="59">
        <f t="shared" si="716"/>
        <v>10</v>
      </c>
      <c r="O382" s="59">
        <f t="shared" si="717"/>
        <v>3.4906585040053262E-5</v>
      </c>
      <c r="P382" s="59">
        <f t="shared" si="718"/>
        <v>3.4906585040053262E-5</v>
      </c>
      <c r="Q382" s="53">
        <f t="shared" si="719"/>
        <v>4.9365367815301653E-5</v>
      </c>
      <c r="R382" s="53">
        <f t="shared" si="720"/>
        <v>1.0000000002030784</v>
      </c>
      <c r="S382" s="53">
        <f t="shared" si="721"/>
        <v>-4.9764879727190829E-16</v>
      </c>
      <c r="T382" s="53">
        <f t="shared" si="722"/>
        <v>-8.6123027494885704</v>
      </c>
      <c r="U382" s="53">
        <f t="shared" si="723"/>
        <v>-5.0821492826208674</v>
      </c>
      <c r="W382" s="68">
        <f t="shared" ref="W382" si="756">B382+0.001</f>
        <v>90.00200000000001</v>
      </c>
      <c r="X382" s="68">
        <f t="shared" ref="X382" si="757">C382+0.001</f>
        <v>210.547</v>
      </c>
    </row>
    <row r="383" spans="1:24" x14ac:dyDescent="0.3">
      <c r="A383">
        <v>3730</v>
      </c>
      <c r="B383">
        <v>89.998999999999995</v>
      </c>
      <c r="C383">
        <v>210.54399999999998</v>
      </c>
      <c r="D383" s="57">
        <f t="shared" si="707"/>
        <v>1118.5764838764844</v>
      </c>
      <c r="E383" s="57">
        <f t="shared" si="708"/>
        <v>-1034.9964838764845</v>
      </c>
      <c r="F383" s="57">
        <f t="shared" si="709"/>
        <v>-2144.5490353713431</v>
      </c>
      <c r="G383" s="57">
        <f t="shared" si="710"/>
        <v>-2012.1344473765269</v>
      </c>
      <c r="H383" s="57">
        <f t="shared" si="711"/>
        <v>16009.900964628927</v>
      </c>
      <c r="I383" s="57">
        <f t="shared" si="712"/>
        <v>28977.645552623231</v>
      </c>
      <c r="J383" s="53">
        <f t="shared" si="713"/>
        <v>2940.7100502143016</v>
      </c>
      <c r="K383" s="53">
        <f t="shared" si="714"/>
        <v>223.17541261286163</v>
      </c>
      <c r="L383" s="53">
        <f t="shared" si="715"/>
        <v>2863.3011679812594</v>
      </c>
      <c r="M383" s="54"/>
      <c r="N383" s="59">
        <f t="shared" si="716"/>
        <v>10</v>
      </c>
      <c r="O383" s="59">
        <f t="shared" si="717"/>
        <v>-3.4906585040053262E-5</v>
      </c>
      <c r="P383" s="59">
        <f t="shared" si="718"/>
        <v>-3.4906585040053262E-5</v>
      </c>
      <c r="Q383" s="53">
        <f t="shared" si="719"/>
        <v>4.9365367815301653E-5</v>
      </c>
      <c r="R383" s="53">
        <f t="shared" si="720"/>
        <v>1.0000000002030784</v>
      </c>
      <c r="S383" s="53">
        <f t="shared" si="721"/>
        <v>-4.9764879727190829E-16</v>
      </c>
      <c r="T383" s="53">
        <f t="shared" si="722"/>
        <v>-8.6123027494885704</v>
      </c>
      <c r="U383" s="53">
        <f t="shared" si="723"/>
        <v>-5.0821492826208674</v>
      </c>
      <c r="W383" s="68">
        <f t="shared" ref="W383" si="758">B383-0.001</f>
        <v>89.99799999999999</v>
      </c>
      <c r="X383" s="68">
        <f t="shared" ref="X383" si="759">C383-0.001</f>
        <v>210.54299999999998</v>
      </c>
    </row>
    <row r="384" spans="1:24" x14ac:dyDescent="0.3">
      <c r="A384">
        <v>3740</v>
      </c>
      <c r="B384">
        <v>90.001000000000005</v>
      </c>
      <c r="C384">
        <v>210.54599999999999</v>
      </c>
      <c r="D384" s="57">
        <f t="shared" si="707"/>
        <v>1118.5764838764844</v>
      </c>
      <c r="E384" s="57">
        <f t="shared" si="708"/>
        <v>-1034.9964838764845</v>
      </c>
      <c r="F384" s="57">
        <f t="shared" si="709"/>
        <v>-2153.1613381208317</v>
      </c>
      <c r="G384" s="57">
        <f t="shared" si="710"/>
        <v>-2017.2165966591476</v>
      </c>
      <c r="H384" s="57">
        <f t="shared" si="711"/>
        <v>16001.288661879438</v>
      </c>
      <c r="I384" s="57">
        <f t="shared" si="712"/>
        <v>28972.56340334061</v>
      </c>
      <c r="J384" s="53">
        <f t="shared" si="713"/>
        <v>2950.4688688097363</v>
      </c>
      <c r="K384" s="53">
        <f t="shared" si="714"/>
        <v>223.13295032235632</v>
      </c>
      <c r="L384" s="53">
        <f t="shared" si="715"/>
        <v>2873.300715588709</v>
      </c>
      <c r="M384" s="54"/>
      <c r="N384" s="59">
        <f t="shared" si="716"/>
        <v>10</v>
      </c>
      <c r="O384" s="59">
        <f t="shared" si="717"/>
        <v>3.4906585040053262E-5</v>
      </c>
      <c r="P384" s="59">
        <f t="shared" si="718"/>
        <v>3.4906585040053262E-5</v>
      </c>
      <c r="Q384" s="53">
        <f t="shared" si="719"/>
        <v>4.9365367815301653E-5</v>
      </c>
      <c r="R384" s="53">
        <f t="shared" si="720"/>
        <v>1.0000000002030784</v>
      </c>
      <c r="S384" s="53">
        <f t="shared" si="721"/>
        <v>-4.9764879727190829E-16</v>
      </c>
      <c r="T384" s="53">
        <f t="shared" si="722"/>
        <v>-8.6123027494885704</v>
      </c>
      <c r="U384" s="53">
        <f t="shared" si="723"/>
        <v>-5.0821492826208674</v>
      </c>
      <c r="W384" s="68">
        <f t="shared" ref="W384" si="760">B384+0.001</f>
        <v>90.00200000000001</v>
      </c>
      <c r="X384" s="68">
        <f t="shared" ref="X384" si="761">C384+0.001</f>
        <v>210.547</v>
      </c>
    </row>
    <row r="385" spans="1:24" x14ac:dyDescent="0.3">
      <c r="A385">
        <v>3750</v>
      </c>
      <c r="B385">
        <v>89.998999999999995</v>
      </c>
      <c r="C385">
        <v>210.54399999999998</v>
      </c>
      <c r="D385" s="57">
        <f t="shared" si="707"/>
        <v>1118.5764838764844</v>
      </c>
      <c r="E385" s="57">
        <f t="shared" si="708"/>
        <v>-1034.9964838764845</v>
      </c>
      <c r="F385" s="57">
        <f t="shared" si="709"/>
        <v>-2161.7736408703204</v>
      </c>
      <c r="G385" s="57">
        <f t="shared" si="710"/>
        <v>-2022.2987459417684</v>
      </c>
      <c r="H385" s="57">
        <f t="shared" si="711"/>
        <v>15992.67635912995</v>
      </c>
      <c r="I385" s="57">
        <f t="shared" si="712"/>
        <v>28967.481254057988</v>
      </c>
      <c r="J385" s="53">
        <f t="shared" si="713"/>
        <v>2960.2292972334712</v>
      </c>
      <c r="K385" s="53">
        <f t="shared" si="714"/>
        <v>223.09076802100199</v>
      </c>
      <c r="L385" s="53">
        <f t="shared" si="715"/>
        <v>2883.3002631961599</v>
      </c>
      <c r="M385" s="54"/>
      <c r="N385" s="59">
        <f t="shared" si="716"/>
        <v>10</v>
      </c>
      <c r="O385" s="59">
        <f t="shared" si="717"/>
        <v>-3.4906585040053262E-5</v>
      </c>
      <c r="P385" s="59">
        <f t="shared" si="718"/>
        <v>-3.4906585040053262E-5</v>
      </c>
      <c r="Q385" s="53">
        <f t="shared" si="719"/>
        <v>4.9365367815301653E-5</v>
      </c>
      <c r="R385" s="53">
        <f t="shared" si="720"/>
        <v>1.0000000002030784</v>
      </c>
      <c r="S385" s="53">
        <f t="shared" si="721"/>
        <v>-4.9764879727190829E-16</v>
      </c>
      <c r="T385" s="53">
        <f t="shared" si="722"/>
        <v>-8.6123027494885704</v>
      </c>
      <c r="U385" s="53">
        <f t="shared" si="723"/>
        <v>-5.0821492826208674</v>
      </c>
      <c r="W385" s="68">
        <f t="shared" ref="W385" si="762">B385-0.001</f>
        <v>89.99799999999999</v>
      </c>
      <c r="X385" s="68">
        <f t="shared" ref="X385" si="763">C385-0.001</f>
        <v>210.54299999999998</v>
      </c>
    </row>
    <row r="386" spans="1:24" x14ac:dyDescent="0.3">
      <c r="A386">
        <v>3760</v>
      </c>
      <c r="B386">
        <v>90.001000000000005</v>
      </c>
      <c r="C386">
        <v>210.54599999999999</v>
      </c>
      <c r="D386" s="57">
        <f t="shared" si="707"/>
        <v>1118.5764838764844</v>
      </c>
      <c r="E386" s="57">
        <f t="shared" si="708"/>
        <v>-1034.9964838764845</v>
      </c>
      <c r="F386" s="57">
        <f t="shared" si="709"/>
        <v>-2170.385943619809</v>
      </c>
      <c r="G386" s="57">
        <f t="shared" si="710"/>
        <v>-2027.3808952243892</v>
      </c>
      <c r="H386" s="57">
        <f t="shared" si="711"/>
        <v>15984.064056380461</v>
      </c>
      <c r="I386" s="57">
        <f t="shared" si="712"/>
        <v>28962.399104775366</v>
      </c>
      <c r="J386" s="53">
        <f t="shared" si="713"/>
        <v>2969.991319614132</v>
      </c>
      <c r="K386" s="53">
        <f t="shared" si="714"/>
        <v>223.04886299387567</v>
      </c>
      <c r="L386" s="53">
        <f t="shared" si="715"/>
        <v>2893.2998108036095</v>
      </c>
      <c r="M386" s="54"/>
      <c r="N386" s="59">
        <f t="shared" si="716"/>
        <v>10</v>
      </c>
      <c r="O386" s="59">
        <f t="shared" si="717"/>
        <v>3.4906585040053262E-5</v>
      </c>
      <c r="P386" s="59">
        <f t="shared" si="718"/>
        <v>3.4906585040053262E-5</v>
      </c>
      <c r="Q386" s="53">
        <f t="shared" si="719"/>
        <v>4.9365367815301653E-5</v>
      </c>
      <c r="R386" s="53">
        <f t="shared" si="720"/>
        <v>1.0000000002030784</v>
      </c>
      <c r="S386" s="53">
        <f t="shared" si="721"/>
        <v>-4.9764879727190829E-16</v>
      </c>
      <c r="T386" s="53">
        <f t="shared" si="722"/>
        <v>-8.6123027494885704</v>
      </c>
      <c r="U386" s="53">
        <f t="shared" si="723"/>
        <v>-5.0821492826208674</v>
      </c>
      <c r="W386" s="68">
        <f t="shared" ref="W386" si="764">B386+0.001</f>
        <v>90.00200000000001</v>
      </c>
      <c r="X386" s="68">
        <f t="shared" ref="X386" si="765">C386+0.001</f>
        <v>210.547</v>
      </c>
    </row>
    <row r="387" spans="1:24" x14ac:dyDescent="0.3">
      <c r="A387">
        <v>3770</v>
      </c>
      <c r="B387">
        <v>89.998999999999995</v>
      </c>
      <c r="C387">
        <v>210.54399999999998</v>
      </c>
      <c r="D387" s="57">
        <f t="shared" si="707"/>
        <v>1118.5764838764844</v>
      </c>
      <c r="E387" s="57">
        <f t="shared" si="708"/>
        <v>-1034.9964838764845</v>
      </c>
      <c r="F387" s="57">
        <f t="shared" si="709"/>
        <v>-2178.9982463692977</v>
      </c>
      <c r="G387" s="57">
        <f t="shared" si="710"/>
        <v>-2032.46304450701</v>
      </c>
      <c r="H387" s="57">
        <f t="shared" si="711"/>
        <v>15975.451753630972</v>
      </c>
      <c r="I387" s="57">
        <f t="shared" si="712"/>
        <v>28957.316955492744</v>
      </c>
      <c r="J387" s="53">
        <f t="shared" si="713"/>
        <v>2979.7549202857572</v>
      </c>
      <c r="K387" s="53">
        <f t="shared" si="714"/>
        <v>223.00723256044245</v>
      </c>
      <c r="L387" s="53">
        <f t="shared" si="715"/>
        <v>2903.29935841106</v>
      </c>
      <c r="M387" s="54"/>
      <c r="N387" s="59">
        <f t="shared" si="716"/>
        <v>10</v>
      </c>
      <c r="O387" s="59">
        <f t="shared" si="717"/>
        <v>-3.4906585040053262E-5</v>
      </c>
      <c r="P387" s="59">
        <f t="shared" si="718"/>
        <v>-3.4906585040053262E-5</v>
      </c>
      <c r="Q387" s="53">
        <f t="shared" si="719"/>
        <v>4.9365367815301653E-5</v>
      </c>
      <c r="R387" s="53">
        <f t="shared" si="720"/>
        <v>1.0000000002030784</v>
      </c>
      <c r="S387" s="53">
        <f t="shared" si="721"/>
        <v>-4.9764879727190829E-16</v>
      </c>
      <c r="T387" s="53">
        <f t="shared" si="722"/>
        <v>-8.6123027494885704</v>
      </c>
      <c r="U387" s="53">
        <f t="shared" si="723"/>
        <v>-5.0821492826208674</v>
      </c>
      <c r="W387" s="68">
        <f t="shared" ref="W387" si="766">B387-0.001</f>
        <v>89.99799999999999</v>
      </c>
      <c r="X387" s="68">
        <f t="shared" ref="X387" si="767">C387-0.001</f>
        <v>210.54299999999998</v>
      </c>
    </row>
    <row r="388" spans="1:24" x14ac:dyDescent="0.3">
      <c r="A388">
        <v>3780</v>
      </c>
      <c r="B388">
        <v>90.001000000000005</v>
      </c>
      <c r="C388">
        <v>210.54599999999999</v>
      </c>
      <c r="D388" s="57">
        <f t="shared" si="707"/>
        <v>1118.5764838764844</v>
      </c>
      <c r="E388" s="57">
        <f t="shared" si="708"/>
        <v>-1034.9964838764845</v>
      </c>
      <c r="F388" s="57">
        <f t="shared" si="709"/>
        <v>-2187.6105491187864</v>
      </c>
      <c r="G388" s="57">
        <f t="shared" si="710"/>
        <v>-2037.5451937896307</v>
      </c>
      <c r="H388" s="57">
        <f t="shared" si="711"/>
        <v>15966.839450881484</v>
      </c>
      <c r="I388" s="57">
        <f t="shared" si="712"/>
        <v>28952.234806210123</v>
      </c>
      <c r="J388" s="53">
        <f t="shared" si="713"/>
        <v>2989.5200837845232</v>
      </c>
      <c r="K388" s="53">
        <f t="shared" si="714"/>
        <v>222.96587407402271</v>
      </c>
      <c r="L388" s="53">
        <f t="shared" si="715"/>
        <v>2913.29890601851</v>
      </c>
      <c r="M388" s="54"/>
      <c r="N388" s="59">
        <f t="shared" si="716"/>
        <v>10</v>
      </c>
      <c r="O388" s="59">
        <f t="shared" si="717"/>
        <v>3.4906585040053262E-5</v>
      </c>
      <c r="P388" s="59">
        <f t="shared" si="718"/>
        <v>3.4906585040053262E-5</v>
      </c>
      <c r="Q388" s="53">
        <f t="shared" si="719"/>
        <v>4.9365367815301653E-5</v>
      </c>
      <c r="R388" s="53">
        <f t="shared" si="720"/>
        <v>1.0000000002030784</v>
      </c>
      <c r="S388" s="53">
        <f t="shared" si="721"/>
        <v>-4.9764879727190829E-16</v>
      </c>
      <c r="T388" s="53">
        <f t="shared" si="722"/>
        <v>-8.6123027494885704</v>
      </c>
      <c r="U388" s="53">
        <f t="shared" si="723"/>
        <v>-5.0821492826208674</v>
      </c>
      <c r="W388" s="68">
        <f t="shared" ref="W388" si="768">B388+0.001</f>
        <v>90.00200000000001</v>
      </c>
      <c r="X388" s="68">
        <f t="shared" ref="X388" si="769">C388+0.001</f>
        <v>210.547</v>
      </c>
    </row>
    <row r="389" spans="1:24" x14ac:dyDescent="0.3">
      <c r="A389">
        <v>3790</v>
      </c>
      <c r="B389">
        <v>89.998999999999995</v>
      </c>
      <c r="C389">
        <v>210.54399999999998</v>
      </c>
      <c r="D389" s="57">
        <f t="shared" si="707"/>
        <v>1118.5764838764844</v>
      </c>
      <c r="E389" s="57">
        <f t="shared" si="708"/>
        <v>-1034.9964838764845</v>
      </c>
      <c r="F389" s="57">
        <f t="shared" si="709"/>
        <v>-2196.222851868275</v>
      </c>
      <c r="G389" s="57">
        <f t="shared" si="710"/>
        <v>-2042.6273430722515</v>
      </c>
      <c r="H389" s="57">
        <f t="shared" si="711"/>
        <v>15958.227148131995</v>
      </c>
      <c r="I389" s="57">
        <f t="shared" si="712"/>
        <v>28947.152656927501</v>
      </c>
      <c r="J389" s="53">
        <f t="shared" si="713"/>
        <v>2999.2867948455387</v>
      </c>
      <c r="K389" s="53">
        <f t="shared" si="714"/>
        <v>222.92478492126889</v>
      </c>
      <c r="L389" s="53">
        <f t="shared" si="715"/>
        <v>2923.2984536259601</v>
      </c>
      <c r="M389" s="54"/>
      <c r="N389" s="59">
        <f t="shared" si="716"/>
        <v>10</v>
      </c>
      <c r="O389" s="59">
        <f t="shared" si="717"/>
        <v>-3.4906585040053262E-5</v>
      </c>
      <c r="P389" s="59">
        <f t="shared" si="718"/>
        <v>-3.4906585040053262E-5</v>
      </c>
      <c r="Q389" s="53">
        <f t="shared" si="719"/>
        <v>4.9365367815301653E-5</v>
      </c>
      <c r="R389" s="53">
        <f t="shared" si="720"/>
        <v>1.0000000002030784</v>
      </c>
      <c r="S389" s="53">
        <f t="shared" si="721"/>
        <v>-4.9764879727190829E-16</v>
      </c>
      <c r="T389" s="53">
        <f t="shared" si="722"/>
        <v>-8.6123027494885704</v>
      </c>
      <c r="U389" s="53">
        <f t="shared" si="723"/>
        <v>-5.0821492826208674</v>
      </c>
      <c r="W389" s="68">
        <f t="shared" ref="W389" si="770">B389-0.001</f>
        <v>89.99799999999999</v>
      </c>
      <c r="X389" s="68">
        <f t="shared" ref="X389" si="771">C389-0.001</f>
        <v>210.54299999999998</v>
      </c>
    </row>
    <row r="390" spans="1:24" x14ac:dyDescent="0.3">
      <c r="A390">
        <v>3800</v>
      </c>
      <c r="B390">
        <v>90.001000000000005</v>
      </c>
      <c r="C390">
        <v>210.54599999999999</v>
      </c>
      <c r="D390" s="57">
        <f t="shared" si="707"/>
        <v>1118.5764838764844</v>
      </c>
      <c r="E390" s="57">
        <f t="shared" si="708"/>
        <v>-1034.9964838764845</v>
      </c>
      <c r="F390" s="57">
        <f t="shared" si="709"/>
        <v>-2204.8351546177637</v>
      </c>
      <c r="G390" s="57">
        <f t="shared" si="710"/>
        <v>-2047.7094923548723</v>
      </c>
      <c r="H390" s="57">
        <f t="shared" si="711"/>
        <v>15949.614845382506</v>
      </c>
      <c r="I390" s="57">
        <f t="shared" si="712"/>
        <v>28942.070507644879</v>
      </c>
      <c r="J390" s="53">
        <f t="shared" si="713"/>
        <v>3009.0550383996942</v>
      </c>
      <c r="K390" s="53">
        <f t="shared" si="714"/>
        <v>222.88396252165197</v>
      </c>
      <c r="L390" s="53">
        <f t="shared" si="715"/>
        <v>2933.2980012334101</v>
      </c>
      <c r="M390" s="54"/>
      <c r="N390" s="59">
        <f t="shared" si="716"/>
        <v>10</v>
      </c>
      <c r="O390" s="59">
        <f t="shared" si="717"/>
        <v>3.4906585040053262E-5</v>
      </c>
      <c r="P390" s="59">
        <f t="shared" si="718"/>
        <v>3.4906585040053262E-5</v>
      </c>
      <c r="Q390" s="53">
        <f t="shared" si="719"/>
        <v>4.9365367815301653E-5</v>
      </c>
      <c r="R390" s="53">
        <f t="shared" si="720"/>
        <v>1.0000000002030784</v>
      </c>
      <c r="S390" s="53">
        <f t="shared" si="721"/>
        <v>-4.9764879727190829E-16</v>
      </c>
      <c r="T390" s="53">
        <f t="shared" si="722"/>
        <v>-8.6123027494885704</v>
      </c>
      <c r="U390" s="53">
        <f t="shared" si="723"/>
        <v>-5.0821492826208674</v>
      </c>
      <c r="W390" s="68">
        <f t="shared" ref="W390" si="772">B390+0.001</f>
        <v>90.00200000000001</v>
      </c>
      <c r="X390" s="68">
        <f t="shared" ref="X390" si="773">C390+0.001</f>
        <v>210.547</v>
      </c>
    </row>
    <row r="391" spans="1:24" x14ac:dyDescent="0.3">
      <c r="A391">
        <v>3810</v>
      </c>
      <c r="B391">
        <v>89.998999999999995</v>
      </c>
      <c r="C391">
        <v>210.54399999999998</v>
      </c>
      <c r="D391" s="57">
        <f t="shared" si="707"/>
        <v>1118.5764838764844</v>
      </c>
      <c r="E391" s="57">
        <f t="shared" si="708"/>
        <v>-1034.9964838764845</v>
      </c>
      <c r="F391" s="57">
        <f t="shared" si="709"/>
        <v>-2213.4474573672524</v>
      </c>
      <c r="G391" s="57">
        <f t="shared" si="710"/>
        <v>-2052.7916416374933</v>
      </c>
      <c r="H391" s="57">
        <f t="shared" si="711"/>
        <v>15941.002542633018</v>
      </c>
      <c r="I391" s="57">
        <f t="shared" si="712"/>
        <v>28936.988358362258</v>
      </c>
      <c r="J391" s="53">
        <f t="shared" si="713"/>
        <v>3018.8247995705728</v>
      </c>
      <c r="K391" s="53">
        <f t="shared" si="714"/>
        <v>222.84340432695689</v>
      </c>
      <c r="L391" s="53">
        <f t="shared" si="715"/>
        <v>2943.2975488408601</v>
      </c>
      <c r="M391" s="54"/>
      <c r="N391" s="59">
        <f t="shared" si="716"/>
        <v>10</v>
      </c>
      <c r="O391" s="59">
        <f t="shared" si="717"/>
        <v>-3.4906585040053262E-5</v>
      </c>
      <c r="P391" s="59">
        <f t="shared" si="718"/>
        <v>-3.4906585040053262E-5</v>
      </c>
      <c r="Q391" s="53">
        <f t="shared" si="719"/>
        <v>4.9365367815301653E-5</v>
      </c>
      <c r="R391" s="53">
        <f t="shared" si="720"/>
        <v>1.0000000002030784</v>
      </c>
      <c r="S391" s="53">
        <f t="shared" si="721"/>
        <v>-4.9764879727190829E-16</v>
      </c>
      <c r="T391" s="53">
        <f t="shared" si="722"/>
        <v>-8.6123027494885704</v>
      </c>
      <c r="U391" s="53">
        <f t="shared" si="723"/>
        <v>-5.0821492826208674</v>
      </c>
      <c r="W391" s="68">
        <f t="shared" ref="W391" si="774">B391-0.001</f>
        <v>89.99799999999999</v>
      </c>
      <c r="X391" s="68">
        <f t="shared" ref="X391" si="775">C391-0.001</f>
        <v>210.54299999999998</v>
      </c>
    </row>
    <row r="392" spans="1:24" x14ac:dyDescent="0.3">
      <c r="A392">
        <v>3820</v>
      </c>
      <c r="B392">
        <v>90.001000000000005</v>
      </c>
      <c r="C392">
        <v>210.54599999999999</v>
      </c>
      <c r="D392" s="57">
        <f t="shared" si="707"/>
        <v>1118.5764838764844</v>
      </c>
      <c r="E392" s="57">
        <f t="shared" si="708"/>
        <v>-1034.9964838764845</v>
      </c>
      <c r="F392" s="57">
        <f t="shared" si="709"/>
        <v>-2222.059760116741</v>
      </c>
      <c r="G392" s="57">
        <f t="shared" si="710"/>
        <v>-2057.8737909201141</v>
      </c>
      <c r="H392" s="57">
        <f t="shared" si="711"/>
        <v>15932.390239883529</v>
      </c>
      <c r="I392" s="57">
        <f t="shared" si="712"/>
        <v>28931.906209079636</v>
      </c>
      <c r="J392" s="53">
        <f t="shared" si="713"/>
        <v>3028.5960636714149</v>
      </c>
      <c r="K392" s="53">
        <f t="shared" si="714"/>
        <v>222.80310782078743</v>
      </c>
      <c r="L392" s="53">
        <f t="shared" si="715"/>
        <v>2953.2970964483102</v>
      </c>
      <c r="M392" s="54"/>
      <c r="N392" s="59">
        <f t="shared" si="716"/>
        <v>10</v>
      </c>
      <c r="O392" s="59">
        <f t="shared" si="717"/>
        <v>3.4906585040053262E-5</v>
      </c>
      <c r="P392" s="59">
        <f t="shared" si="718"/>
        <v>3.4906585040053262E-5</v>
      </c>
      <c r="Q392" s="53">
        <f t="shared" si="719"/>
        <v>4.9365367815301653E-5</v>
      </c>
      <c r="R392" s="53">
        <f t="shared" si="720"/>
        <v>1.0000000002030784</v>
      </c>
      <c r="S392" s="53">
        <f t="shared" si="721"/>
        <v>-4.9764879727190829E-16</v>
      </c>
      <c r="T392" s="53">
        <f t="shared" si="722"/>
        <v>-8.6123027494885704</v>
      </c>
      <c r="U392" s="53">
        <f t="shared" si="723"/>
        <v>-5.0821492826208674</v>
      </c>
      <c r="W392" s="68">
        <f t="shared" ref="W392" si="776">B392+0.001</f>
        <v>90.00200000000001</v>
      </c>
      <c r="X392" s="68">
        <f t="shared" ref="X392" si="777">C392+0.001</f>
        <v>210.547</v>
      </c>
    </row>
    <row r="393" spans="1:24" x14ac:dyDescent="0.3">
      <c r="A393">
        <v>3830</v>
      </c>
      <c r="B393">
        <v>89.998999999999995</v>
      </c>
      <c r="C393">
        <v>210.54399999999998</v>
      </c>
      <c r="D393" s="57">
        <f t="shared" si="707"/>
        <v>1118.5764838764844</v>
      </c>
      <c r="E393" s="57">
        <f t="shared" si="708"/>
        <v>-1034.9964838764845</v>
      </c>
      <c r="F393" s="57">
        <f t="shared" si="709"/>
        <v>-2230.6720628662297</v>
      </c>
      <c r="G393" s="57">
        <f t="shared" si="710"/>
        <v>-2062.9559402027348</v>
      </c>
      <c r="H393" s="57">
        <f t="shared" si="711"/>
        <v>15923.77793713404</v>
      </c>
      <c r="I393" s="57">
        <f t="shared" si="712"/>
        <v>28926.824059797014</v>
      </c>
      <c r="J393" s="53">
        <f t="shared" si="713"/>
        <v>3038.3688162021458</v>
      </c>
      <c r="K393" s="53">
        <f t="shared" si="714"/>
        <v>222.76307051807976</v>
      </c>
      <c r="L393" s="53">
        <f t="shared" si="715"/>
        <v>2963.2966440557602</v>
      </c>
      <c r="M393" s="54"/>
      <c r="N393" s="59">
        <f t="shared" si="716"/>
        <v>10</v>
      </c>
      <c r="O393" s="59">
        <f t="shared" si="717"/>
        <v>-3.4906585040053262E-5</v>
      </c>
      <c r="P393" s="59">
        <f t="shared" si="718"/>
        <v>-3.4906585040053262E-5</v>
      </c>
      <c r="Q393" s="53">
        <f t="shared" si="719"/>
        <v>4.9365367815301653E-5</v>
      </c>
      <c r="R393" s="53">
        <f t="shared" si="720"/>
        <v>1.0000000002030784</v>
      </c>
      <c r="S393" s="53">
        <f t="shared" si="721"/>
        <v>-4.9764879727190829E-16</v>
      </c>
      <c r="T393" s="53">
        <f t="shared" si="722"/>
        <v>-8.6123027494885704</v>
      </c>
      <c r="U393" s="53">
        <f t="shared" si="723"/>
        <v>-5.0821492826208674</v>
      </c>
      <c r="W393" s="68">
        <f t="shared" ref="W393" si="778">B393-0.001</f>
        <v>89.99799999999999</v>
      </c>
      <c r="X393" s="68">
        <f t="shared" ref="X393" si="779">C393-0.001</f>
        <v>210.54299999999998</v>
      </c>
    </row>
    <row r="394" spans="1:24" x14ac:dyDescent="0.3">
      <c r="A394">
        <v>3840</v>
      </c>
      <c r="B394">
        <v>90.001000000000005</v>
      </c>
      <c r="C394">
        <v>210.54599999999999</v>
      </c>
      <c r="D394" s="57">
        <f t="shared" si="707"/>
        <v>1118.5764838764844</v>
      </c>
      <c r="E394" s="57">
        <f t="shared" si="708"/>
        <v>-1034.9964838764845</v>
      </c>
      <c r="F394" s="57">
        <f t="shared" si="709"/>
        <v>-2239.2843656157183</v>
      </c>
      <c r="G394" s="57">
        <f t="shared" si="710"/>
        <v>-2068.0380894853556</v>
      </c>
      <c r="H394" s="57">
        <f t="shared" si="711"/>
        <v>15915.165634384552</v>
      </c>
      <c r="I394" s="57">
        <f t="shared" si="712"/>
        <v>28921.741910514393</v>
      </c>
      <c r="J394" s="53">
        <f t="shared" si="713"/>
        <v>3048.1430428464523</v>
      </c>
      <c r="K394" s="53">
        <f t="shared" si="714"/>
        <v>222.7232899646248</v>
      </c>
      <c r="L394" s="53">
        <f t="shared" si="715"/>
        <v>2973.2961916632107</v>
      </c>
      <c r="M394" s="54"/>
      <c r="N394" s="59">
        <f t="shared" si="716"/>
        <v>10</v>
      </c>
      <c r="O394" s="59">
        <f t="shared" si="717"/>
        <v>3.4906585040053262E-5</v>
      </c>
      <c r="P394" s="59">
        <f t="shared" si="718"/>
        <v>3.4906585040053262E-5</v>
      </c>
      <c r="Q394" s="53">
        <f t="shared" si="719"/>
        <v>4.9365367815301653E-5</v>
      </c>
      <c r="R394" s="53">
        <f t="shared" si="720"/>
        <v>1.0000000002030784</v>
      </c>
      <c r="S394" s="53">
        <f t="shared" si="721"/>
        <v>-4.9764879727190829E-16</v>
      </c>
      <c r="T394" s="53">
        <f t="shared" si="722"/>
        <v>-8.6123027494885704</v>
      </c>
      <c r="U394" s="53">
        <f t="shared" si="723"/>
        <v>-5.0821492826208674</v>
      </c>
      <c r="W394" s="68">
        <f t="shared" ref="W394" si="780">B394+0.001</f>
        <v>90.00200000000001</v>
      </c>
      <c r="X394" s="68">
        <f t="shared" ref="X394" si="781">C394+0.001</f>
        <v>210.547</v>
      </c>
    </row>
    <row r="395" spans="1:24" x14ac:dyDescent="0.3">
      <c r="A395">
        <v>3850</v>
      </c>
      <c r="B395">
        <v>89.998999999999995</v>
      </c>
      <c r="C395">
        <v>210.54399999999998</v>
      </c>
      <c r="D395" s="57">
        <f t="shared" si="707"/>
        <v>1118.5764838764844</v>
      </c>
      <c r="E395" s="57">
        <f t="shared" si="708"/>
        <v>-1034.9964838764845</v>
      </c>
      <c r="F395" s="57">
        <f t="shared" si="709"/>
        <v>-2247.896668365207</v>
      </c>
      <c r="G395" s="57">
        <f t="shared" si="710"/>
        <v>-2073.1202387679764</v>
      </c>
      <c r="H395" s="57">
        <f t="shared" si="711"/>
        <v>15906.553331635063</v>
      </c>
      <c r="I395" s="57">
        <f t="shared" si="712"/>
        <v>28916.659761231771</v>
      </c>
      <c r="J395" s="53">
        <f t="shared" si="713"/>
        <v>3057.9187294689159</v>
      </c>
      <c r="K395" s="53">
        <f t="shared" si="714"/>
        <v>222.6837637365991</v>
      </c>
      <c r="L395" s="53">
        <f t="shared" si="715"/>
        <v>2983.2957392706608</v>
      </c>
      <c r="M395" s="54"/>
      <c r="N395" s="59">
        <f t="shared" si="716"/>
        <v>10</v>
      </c>
      <c r="O395" s="59">
        <f t="shared" si="717"/>
        <v>-3.4906585040053262E-5</v>
      </c>
      <c r="P395" s="59">
        <f t="shared" si="718"/>
        <v>-3.4906585040053262E-5</v>
      </c>
      <c r="Q395" s="53">
        <f t="shared" si="719"/>
        <v>4.9365367815301653E-5</v>
      </c>
      <c r="R395" s="53">
        <f t="shared" si="720"/>
        <v>1.0000000002030784</v>
      </c>
      <c r="S395" s="53">
        <f t="shared" si="721"/>
        <v>-4.9764879727190829E-16</v>
      </c>
      <c r="T395" s="53">
        <f t="shared" si="722"/>
        <v>-8.6123027494885704</v>
      </c>
      <c r="U395" s="53">
        <f t="shared" si="723"/>
        <v>-5.0821492826208674</v>
      </c>
      <c r="W395" s="68">
        <f t="shared" ref="W395" si="782">B395-0.001</f>
        <v>89.99799999999999</v>
      </c>
      <c r="X395" s="68">
        <f t="shared" ref="X395" si="783">C395-0.001</f>
        <v>210.54299999999998</v>
      </c>
    </row>
    <row r="396" spans="1:24" x14ac:dyDescent="0.3">
      <c r="A396">
        <v>3860</v>
      </c>
      <c r="B396">
        <v>90.001000000000005</v>
      </c>
      <c r="C396">
        <v>210.54599999999999</v>
      </c>
      <c r="D396" s="57">
        <f t="shared" si="707"/>
        <v>1118.5764838764844</v>
      </c>
      <c r="E396" s="57">
        <f t="shared" si="708"/>
        <v>-1034.9964838764845</v>
      </c>
      <c r="F396" s="57">
        <f t="shared" si="709"/>
        <v>-2256.5089711146957</v>
      </c>
      <c r="G396" s="57">
        <f t="shared" si="710"/>
        <v>-2078.2023880505972</v>
      </c>
      <c r="H396" s="57">
        <f t="shared" si="711"/>
        <v>15897.941028885574</v>
      </c>
      <c r="I396" s="57">
        <f t="shared" si="712"/>
        <v>28911.577611949149</v>
      </c>
      <c r="J396" s="53">
        <f t="shared" si="713"/>
        <v>3067.6958621121989</v>
      </c>
      <c r="K396" s="53">
        <f t="shared" si="714"/>
        <v>222.64448944010411</v>
      </c>
      <c r="L396" s="53">
        <f t="shared" si="715"/>
        <v>2993.2952868781113</v>
      </c>
      <c r="M396" s="54"/>
      <c r="N396" s="59">
        <f t="shared" si="716"/>
        <v>10</v>
      </c>
      <c r="O396" s="59">
        <f t="shared" si="717"/>
        <v>3.4906585040053262E-5</v>
      </c>
      <c r="P396" s="59">
        <f t="shared" si="718"/>
        <v>3.4906585040053262E-5</v>
      </c>
      <c r="Q396" s="53">
        <f t="shared" si="719"/>
        <v>4.9365367815301653E-5</v>
      </c>
      <c r="R396" s="53">
        <f t="shared" si="720"/>
        <v>1.0000000002030784</v>
      </c>
      <c r="S396" s="53">
        <f t="shared" si="721"/>
        <v>-4.9764879727190829E-16</v>
      </c>
      <c r="T396" s="53">
        <f t="shared" si="722"/>
        <v>-8.6123027494885704</v>
      </c>
      <c r="U396" s="53">
        <f t="shared" si="723"/>
        <v>-5.0821492826208674</v>
      </c>
      <c r="W396" s="68">
        <f t="shared" ref="W396" si="784">B396+0.001</f>
        <v>90.00200000000001</v>
      </c>
      <c r="X396" s="68">
        <f t="shared" ref="X396" si="785">C396+0.001</f>
        <v>210.547</v>
      </c>
    </row>
    <row r="397" spans="1:24" x14ac:dyDescent="0.3">
      <c r="A397">
        <v>3870</v>
      </c>
      <c r="B397">
        <v>89.998999999999995</v>
      </c>
      <c r="C397">
        <v>210.54399999999998</v>
      </c>
      <c r="D397" s="57">
        <f t="shared" si="707"/>
        <v>1118.5764838764844</v>
      </c>
      <c r="E397" s="57">
        <f t="shared" si="708"/>
        <v>-1034.9964838764845</v>
      </c>
      <c r="F397" s="57">
        <f t="shared" si="709"/>
        <v>-2265.1212738641843</v>
      </c>
      <c r="G397" s="57">
        <f t="shared" si="710"/>
        <v>-2083.2845373332179</v>
      </c>
      <c r="H397" s="57">
        <f t="shared" si="711"/>
        <v>15889.328726136086</v>
      </c>
      <c r="I397" s="57">
        <f t="shared" si="712"/>
        <v>28906.495462666528</v>
      </c>
      <c r="J397" s="53">
        <f t="shared" si="713"/>
        <v>3077.4744269942821</v>
      </c>
      <c r="K397" s="53">
        <f t="shared" si="714"/>
        <v>222.60546471071362</v>
      </c>
      <c r="L397" s="53">
        <f t="shared" si="715"/>
        <v>3003.2948344855613</v>
      </c>
      <c r="M397" s="54"/>
      <c r="N397" s="59">
        <f t="shared" si="716"/>
        <v>10</v>
      </c>
      <c r="O397" s="59">
        <f t="shared" si="717"/>
        <v>-3.4906585040053262E-5</v>
      </c>
      <c r="P397" s="59">
        <f t="shared" si="718"/>
        <v>-3.4906585040053262E-5</v>
      </c>
      <c r="Q397" s="53">
        <f t="shared" si="719"/>
        <v>4.9365367815301653E-5</v>
      </c>
      <c r="R397" s="53">
        <f t="shared" si="720"/>
        <v>1.0000000002030784</v>
      </c>
      <c r="S397" s="53">
        <f t="shared" si="721"/>
        <v>-4.9764879727190829E-16</v>
      </c>
      <c r="T397" s="53">
        <f t="shared" si="722"/>
        <v>-8.6123027494885704</v>
      </c>
      <c r="U397" s="53">
        <f t="shared" si="723"/>
        <v>-5.0821492826208674</v>
      </c>
      <c r="W397" s="68">
        <f t="shared" ref="W397" si="786">B397-0.001</f>
        <v>89.99799999999999</v>
      </c>
      <c r="X397" s="68">
        <f t="shared" ref="X397" si="787">C397-0.001</f>
        <v>210.54299999999998</v>
      </c>
    </row>
    <row r="398" spans="1:24" x14ac:dyDescent="0.3">
      <c r="A398">
        <v>3880</v>
      </c>
      <c r="B398">
        <v>90.001000000000005</v>
      </c>
      <c r="C398">
        <v>210.54599999999999</v>
      </c>
      <c r="D398" s="57">
        <f t="shared" si="707"/>
        <v>1118.5764838764844</v>
      </c>
      <c r="E398" s="57">
        <f t="shared" si="708"/>
        <v>-1034.9964838764845</v>
      </c>
      <c r="F398" s="57">
        <f t="shared" si="709"/>
        <v>-2273.733576613673</v>
      </c>
      <c r="G398" s="57">
        <f t="shared" si="710"/>
        <v>-2088.3666866158387</v>
      </c>
      <c r="H398" s="57">
        <f t="shared" si="711"/>
        <v>15880.716423386597</v>
      </c>
      <c r="I398" s="57">
        <f t="shared" si="712"/>
        <v>28901.413313383906</v>
      </c>
      <c r="J398" s="53">
        <f t="shared" si="713"/>
        <v>3087.2544105057527</v>
      </c>
      <c r="K398" s="53">
        <f t="shared" si="714"/>
        <v>222.5666872130293</v>
      </c>
      <c r="L398" s="53">
        <f t="shared" si="715"/>
        <v>3013.2943820930113</v>
      </c>
      <c r="M398" s="54"/>
      <c r="N398" s="59">
        <f t="shared" si="716"/>
        <v>10</v>
      </c>
      <c r="O398" s="59">
        <f t="shared" si="717"/>
        <v>3.4906585040053262E-5</v>
      </c>
      <c r="P398" s="59">
        <f t="shared" si="718"/>
        <v>3.4906585040053262E-5</v>
      </c>
      <c r="Q398" s="53">
        <f t="shared" si="719"/>
        <v>4.9365367815301653E-5</v>
      </c>
      <c r="R398" s="53">
        <f t="shared" si="720"/>
        <v>1.0000000002030784</v>
      </c>
      <c r="S398" s="53">
        <f t="shared" si="721"/>
        <v>-4.9764879727190829E-16</v>
      </c>
      <c r="T398" s="53">
        <f t="shared" si="722"/>
        <v>-8.6123027494885704</v>
      </c>
      <c r="U398" s="53">
        <f t="shared" si="723"/>
        <v>-5.0821492826208674</v>
      </c>
      <c r="W398" s="68">
        <f t="shared" ref="W398" si="788">B398+0.001</f>
        <v>90.00200000000001</v>
      </c>
      <c r="X398" s="68">
        <f t="shared" ref="X398" si="789">C398+0.001</f>
        <v>210.547</v>
      </c>
    </row>
    <row r="399" spans="1:24" x14ac:dyDescent="0.3">
      <c r="A399">
        <v>3890</v>
      </c>
      <c r="B399">
        <v>89.998999999999995</v>
      </c>
      <c r="C399">
        <v>210.54399999999998</v>
      </c>
      <c r="D399" s="57">
        <f t="shared" si="707"/>
        <v>1118.5764838764844</v>
      </c>
      <c r="E399" s="57">
        <f t="shared" si="708"/>
        <v>-1034.9964838764845</v>
      </c>
      <c r="F399" s="57">
        <f t="shared" si="709"/>
        <v>-2282.3458793631617</v>
      </c>
      <c r="G399" s="57">
        <f t="shared" si="710"/>
        <v>-2093.4488358984595</v>
      </c>
      <c r="H399" s="57">
        <f t="shared" si="711"/>
        <v>15872.104120637108</v>
      </c>
      <c r="I399" s="57">
        <f t="shared" si="712"/>
        <v>28896.331164101284</v>
      </c>
      <c r="J399" s="53">
        <f t="shared" si="713"/>
        <v>3097.0357992071417</v>
      </c>
      <c r="K399" s="53">
        <f t="shared" si="714"/>
        <v>222.528154640244</v>
      </c>
      <c r="L399" s="53">
        <f t="shared" si="715"/>
        <v>3023.2939297004614</v>
      </c>
      <c r="M399" s="54"/>
      <c r="N399" s="59">
        <f t="shared" si="716"/>
        <v>10</v>
      </c>
      <c r="O399" s="59">
        <f t="shared" si="717"/>
        <v>-3.4906585040053262E-5</v>
      </c>
      <c r="P399" s="59">
        <f t="shared" si="718"/>
        <v>-3.4906585040053262E-5</v>
      </c>
      <c r="Q399" s="53">
        <f t="shared" si="719"/>
        <v>4.9365367815301653E-5</v>
      </c>
      <c r="R399" s="53">
        <f t="shared" si="720"/>
        <v>1.0000000002030784</v>
      </c>
      <c r="S399" s="53">
        <f t="shared" si="721"/>
        <v>-4.9764879727190829E-16</v>
      </c>
      <c r="T399" s="53">
        <f t="shared" si="722"/>
        <v>-8.6123027494885704</v>
      </c>
      <c r="U399" s="53">
        <f t="shared" si="723"/>
        <v>-5.0821492826208674</v>
      </c>
      <c r="W399" s="68">
        <f t="shared" ref="W399" si="790">B399-0.001</f>
        <v>89.99799999999999</v>
      </c>
      <c r="X399" s="68">
        <f t="shared" ref="X399" si="791">C399-0.001</f>
        <v>210.54299999999998</v>
      </c>
    </row>
    <row r="400" spans="1:24" x14ac:dyDescent="0.3">
      <c r="A400">
        <v>3900</v>
      </c>
      <c r="B400">
        <v>90.001000000000005</v>
      </c>
      <c r="C400">
        <v>210.54599999999999</v>
      </c>
      <c r="D400" s="57">
        <f t="shared" si="707"/>
        <v>1118.5764838764844</v>
      </c>
      <c r="E400" s="57">
        <f t="shared" si="708"/>
        <v>-1034.9964838764845</v>
      </c>
      <c r="F400" s="57">
        <f t="shared" si="709"/>
        <v>-2290.9581821126503</v>
      </c>
      <c r="G400" s="57">
        <f t="shared" si="710"/>
        <v>-2098.5309851810803</v>
      </c>
      <c r="H400" s="57">
        <f t="shared" si="711"/>
        <v>15863.49181788762</v>
      </c>
      <c r="I400" s="57">
        <f t="shared" si="712"/>
        <v>28891.249014818663</v>
      </c>
      <c r="J400" s="53">
        <f t="shared" si="713"/>
        <v>3106.8185798263107</v>
      </c>
      <c r="K400" s="53">
        <f t="shared" si="714"/>
        <v>222.4898647137129</v>
      </c>
      <c r="L400" s="53">
        <f t="shared" si="715"/>
        <v>3033.2934773079114</v>
      </c>
      <c r="M400" s="54"/>
      <c r="N400" s="59">
        <f t="shared" si="716"/>
        <v>10</v>
      </c>
      <c r="O400" s="59">
        <f t="shared" si="717"/>
        <v>3.4906585040053262E-5</v>
      </c>
      <c r="P400" s="59">
        <f t="shared" si="718"/>
        <v>3.4906585040053262E-5</v>
      </c>
      <c r="Q400" s="53">
        <f t="shared" si="719"/>
        <v>4.9365367815301653E-5</v>
      </c>
      <c r="R400" s="53">
        <f t="shared" si="720"/>
        <v>1.0000000002030784</v>
      </c>
      <c r="S400" s="53">
        <f t="shared" si="721"/>
        <v>-4.9764879727190829E-16</v>
      </c>
      <c r="T400" s="53">
        <f t="shared" si="722"/>
        <v>-8.6123027494885704</v>
      </c>
      <c r="U400" s="53">
        <f t="shared" si="723"/>
        <v>-5.0821492826208674</v>
      </c>
      <c r="W400" s="68">
        <f t="shared" ref="W400" si="792">B400+0.001</f>
        <v>90.00200000000001</v>
      </c>
      <c r="X400" s="68">
        <f t="shared" ref="X400" si="793">C400+0.001</f>
        <v>210.547</v>
      </c>
    </row>
    <row r="401" spans="1:24" x14ac:dyDescent="0.3">
      <c r="A401">
        <v>3910</v>
      </c>
      <c r="B401">
        <v>89.998999999999995</v>
      </c>
      <c r="C401">
        <v>210.54399999999998</v>
      </c>
      <c r="D401" s="57">
        <f t="shared" si="707"/>
        <v>1118.5764838764844</v>
      </c>
      <c r="E401" s="57">
        <f t="shared" si="708"/>
        <v>-1034.9964838764845</v>
      </c>
      <c r="F401" s="57">
        <f t="shared" si="709"/>
        <v>-2299.570484862139</v>
      </c>
      <c r="G401" s="57">
        <f t="shared" si="710"/>
        <v>-2103.613134463701</v>
      </c>
      <c r="H401" s="57">
        <f t="shared" si="711"/>
        <v>15854.879515138131</v>
      </c>
      <c r="I401" s="57">
        <f t="shared" si="712"/>
        <v>28886.166865536041</v>
      </c>
      <c r="J401" s="53">
        <f t="shared" si="713"/>
        <v>3116.6027392558858</v>
      </c>
      <c r="K401" s="53">
        <f t="shared" si="714"/>
        <v>222.45181518253213</v>
      </c>
      <c r="L401" s="53">
        <f t="shared" si="715"/>
        <v>3043.2930249153619</v>
      </c>
      <c r="M401" s="54"/>
      <c r="N401" s="59">
        <f t="shared" si="716"/>
        <v>10</v>
      </c>
      <c r="O401" s="59">
        <f t="shared" si="717"/>
        <v>-3.4906585040053262E-5</v>
      </c>
      <c r="P401" s="59">
        <f t="shared" si="718"/>
        <v>-3.4906585040053262E-5</v>
      </c>
      <c r="Q401" s="53">
        <f t="shared" si="719"/>
        <v>4.9365367815301653E-5</v>
      </c>
      <c r="R401" s="53">
        <f t="shared" si="720"/>
        <v>1.0000000002030784</v>
      </c>
      <c r="S401" s="53">
        <f t="shared" si="721"/>
        <v>-4.9764879727190829E-16</v>
      </c>
      <c r="T401" s="53">
        <f t="shared" si="722"/>
        <v>-8.6123027494885704</v>
      </c>
      <c r="U401" s="53">
        <f t="shared" si="723"/>
        <v>-5.0821492826208674</v>
      </c>
      <c r="W401" s="68">
        <f t="shared" ref="W401" si="794">B401-0.001</f>
        <v>89.99799999999999</v>
      </c>
      <c r="X401" s="68">
        <f t="shared" ref="X401" si="795">C401-0.001</f>
        <v>210.54299999999998</v>
      </c>
    </row>
    <row r="402" spans="1:24" x14ac:dyDescent="0.3">
      <c r="A402">
        <v>3920</v>
      </c>
      <c r="B402">
        <v>90.001000000000005</v>
      </c>
      <c r="C402">
        <v>210.54599999999999</v>
      </c>
      <c r="D402" s="57">
        <f t="shared" si="707"/>
        <v>1118.5764838764844</v>
      </c>
      <c r="E402" s="57">
        <f t="shared" si="708"/>
        <v>-1034.9964838764845</v>
      </c>
      <c r="F402" s="57">
        <f t="shared" si="709"/>
        <v>-2308.1827876116276</v>
      </c>
      <c r="G402" s="57">
        <f t="shared" si="710"/>
        <v>-2108.6952837463218</v>
      </c>
      <c r="H402" s="57">
        <f t="shared" si="711"/>
        <v>15846.267212388642</v>
      </c>
      <c r="I402" s="57">
        <f t="shared" si="712"/>
        <v>28881.084716253419</v>
      </c>
      <c r="J402" s="53">
        <f t="shared" si="713"/>
        <v>3126.388264550736</v>
      </c>
      <c r="K402" s="53">
        <f t="shared" si="714"/>
        <v>222.41400382312486</v>
      </c>
      <c r="L402" s="53">
        <f t="shared" si="715"/>
        <v>3053.292572522812</v>
      </c>
      <c r="M402" s="54"/>
      <c r="N402" s="59">
        <f t="shared" si="716"/>
        <v>10</v>
      </c>
      <c r="O402" s="59">
        <f t="shared" si="717"/>
        <v>3.4906585040053262E-5</v>
      </c>
      <c r="P402" s="59">
        <f t="shared" si="718"/>
        <v>3.4906585040053262E-5</v>
      </c>
      <c r="Q402" s="53">
        <f t="shared" si="719"/>
        <v>4.9365367815301653E-5</v>
      </c>
      <c r="R402" s="53">
        <f t="shared" si="720"/>
        <v>1.0000000002030784</v>
      </c>
      <c r="S402" s="53">
        <f t="shared" si="721"/>
        <v>-4.9764879727190829E-16</v>
      </c>
      <c r="T402" s="53">
        <f t="shared" si="722"/>
        <v>-8.6123027494885704</v>
      </c>
      <c r="U402" s="53">
        <f t="shared" si="723"/>
        <v>-5.0821492826208674</v>
      </c>
      <c r="W402" s="68">
        <f t="shared" ref="W402" si="796">B402+0.001</f>
        <v>90.00200000000001</v>
      </c>
      <c r="X402" s="68">
        <f t="shared" ref="X402" si="797">C402+0.001</f>
        <v>210.547</v>
      </c>
    </row>
    <row r="403" spans="1:24" x14ac:dyDescent="0.3">
      <c r="A403">
        <v>3930</v>
      </c>
      <c r="B403">
        <v>89.998999999999995</v>
      </c>
      <c r="C403">
        <v>210.54399999999998</v>
      </c>
      <c r="D403" s="57">
        <f t="shared" si="707"/>
        <v>1118.5764838764844</v>
      </c>
      <c r="E403" s="57">
        <f t="shared" si="708"/>
        <v>-1034.9964838764845</v>
      </c>
      <c r="F403" s="57">
        <f t="shared" si="709"/>
        <v>-2316.7950903611163</v>
      </c>
      <c r="G403" s="57">
        <f t="shared" si="710"/>
        <v>-2113.7774330289426</v>
      </c>
      <c r="H403" s="57">
        <f t="shared" si="711"/>
        <v>15837.654909639154</v>
      </c>
      <c r="I403" s="57">
        <f t="shared" si="712"/>
        <v>28876.002566970797</v>
      </c>
      <c r="J403" s="53">
        <f t="shared" si="713"/>
        <v>3136.1751429255028</v>
      </c>
      <c r="K403" s="53">
        <f t="shared" si="714"/>
        <v>222.37642843883452</v>
      </c>
      <c r="L403" s="53">
        <f t="shared" si="715"/>
        <v>3063.2921201302615</v>
      </c>
      <c r="M403" s="54"/>
      <c r="N403" s="59">
        <f t="shared" si="716"/>
        <v>10</v>
      </c>
      <c r="O403" s="59">
        <f t="shared" si="717"/>
        <v>-3.4906585040053262E-5</v>
      </c>
      <c r="P403" s="59">
        <f t="shared" si="718"/>
        <v>-3.4906585040053262E-5</v>
      </c>
      <c r="Q403" s="53">
        <f t="shared" si="719"/>
        <v>4.9365367815301653E-5</v>
      </c>
      <c r="R403" s="53">
        <f t="shared" si="720"/>
        <v>1.0000000002030784</v>
      </c>
      <c r="S403" s="53">
        <f t="shared" si="721"/>
        <v>-4.9764879727190829E-16</v>
      </c>
      <c r="T403" s="53">
        <f t="shared" si="722"/>
        <v>-8.6123027494885704</v>
      </c>
      <c r="U403" s="53">
        <f t="shared" si="723"/>
        <v>-5.0821492826208674</v>
      </c>
      <c r="W403" s="68">
        <f t="shared" ref="W403" si="798">B403-0.001</f>
        <v>89.99799999999999</v>
      </c>
      <c r="X403" s="68">
        <f t="shared" ref="X403" si="799">C403-0.001</f>
        <v>210.54299999999998</v>
      </c>
    </row>
    <row r="404" spans="1:24" x14ac:dyDescent="0.3">
      <c r="A404">
        <v>3940</v>
      </c>
      <c r="B404">
        <v>90.001000000000005</v>
      </c>
      <c r="C404">
        <v>210.54599999999999</v>
      </c>
      <c r="D404" s="57">
        <f t="shared" si="707"/>
        <v>1118.5764838764844</v>
      </c>
      <c r="E404" s="57">
        <f t="shared" si="708"/>
        <v>-1034.9964838764845</v>
      </c>
      <c r="F404" s="57">
        <f t="shared" si="709"/>
        <v>-2325.407393110605</v>
      </c>
      <c r="G404" s="57">
        <f t="shared" si="710"/>
        <v>-2118.8595823115634</v>
      </c>
      <c r="H404" s="57">
        <f t="shared" si="711"/>
        <v>15829.042606889665</v>
      </c>
      <c r="I404" s="57">
        <f t="shared" si="712"/>
        <v>28870.920417688176</v>
      </c>
      <c r="J404" s="53">
        <f t="shared" si="713"/>
        <v>3145.9633617521667</v>
      </c>
      <c r="K404" s="53">
        <f t="shared" si="714"/>
        <v>222.33908685952528</v>
      </c>
      <c r="L404" s="53">
        <f t="shared" si="715"/>
        <v>3073.2916677377125</v>
      </c>
      <c r="M404" s="54"/>
      <c r="N404" s="59">
        <f t="shared" si="716"/>
        <v>10</v>
      </c>
      <c r="O404" s="59">
        <f t="shared" si="717"/>
        <v>3.4906585040053262E-5</v>
      </c>
      <c r="P404" s="59">
        <f t="shared" si="718"/>
        <v>3.4906585040053262E-5</v>
      </c>
      <c r="Q404" s="53">
        <f t="shared" si="719"/>
        <v>4.9365367815301653E-5</v>
      </c>
      <c r="R404" s="53">
        <f t="shared" si="720"/>
        <v>1.0000000002030784</v>
      </c>
      <c r="S404" s="53">
        <f t="shared" si="721"/>
        <v>-4.9764879727190829E-16</v>
      </c>
      <c r="T404" s="53">
        <f t="shared" si="722"/>
        <v>-8.6123027494885704</v>
      </c>
      <c r="U404" s="53">
        <f t="shared" si="723"/>
        <v>-5.0821492826208674</v>
      </c>
      <c r="W404" s="68">
        <f t="shared" ref="W404" si="800">B404+0.001</f>
        <v>90.00200000000001</v>
      </c>
      <c r="X404" s="68">
        <f t="shared" ref="X404" si="801">C404+0.001</f>
        <v>210.547</v>
      </c>
    </row>
    <row r="405" spans="1:24" x14ac:dyDescent="0.3">
      <c r="A405">
        <v>3950</v>
      </c>
      <c r="B405">
        <v>89.998999999999995</v>
      </c>
      <c r="C405">
        <v>210.54399999999998</v>
      </c>
      <c r="D405" s="57">
        <f t="shared" si="707"/>
        <v>1118.5764838764844</v>
      </c>
      <c r="E405" s="57">
        <f t="shared" si="708"/>
        <v>-1034.9964838764845</v>
      </c>
      <c r="F405" s="57">
        <f t="shared" si="709"/>
        <v>-2334.0196958600936</v>
      </c>
      <c r="G405" s="57">
        <f t="shared" si="710"/>
        <v>-2123.9417315941841</v>
      </c>
      <c r="H405" s="57">
        <f t="shared" si="711"/>
        <v>15820.430304140176</v>
      </c>
      <c r="I405" s="57">
        <f t="shared" si="712"/>
        <v>28865.838268405554</v>
      </c>
      <c r="J405" s="53">
        <f t="shared" si="713"/>
        <v>3155.7529085576625</v>
      </c>
      <c r="K405" s="53">
        <f t="shared" si="714"/>
        <v>222.30197694118942</v>
      </c>
      <c r="L405" s="53">
        <f t="shared" si="715"/>
        <v>3083.2912153451625</v>
      </c>
      <c r="M405" s="54"/>
      <c r="N405" s="59">
        <f t="shared" si="716"/>
        <v>10</v>
      </c>
      <c r="O405" s="59">
        <f t="shared" si="717"/>
        <v>-3.4906585040053262E-5</v>
      </c>
      <c r="P405" s="59">
        <f t="shared" si="718"/>
        <v>-3.4906585040053262E-5</v>
      </c>
      <c r="Q405" s="53">
        <f t="shared" si="719"/>
        <v>4.9365367815301653E-5</v>
      </c>
      <c r="R405" s="53">
        <f t="shared" si="720"/>
        <v>1.0000000002030784</v>
      </c>
      <c r="S405" s="53">
        <f t="shared" si="721"/>
        <v>-4.9764879727190829E-16</v>
      </c>
      <c r="T405" s="53">
        <f t="shared" si="722"/>
        <v>-8.6123027494885704</v>
      </c>
      <c r="U405" s="53">
        <f t="shared" si="723"/>
        <v>-5.0821492826208674</v>
      </c>
      <c r="W405" s="68">
        <f t="shared" ref="W405" si="802">B405-0.001</f>
        <v>89.99799999999999</v>
      </c>
      <c r="X405" s="68">
        <f t="shared" ref="X405" si="803">C405-0.001</f>
        <v>210.54299999999998</v>
      </c>
    </row>
    <row r="406" spans="1:24" x14ac:dyDescent="0.3">
      <c r="A406">
        <v>3960</v>
      </c>
      <c r="B406">
        <v>90.001000000000005</v>
      </c>
      <c r="C406">
        <v>210.54599999999999</v>
      </c>
      <c r="D406" s="57">
        <f t="shared" si="707"/>
        <v>1118.5764838764844</v>
      </c>
      <c r="E406" s="57">
        <f t="shared" si="708"/>
        <v>-1034.9964838764845</v>
      </c>
      <c r="F406" s="57">
        <f t="shared" si="709"/>
        <v>-2342.6319986095823</v>
      </c>
      <c r="G406" s="57">
        <f t="shared" si="710"/>
        <v>-2129.0238808768049</v>
      </c>
      <c r="H406" s="57">
        <f t="shared" si="711"/>
        <v>15811.818001390688</v>
      </c>
      <c r="I406" s="57">
        <f t="shared" si="712"/>
        <v>28860.756119122932</v>
      </c>
      <c r="J406" s="53">
        <f t="shared" si="713"/>
        <v>3165.5437710215374</v>
      </c>
      <c r="K406" s="53">
        <f t="shared" si="714"/>
        <v>222.26509656556163</v>
      </c>
      <c r="L406" s="53">
        <f t="shared" si="715"/>
        <v>3093.2907629526121</v>
      </c>
      <c r="M406" s="54"/>
      <c r="N406" s="59">
        <f t="shared" si="716"/>
        <v>10</v>
      </c>
      <c r="O406" s="59">
        <f t="shared" si="717"/>
        <v>3.4906585040053262E-5</v>
      </c>
      <c r="P406" s="59">
        <f t="shared" si="718"/>
        <v>3.4906585040053262E-5</v>
      </c>
      <c r="Q406" s="53">
        <f t="shared" si="719"/>
        <v>4.9365367815301653E-5</v>
      </c>
      <c r="R406" s="53">
        <f t="shared" si="720"/>
        <v>1.0000000002030784</v>
      </c>
      <c r="S406" s="53">
        <f t="shared" si="721"/>
        <v>-4.9764879727190829E-16</v>
      </c>
      <c r="T406" s="53">
        <f t="shared" si="722"/>
        <v>-8.6123027494885704</v>
      </c>
      <c r="U406" s="53">
        <f t="shared" si="723"/>
        <v>-5.0821492826208674</v>
      </c>
      <c r="W406" s="68">
        <f t="shared" ref="W406" si="804">B406+0.001</f>
        <v>90.00200000000001</v>
      </c>
      <c r="X406" s="68">
        <f t="shared" ref="X406" si="805">C406+0.001</f>
        <v>210.547</v>
      </c>
    </row>
    <row r="407" spans="1:24" x14ac:dyDescent="0.3">
      <c r="A407">
        <v>3970</v>
      </c>
      <c r="B407">
        <v>89.998999999999995</v>
      </c>
      <c r="C407">
        <v>210.54399999999998</v>
      </c>
      <c r="D407" s="57">
        <f t="shared" si="707"/>
        <v>1118.5764838764844</v>
      </c>
      <c r="E407" s="57">
        <f t="shared" si="708"/>
        <v>-1034.9964838764845</v>
      </c>
      <c r="F407" s="57">
        <f t="shared" si="709"/>
        <v>-2351.244301359071</v>
      </c>
      <c r="G407" s="57">
        <f t="shared" si="710"/>
        <v>-2134.1060301594257</v>
      </c>
      <c r="H407" s="57">
        <f t="shared" si="711"/>
        <v>15803.205698641199</v>
      </c>
      <c r="I407" s="57">
        <f t="shared" si="712"/>
        <v>28855.673969840311</v>
      </c>
      <c r="J407" s="53">
        <f t="shared" si="713"/>
        <v>3175.3359369736504</v>
      </c>
      <c r="K407" s="53">
        <f t="shared" si="714"/>
        <v>222.22844363973979</v>
      </c>
      <c r="L407" s="53">
        <f t="shared" si="715"/>
        <v>3103.2903105600631</v>
      </c>
      <c r="M407" s="54"/>
      <c r="N407" s="59">
        <f t="shared" si="716"/>
        <v>10</v>
      </c>
      <c r="O407" s="59">
        <f t="shared" si="717"/>
        <v>-3.4906585040053262E-5</v>
      </c>
      <c r="P407" s="59">
        <f t="shared" si="718"/>
        <v>-3.4906585040053262E-5</v>
      </c>
      <c r="Q407" s="53">
        <f t="shared" si="719"/>
        <v>4.9365367815301653E-5</v>
      </c>
      <c r="R407" s="53">
        <f t="shared" si="720"/>
        <v>1.0000000002030784</v>
      </c>
      <c r="S407" s="53">
        <f t="shared" si="721"/>
        <v>-4.9764879727190829E-16</v>
      </c>
      <c r="T407" s="53">
        <f t="shared" si="722"/>
        <v>-8.6123027494885704</v>
      </c>
      <c r="U407" s="53">
        <f t="shared" si="723"/>
        <v>-5.0821492826208674</v>
      </c>
      <c r="W407" s="68">
        <f t="shared" ref="W407" si="806">B407-0.001</f>
        <v>89.99799999999999</v>
      </c>
      <c r="X407" s="68">
        <f t="shared" ref="X407" si="807">C407-0.001</f>
        <v>210.54299999999998</v>
      </c>
    </row>
    <row r="408" spans="1:24" x14ac:dyDescent="0.3">
      <c r="A408">
        <v>3980</v>
      </c>
      <c r="B408">
        <v>90.001000000000005</v>
      </c>
      <c r="C408">
        <v>210.54599999999999</v>
      </c>
      <c r="D408" s="57">
        <f t="shared" si="707"/>
        <v>1118.5764838764844</v>
      </c>
      <c r="E408" s="57">
        <f t="shared" si="708"/>
        <v>-1034.9964838764845</v>
      </c>
      <c r="F408" s="57">
        <f t="shared" si="709"/>
        <v>-2359.8566041085596</v>
      </c>
      <c r="G408" s="57">
        <f t="shared" si="710"/>
        <v>-2139.1881794420465</v>
      </c>
      <c r="H408" s="57">
        <f t="shared" si="711"/>
        <v>15794.59339589171</v>
      </c>
      <c r="I408" s="57">
        <f t="shared" si="712"/>
        <v>28850.591820557689</v>
      </c>
      <c r="J408" s="53">
        <f t="shared" si="713"/>
        <v>3185.1293943919077</v>
      </c>
      <c r="K408" s="53">
        <f t="shared" si="714"/>
        <v>222.19201609581262</v>
      </c>
      <c r="L408" s="53">
        <f t="shared" si="715"/>
        <v>3113.2898581675122</v>
      </c>
      <c r="M408" s="54"/>
      <c r="N408" s="59">
        <f t="shared" si="716"/>
        <v>10</v>
      </c>
      <c r="O408" s="59">
        <f t="shared" si="717"/>
        <v>3.4906585040053262E-5</v>
      </c>
      <c r="P408" s="59">
        <f t="shared" si="718"/>
        <v>3.4906585040053262E-5</v>
      </c>
      <c r="Q408" s="53">
        <f t="shared" si="719"/>
        <v>4.9365367815301653E-5</v>
      </c>
      <c r="R408" s="53">
        <f t="shared" si="720"/>
        <v>1.0000000002030784</v>
      </c>
      <c r="S408" s="53">
        <f t="shared" si="721"/>
        <v>-4.9764879727190829E-16</v>
      </c>
      <c r="T408" s="53">
        <f t="shared" si="722"/>
        <v>-8.6123027494885704</v>
      </c>
      <c r="U408" s="53">
        <f t="shared" si="723"/>
        <v>-5.0821492826208674</v>
      </c>
      <c r="W408" s="68">
        <f t="shared" ref="W408" si="808">B408+0.001</f>
        <v>90.00200000000001</v>
      </c>
      <c r="X408" s="68">
        <f t="shared" ref="X408" si="809">C408+0.001</f>
        <v>210.547</v>
      </c>
    </row>
    <row r="409" spans="1:24" x14ac:dyDescent="0.3">
      <c r="A409">
        <v>3990</v>
      </c>
      <c r="B409">
        <v>89.998999999999995</v>
      </c>
      <c r="C409">
        <v>210.54399999999998</v>
      </c>
      <c r="D409" s="57">
        <f t="shared" si="707"/>
        <v>1118.5764838764844</v>
      </c>
      <c r="E409" s="57">
        <f t="shared" si="708"/>
        <v>-1034.9964838764845</v>
      </c>
      <c r="F409" s="57">
        <f t="shared" si="709"/>
        <v>-2368.4689068580483</v>
      </c>
      <c r="G409" s="57">
        <f t="shared" si="710"/>
        <v>-2144.2703287246673</v>
      </c>
      <c r="H409" s="57">
        <f t="shared" si="711"/>
        <v>15785.981093142222</v>
      </c>
      <c r="I409" s="57">
        <f t="shared" si="712"/>
        <v>28845.509671275067</v>
      </c>
      <c r="J409" s="53">
        <f t="shared" si="713"/>
        <v>3194.9241314000483</v>
      </c>
      <c r="K409" s="53">
        <f t="shared" si="714"/>
        <v>222.1558118904934</v>
      </c>
      <c r="L409" s="53">
        <f t="shared" si="715"/>
        <v>3123.2894057749636</v>
      </c>
      <c r="M409" s="54"/>
      <c r="N409" s="59">
        <f t="shared" si="716"/>
        <v>10</v>
      </c>
      <c r="O409" s="59">
        <f t="shared" si="717"/>
        <v>-3.4906585040053262E-5</v>
      </c>
      <c r="P409" s="59">
        <f t="shared" si="718"/>
        <v>-3.4906585040053262E-5</v>
      </c>
      <c r="Q409" s="53">
        <f t="shared" si="719"/>
        <v>4.9365367815301653E-5</v>
      </c>
      <c r="R409" s="53">
        <f t="shared" si="720"/>
        <v>1.0000000002030784</v>
      </c>
      <c r="S409" s="53">
        <f t="shared" si="721"/>
        <v>-4.9764879727190829E-16</v>
      </c>
      <c r="T409" s="53">
        <f t="shared" si="722"/>
        <v>-8.6123027494885704</v>
      </c>
      <c r="U409" s="53">
        <f t="shared" si="723"/>
        <v>-5.0821492826208674</v>
      </c>
      <c r="W409" s="68">
        <f t="shared" ref="W409" si="810">B409-0.001</f>
        <v>89.99799999999999</v>
      </c>
      <c r="X409" s="68">
        <f t="shared" ref="X409" si="811">C409-0.001</f>
        <v>210.54299999999998</v>
      </c>
    </row>
    <row r="410" spans="1:24" x14ac:dyDescent="0.3">
      <c r="A410">
        <v>4000</v>
      </c>
      <c r="B410">
        <v>90.001000000000005</v>
      </c>
      <c r="C410">
        <v>210.54599999999999</v>
      </c>
      <c r="D410" s="57">
        <f t="shared" si="707"/>
        <v>1118.5764838764844</v>
      </c>
      <c r="E410" s="57">
        <f t="shared" si="708"/>
        <v>-1034.9964838764845</v>
      </c>
      <c r="F410" s="57">
        <f t="shared" si="709"/>
        <v>-2377.0812096075369</v>
      </c>
      <c r="G410" s="57">
        <f t="shared" si="710"/>
        <v>-2149.352478007288</v>
      </c>
      <c r="H410" s="57">
        <f t="shared" si="711"/>
        <v>15777.368790392733</v>
      </c>
      <c r="I410" s="57">
        <f t="shared" si="712"/>
        <v>28840.427521992446</v>
      </c>
      <c r="J410" s="53">
        <f t="shared" si="713"/>
        <v>3204.7201362654587</v>
      </c>
      <c r="K410" s="53">
        <f t="shared" si="714"/>
        <v>222.1198290047605</v>
      </c>
      <c r="L410" s="53">
        <f t="shared" si="715"/>
        <v>3133.2889533824127</v>
      </c>
      <c r="M410" s="54"/>
      <c r="N410" s="59">
        <f t="shared" si="716"/>
        <v>10</v>
      </c>
      <c r="O410" s="59">
        <f t="shared" si="717"/>
        <v>3.4906585040053262E-5</v>
      </c>
      <c r="P410" s="59">
        <f t="shared" si="718"/>
        <v>3.4906585040053262E-5</v>
      </c>
      <c r="Q410" s="53">
        <f t="shared" si="719"/>
        <v>4.9365367815301653E-5</v>
      </c>
      <c r="R410" s="53">
        <f t="shared" si="720"/>
        <v>1.0000000002030784</v>
      </c>
      <c r="S410" s="53">
        <f t="shared" si="721"/>
        <v>-4.9764879727190829E-16</v>
      </c>
      <c r="T410" s="53">
        <f t="shared" si="722"/>
        <v>-8.6123027494885704</v>
      </c>
      <c r="U410" s="53">
        <f t="shared" si="723"/>
        <v>-5.0821492826208674</v>
      </c>
      <c r="W410" s="68">
        <f t="shared" ref="W410" si="812">B410+0.001</f>
        <v>90.00200000000001</v>
      </c>
      <c r="X410" s="68">
        <f t="shared" ref="X410" si="813">C410+0.001</f>
        <v>210.547</v>
      </c>
    </row>
    <row r="411" spans="1:24" x14ac:dyDescent="0.3">
      <c r="A411">
        <v>4010</v>
      </c>
      <c r="B411">
        <v>89.998999999999995</v>
      </c>
      <c r="C411">
        <v>210.54399999999998</v>
      </c>
      <c r="D411" s="57">
        <f t="shared" si="707"/>
        <v>1118.5764838764844</v>
      </c>
      <c r="E411" s="57">
        <f t="shared" si="708"/>
        <v>-1034.9964838764845</v>
      </c>
      <c r="F411" s="57">
        <f t="shared" si="709"/>
        <v>-2385.6935123570256</v>
      </c>
      <c r="G411" s="57">
        <f t="shared" si="710"/>
        <v>-2154.4346272899088</v>
      </c>
      <c r="H411" s="57">
        <f t="shared" si="711"/>
        <v>15768.756487643244</v>
      </c>
      <c r="I411" s="57">
        <f t="shared" si="712"/>
        <v>28835.345372709824</v>
      </c>
      <c r="J411" s="53">
        <f t="shared" si="713"/>
        <v>3214.5173973970354</v>
      </c>
      <c r="K411" s="53">
        <f t="shared" si="714"/>
        <v>222.08406544350345</v>
      </c>
      <c r="L411" s="53">
        <f t="shared" si="715"/>
        <v>3143.2885009898632</v>
      </c>
      <c r="M411" s="54"/>
      <c r="N411" s="59">
        <f t="shared" si="716"/>
        <v>10</v>
      </c>
      <c r="O411" s="59">
        <f t="shared" si="717"/>
        <v>-3.4906585040053262E-5</v>
      </c>
      <c r="P411" s="59">
        <f t="shared" si="718"/>
        <v>-3.4906585040053262E-5</v>
      </c>
      <c r="Q411" s="53">
        <f t="shared" si="719"/>
        <v>4.9365367815301653E-5</v>
      </c>
      <c r="R411" s="53">
        <f t="shared" si="720"/>
        <v>1.0000000002030784</v>
      </c>
      <c r="S411" s="53">
        <f t="shared" si="721"/>
        <v>-4.9764879727190829E-16</v>
      </c>
      <c r="T411" s="53">
        <f t="shared" si="722"/>
        <v>-8.6123027494885704</v>
      </c>
      <c r="U411" s="53">
        <f t="shared" si="723"/>
        <v>-5.0821492826208674</v>
      </c>
      <c r="W411" s="68">
        <f t="shared" ref="W411" si="814">B411-0.001</f>
        <v>89.99799999999999</v>
      </c>
      <c r="X411" s="68">
        <f t="shared" ref="X411" si="815">C411-0.001</f>
        <v>210.54299999999998</v>
      </c>
    </row>
    <row r="412" spans="1:24" x14ac:dyDescent="0.3">
      <c r="A412">
        <v>4020</v>
      </c>
      <c r="B412">
        <v>90.001000000000005</v>
      </c>
      <c r="C412">
        <v>210.54599999999999</v>
      </c>
      <c r="D412" s="57">
        <f t="shared" si="707"/>
        <v>1118.5764838764844</v>
      </c>
      <c r="E412" s="57">
        <f t="shared" si="708"/>
        <v>-1034.9964838764845</v>
      </c>
      <c r="F412" s="57">
        <f t="shared" si="709"/>
        <v>-2394.3058151065143</v>
      </c>
      <c r="G412" s="57">
        <f t="shared" si="710"/>
        <v>-2159.5167765725296</v>
      </c>
      <c r="H412" s="57">
        <f t="shared" si="711"/>
        <v>15760.144184893756</v>
      </c>
      <c r="I412" s="57">
        <f t="shared" si="712"/>
        <v>28830.263223427202</v>
      </c>
      <c r="J412" s="53">
        <f t="shared" si="713"/>
        <v>3224.3159033430761</v>
      </c>
      <c r="K412" s="53">
        <f t="shared" si="714"/>
        <v>222.04851923517566</v>
      </c>
      <c r="L412" s="53">
        <f t="shared" si="715"/>
        <v>3153.2880485973128</v>
      </c>
      <c r="M412" s="54"/>
      <c r="N412" s="59">
        <f t="shared" si="716"/>
        <v>10</v>
      </c>
      <c r="O412" s="59">
        <f t="shared" si="717"/>
        <v>3.4906585040053262E-5</v>
      </c>
      <c r="P412" s="59">
        <f t="shared" si="718"/>
        <v>3.4906585040053262E-5</v>
      </c>
      <c r="Q412" s="53">
        <f t="shared" si="719"/>
        <v>4.9365367815301653E-5</v>
      </c>
      <c r="R412" s="53">
        <f t="shared" si="720"/>
        <v>1.0000000002030784</v>
      </c>
      <c r="S412" s="53">
        <f t="shared" si="721"/>
        <v>-4.9764879727190829E-16</v>
      </c>
      <c r="T412" s="53">
        <f t="shared" si="722"/>
        <v>-8.6123027494885704</v>
      </c>
      <c r="U412" s="53">
        <f t="shared" si="723"/>
        <v>-5.0821492826208674</v>
      </c>
      <c r="W412" s="68">
        <f t="shared" ref="W412" si="816">B412+0.001</f>
        <v>90.00200000000001</v>
      </c>
      <c r="X412" s="68">
        <f t="shared" ref="X412" si="817">C412+0.001</f>
        <v>210.547</v>
      </c>
    </row>
    <row r="413" spans="1:24" x14ac:dyDescent="0.3">
      <c r="A413">
        <v>4030</v>
      </c>
      <c r="B413">
        <v>89.998999999999995</v>
      </c>
      <c r="C413">
        <v>210.54399999999998</v>
      </c>
      <c r="D413" s="57">
        <f t="shared" si="707"/>
        <v>1118.5764838764844</v>
      </c>
      <c r="E413" s="57">
        <f t="shared" si="708"/>
        <v>-1034.9964838764845</v>
      </c>
      <c r="F413" s="57">
        <f t="shared" si="709"/>
        <v>-2402.9181178560029</v>
      </c>
      <c r="G413" s="57">
        <f t="shared" si="710"/>
        <v>-2164.5989258551504</v>
      </c>
      <c r="H413" s="57">
        <f t="shared" si="711"/>
        <v>15751.531882144267</v>
      </c>
      <c r="I413" s="57">
        <f t="shared" si="712"/>
        <v>28825.181074144581</v>
      </c>
      <c r="J413" s="53">
        <f t="shared" si="713"/>
        <v>3234.1156427892165</v>
      </c>
      <c r="K413" s="53">
        <f t="shared" si="714"/>
        <v>222.01318843145273</v>
      </c>
      <c r="L413" s="53">
        <f t="shared" si="715"/>
        <v>3163.2875962047638</v>
      </c>
      <c r="M413" s="54"/>
      <c r="N413" s="59">
        <f t="shared" si="716"/>
        <v>10</v>
      </c>
      <c r="O413" s="59">
        <f t="shared" si="717"/>
        <v>-3.4906585040053262E-5</v>
      </c>
      <c r="P413" s="59">
        <f t="shared" si="718"/>
        <v>-3.4906585040053262E-5</v>
      </c>
      <c r="Q413" s="53">
        <f t="shared" si="719"/>
        <v>4.9365367815301653E-5</v>
      </c>
      <c r="R413" s="53">
        <f t="shared" si="720"/>
        <v>1.0000000002030784</v>
      </c>
      <c r="S413" s="53">
        <f t="shared" si="721"/>
        <v>-4.9764879727190829E-16</v>
      </c>
      <c r="T413" s="53">
        <f t="shared" si="722"/>
        <v>-8.6123027494885704</v>
      </c>
      <c r="U413" s="53">
        <f t="shared" si="723"/>
        <v>-5.0821492826208674</v>
      </c>
      <c r="W413" s="68">
        <f t="shared" ref="W413" si="818">B413-0.001</f>
        <v>89.99799999999999</v>
      </c>
      <c r="X413" s="68">
        <f t="shared" ref="X413" si="819">C413-0.001</f>
        <v>210.54299999999998</v>
      </c>
    </row>
    <row r="414" spans="1:24" x14ac:dyDescent="0.3">
      <c r="A414">
        <v>4040</v>
      </c>
      <c r="B414">
        <v>90.001000000000005</v>
      </c>
      <c r="C414">
        <v>210.54599999999999</v>
      </c>
      <c r="D414" s="57">
        <f t="shared" si="707"/>
        <v>1118.5764838764844</v>
      </c>
      <c r="E414" s="57">
        <f t="shared" si="708"/>
        <v>-1034.9964838764845</v>
      </c>
      <c r="F414" s="57">
        <f t="shared" si="709"/>
        <v>-2411.5304206054916</v>
      </c>
      <c r="G414" s="57">
        <f t="shared" si="710"/>
        <v>-2169.6810751377711</v>
      </c>
      <c r="H414" s="57">
        <f t="shared" si="711"/>
        <v>15742.919579394778</v>
      </c>
      <c r="I414" s="57">
        <f t="shared" si="712"/>
        <v>28820.098924861959</v>
      </c>
      <c r="J414" s="53">
        <f t="shared" si="713"/>
        <v>3243.9166045563952</v>
      </c>
      <c r="K414" s="53">
        <f t="shared" si="714"/>
        <v>221.97807110689675</v>
      </c>
      <c r="L414" s="53">
        <f t="shared" si="715"/>
        <v>3173.2871438122133</v>
      </c>
      <c r="M414" s="54"/>
      <c r="N414" s="59">
        <f t="shared" si="716"/>
        <v>10</v>
      </c>
      <c r="O414" s="59">
        <f t="shared" si="717"/>
        <v>3.4906585040053262E-5</v>
      </c>
      <c r="P414" s="59">
        <f t="shared" si="718"/>
        <v>3.4906585040053262E-5</v>
      </c>
      <c r="Q414" s="53">
        <f t="shared" si="719"/>
        <v>4.9365367815301653E-5</v>
      </c>
      <c r="R414" s="53">
        <f t="shared" si="720"/>
        <v>1.0000000002030784</v>
      </c>
      <c r="S414" s="53">
        <f t="shared" si="721"/>
        <v>-4.9764879727190829E-16</v>
      </c>
      <c r="T414" s="53">
        <f t="shared" si="722"/>
        <v>-8.6123027494885704</v>
      </c>
      <c r="U414" s="53">
        <f t="shared" si="723"/>
        <v>-5.0821492826208674</v>
      </c>
      <c r="W414" s="68">
        <f t="shared" ref="W414" si="820">B414+0.001</f>
        <v>90.00200000000001</v>
      </c>
      <c r="X414" s="68">
        <f t="shared" ref="X414" si="821">C414+0.001</f>
        <v>210.547</v>
      </c>
    </row>
    <row r="415" spans="1:24" x14ac:dyDescent="0.3">
      <c r="A415">
        <v>4050</v>
      </c>
      <c r="B415">
        <v>89.998999999999995</v>
      </c>
      <c r="C415">
        <v>210.54399999999998</v>
      </c>
      <c r="D415" s="57">
        <f t="shared" si="707"/>
        <v>1118.5764838764844</v>
      </c>
      <c r="E415" s="57">
        <f t="shared" si="708"/>
        <v>-1034.9964838764845</v>
      </c>
      <c r="F415" s="57">
        <f t="shared" si="709"/>
        <v>-2420.1427233549803</v>
      </c>
      <c r="G415" s="57">
        <f t="shared" si="710"/>
        <v>-2174.7632244203919</v>
      </c>
      <c r="H415" s="57">
        <f t="shared" si="711"/>
        <v>15734.30727664529</v>
      </c>
      <c r="I415" s="57">
        <f t="shared" si="712"/>
        <v>28815.016775579337</v>
      </c>
      <c r="J415" s="53">
        <f t="shared" si="713"/>
        <v>3253.7187775988632</v>
      </c>
      <c r="K415" s="53">
        <f t="shared" si="714"/>
        <v>221.94316535862623</v>
      </c>
      <c r="L415" s="53">
        <f t="shared" si="715"/>
        <v>3183.2866914196634</v>
      </c>
      <c r="M415" s="54"/>
      <c r="N415" s="59">
        <f t="shared" si="716"/>
        <v>10</v>
      </c>
      <c r="O415" s="59">
        <f t="shared" si="717"/>
        <v>-3.4906585040053262E-5</v>
      </c>
      <c r="P415" s="59">
        <f t="shared" si="718"/>
        <v>-3.4906585040053262E-5</v>
      </c>
      <c r="Q415" s="53">
        <f t="shared" si="719"/>
        <v>4.9365367815301653E-5</v>
      </c>
      <c r="R415" s="53">
        <f t="shared" si="720"/>
        <v>1.0000000002030784</v>
      </c>
      <c r="S415" s="53">
        <f t="shared" si="721"/>
        <v>-4.9764879727190829E-16</v>
      </c>
      <c r="T415" s="53">
        <f t="shared" si="722"/>
        <v>-8.6123027494885704</v>
      </c>
      <c r="U415" s="53">
        <f t="shared" si="723"/>
        <v>-5.0821492826208674</v>
      </c>
      <c r="W415" s="68">
        <f t="shared" ref="W415" si="822">B415-0.001</f>
        <v>89.99799999999999</v>
      </c>
      <c r="X415" s="68">
        <f t="shared" ref="X415" si="823">C415-0.001</f>
        <v>210.54299999999998</v>
      </c>
    </row>
    <row r="416" spans="1:24" x14ac:dyDescent="0.3">
      <c r="A416">
        <v>4060</v>
      </c>
      <c r="B416">
        <v>90.001000000000005</v>
      </c>
      <c r="C416">
        <v>210.54599999999999</v>
      </c>
      <c r="D416" s="57">
        <f t="shared" ref="D416:D420" si="824">S416+D415</f>
        <v>1118.5764838764844</v>
      </c>
      <c r="E416" s="57">
        <f t="shared" ref="E416:E420" si="825">$D$1-D416</f>
        <v>-1034.9964838764845</v>
      </c>
      <c r="F416" s="57">
        <f t="shared" ref="F416:F420" si="826">T416+F415</f>
        <v>-2428.7550261044689</v>
      </c>
      <c r="G416" s="57">
        <f t="shared" ref="G416:G420" si="827">U416+G415</f>
        <v>-2179.8453737030127</v>
      </c>
      <c r="H416" s="57">
        <f t="shared" ref="H416:H420" si="828">H415+T416</f>
        <v>15725.694973895801</v>
      </c>
      <c r="I416" s="57">
        <f t="shared" ref="I416:I420" si="829">I415+U416</f>
        <v>28809.934626296716</v>
      </c>
      <c r="J416" s="53">
        <f t="shared" ref="J416:J420" si="830">SQRT(F416^2+G416^2)</f>
        <v>3263.5221510022184</v>
      </c>
      <c r="K416" s="53">
        <f t="shared" ref="K416:K420" si="831">IF(J416=0,0,IF(F416&lt;0,ATAN(G416/F416)*180/PI()+180,ATAN(G416/F416)*180/PI()))</f>
        <v>221.90846930599162</v>
      </c>
      <c r="L416" s="53">
        <f t="shared" ref="L416:L420" si="832">COS((K416-$B$1)*PI()/180)*J416</f>
        <v>3193.2862390271139</v>
      </c>
      <c r="M416" s="54"/>
      <c r="N416" s="59">
        <f t="shared" ref="N416:N420" si="833">A416-A415</f>
        <v>10</v>
      </c>
      <c r="O416" s="59">
        <f t="shared" ref="O416:O420" si="834">RADIANS(B416-B415)</f>
        <v>3.4906585040053262E-5</v>
      </c>
      <c r="P416" s="59">
        <f t="shared" ref="P416:P420" si="835">RADIANS(C416-C415)</f>
        <v>3.4906585040053262E-5</v>
      </c>
      <c r="Q416" s="53">
        <f t="shared" ref="Q416:Q420" si="836">ACOS(COS(O416)-SIN(RADIANS(B415))*SIN(RADIANS(B416))*(1-COS(P416)))</f>
        <v>4.9365367815301653E-5</v>
      </c>
      <c r="R416" s="53">
        <f t="shared" ref="R416:R420" si="837">2/Q416*TAN(Q416/2)</f>
        <v>1.0000000002030784</v>
      </c>
      <c r="S416" s="53">
        <f t="shared" ref="S416:S420" si="838">(N416/2)*(COS(RADIANS(B415))+COS(RADIANS(B416)))*R416</f>
        <v>-4.9764879727190829E-16</v>
      </c>
      <c r="T416" s="53">
        <f t="shared" ref="T416:T420" si="839">(N416/2)*(SIN(RADIANS(B415))*COS(RADIANS(C415))+SIN(RADIANS(B416))*COS(RADIANS(C416)))*R416</f>
        <v>-8.6123027494885704</v>
      </c>
      <c r="U416" s="53">
        <f t="shared" ref="U416:U420" si="840">(N416/2)*(SIN(RADIANS(B415))*SIN(RADIANS(C415))+SIN(RADIANS(B416))*SIN(RADIANS(C416)))*R416</f>
        <v>-5.0821492826208674</v>
      </c>
      <c r="W416" s="68">
        <f t="shared" ref="W416" si="841">B416+0.001</f>
        <v>90.00200000000001</v>
      </c>
      <c r="X416" s="68">
        <f t="shared" ref="X416" si="842">C416+0.001</f>
        <v>210.547</v>
      </c>
    </row>
    <row r="417" spans="1:24" x14ac:dyDescent="0.3">
      <c r="A417">
        <v>4070</v>
      </c>
      <c r="B417">
        <v>89.998999999999995</v>
      </c>
      <c r="C417">
        <v>210.54399999999998</v>
      </c>
      <c r="D417" s="57">
        <f t="shared" si="824"/>
        <v>1118.5764838764844</v>
      </c>
      <c r="E417" s="57">
        <f t="shared" si="825"/>
        <v>-1034.9964838764845</v>
      </c>
      <c r="F417" s="57">
        <f t="shared" si="826"/>
        <v>-2437.3673288539576</v>
      </c>
      <c r="G417" s="57">
        <f t="shared" si="827"/>
        <v>-2184.9275229856335</v>
      </c>
      <c r="H417" s="57">
        <f t="shared" si="828"/>
        <v>15717.082671146312</v>
      </c>
      <c r="I417" s="57">
        <f t="shared" si="829"/>
        <v>28804.852477014094</v>
      </c>
      <c r="J417" s="53">
        <f t="shared" si="830"/>
        <v>3273.326713981483</v>
      </c>
      <c r="K417" s="53">
        <f t="shared" si="831"/>
        <v>221.87398109025651</v>
      </c>
      <c r="L417" s="53">
        <f t="shared" si="832"/>
        <v>3203.2857866345639</v>
      </c>
      <c r="M417" s="54"/>
      <c r="N417" s="59">
        <f t="shared" si="833"/>
        <v>10</v>
      </c>
      <c r="O417" s="59">
        <f t="shared" si="834"/>
        <v>-3.4906585040053262E-5</v>
      </c>
      <c r="P417" s="59">
        <f t="shared" si="835"/>
        <v>-3.4906585040053262E-5</v>
      </c>
      <c r="Q417" s="53">
        <f t="shared" si="836"/>
        <v>4.9365367815301653E-5</v>
      </c>
      <c r="R417" s="53">
        <f t="shared" si="837"/>
        <v>1.0000000002030784</v>
      </c>
      <c r="S417" s="53">
        <f t="shared" si="838"/>
        <v>-4.9764879727190829E-16</v>
      </c>
      <c r="T417" s="53">
        <f t="shared" si="839"/>
        <v>-8.6123027494885704</v>
      </c>
      <c r="U417" s="53">
        <f t="shared" si="840"/>
        <v>-5.0821492826208674</v>
      </c>
      <c r="W417" s="68">
        <f t="shared" ref="W417" si="843">B417-0.001</f>
        <v>89.99799999999999</v>
      </c>
      <c r="X417" s="68">
        <f t="shared" ref="X417" si="844">C417-0.001</f>
        <v>210.54299999999998</v>
      </c>
    </row>
    <row r="418" spans="1:24" x14ac:dyDescent="0.3">
      <c r="A418">
        <v>4080</v>
      </c>
      <c r="B418">
        <v>90.001000000000005</v>
      </c>
      <c r="C418">
        <v>210.54599999999999</v>
      </c>
      <c r="D418" s="57">
        <f t="shared" si="824"/>
        <v>1118.5764838764844</v>
      </c>
      <c r="E418" s="57">
        <f t="shared" si="825"/>
        <v>-1034.9964838764845</v>
      </c>
      <c r="F418" s="57">
        <f t="shared" si="826"/>
        <v>-2445.9796316034463</v>
      </c>
      <c r="G418" s="57">
        <f t="shared" si="827"/>
        <v>-2190.0096722682542</v>
      </c>
      <c r="H418" s="57">
        <f t="shared" si="828"/>
        <v>15708.470368396824</v>
      </c>
      <c r="I418" s="57">
        <f t="shared" si="829"/>
        <v>28799.770327731472</v>
      </c>
      <c r="J418" s="53">
        <f t="shared" si="830"/>
        <v>3283.1324558792076</v>
      </c>
      <c r="K418" s="53">
        <f t="shared" si="831"/>
        <v>221.83969887428387</v>
      </c>
      <c r="L418" s="53">
        <f t="shared" si="832"/>
        <v>3213.2853342420144</v>
      </c>
      <c r="M418" s="54"/>
      <c r="N418" s="59">
        <f t="shared" si="833"/>
        <v>10</v>
      </c>
      <c r="O418" s="59">
        <f t="shared" si="834"/>
        <v>3.4906585040053262E-5</v>
      </c>
      <c r="P418" s="59">
        <f t="shared" si="835"/>
        <v>3.4906585040053262E-5</v>
      </c>
      <c r="Q418" s="53">
        <f t="shared" si="836"/>
        <v>4.9365367815301653E-5</v>
      </c>
      <c r="R418" s="53">
        <f t="shared" si="837"/>
        <v>1.0000000002030784</v>
      </c>
      <c r="S418" s="53">
        <f t="shared" si="838"/>
        <v>-4.9764879727190829E-16</v>
      </c>
      <c r="T418" s="53">
        <f t="shared" si="839"/>
        <v>-8.6123027494885704</v>
      </c>
      <c r="U418" s="53">
        <f t="shared" si="840"/>
        <v>-5.0821492826208674</v>
      </c>
      <c r="W418" s="68">
        <f t="shared" ref="W418" si="845">B418+0.001</f>
        <v>90.00200000000001</v>
      </c>
      <c r="X418" s="68">
        <f t="shared" ref="X418" si="846">C418+0.001</f>
        <v>210.547</v>
      </c>
    </row>
    <row r="419" spans="1:24" x14ac:dyDescent="0.3">
      <c r="A419">
        <v>4090</v>
      </c>
      <c r="B419">
        <v>89.998999999999995</v>
      </c>
      <c r="C419">
        <v>210.54399999999998</v>
      </c>
      <c r="D419" s="57">
        <f t="shared" si="824"/>
        <v>1118.5764838764844</v>
      </c>
      <c r="E419" s="57">
        <f t="shared" si="825"/>
        <v>-1034.9964838764845</v>
      </c>
      <c r="F419" s="57">
        <f t="shared" si="826"/>
        <v>-2454.5919343529349</v>
      </c>
      <c r="G419" s="57">
        <f t="shared" si="827"/>
        <v>-2195.091821550875</v>
      </c>
      <c r="H419" s="57">
        <f t="shared" si="828"/>
        <v>15699.858065647335</v>
      </c>
      <c r="I419" s="57">
        <f t="shared" si="829"/>
        <v>28794.688178448851</v>
      </c>
      <c r="J419" s="53">
        <f t="shared" si="830"/>
        <v>3292.9393661636136</v>
      </c>
      <c r="K419" s="53">
        <f t="shared" si="831"/>
        <v>221.80562084222802</v>
      </c>
      <c r="L419" s="53">
        <f t="shared" si="832"/>
        <v>3223.284881849464</v>
      </c>
      <c r="M419" s="54"/>
      <c r="N419" s="59">
        <f t="shared" si="833"/>
        <v>10</v>
      </c>
      <c r="O419" s="59">
        <f t="shared" si="834"/>
        <v>-3.4906585040053262E-5</v>
      </c>
      <c r="P419" s="59">
        <f t="shared" si="835"/>
        <v>-3.4906585040053262E-5</v>
      </c>
      <c r="Q419" s="53">
        <f t="shared" si="836"/>
        <v>4.9365367815301653E-5</v>
      </c>
      <c r="R419" s="53">
        <f t="shared" si="837"/>
        <v>1.0000000002030784</v>
      </c>
      <c r="S419" s="53">
        <f t="shared" si="838"/>
        <v>-4.9764879727190829E-16</v>
      </c>
      <c r="T419" s="53">
        <f t="shared" si="839"/>
        <v>-8.6123027494885704</v>
      </c>
      <c r="U419" s="53">
        <f t="shared" si="840"/>
        <v>-5.0821492826208674</v>
      </c>
      <c r="W419" s="68">
        <f t="shared" ref="W419" si="847">B419-0.001</f>
        <v>89.99799999999999</v>
      </c>
      <c r="X419" s="68">
        <f t="shared" ref="X419" si="848">C419-0.001</f>
        <v>210.54299999999998</v>
      </c>
    </row>
    <row r="420" spans="1:24" x14ac:dyDescent="0.3">
      <c r="A420">
        <v>4099.7</v>
      </c>
      <c r="B420">
        <v>90.001000000000005</v>
      </c>
      <c r="C420">
        <v>210.54599999999999</v>
      </c>
      <c r="D420" s="57">
        <f t="shared" si="824"/>
        <v>1118.5764838764844</v>
      </c>
      <c r="E420" s="57">
        <f t="shared" si="825"/>
        <v>-1034.9964838764845</v>
      </c>
      <c r="F420" s="57">
        <f t="shared" si="826"/>
        <v>-2462.9458680199386</v>
      </c>
      <c r="G420" s="57">
        <f t="shared" si="827"/>
        <v>-2200.0215063550172</v>
      </c>
      <c r="H420" s="57">
        <f t="shared" si="828"/>
        <v>15691.504131980331</v>
      </c>
      <c r="I420" s="57">
        <f t="shared" si="829"/>
        <v>28789.758493644709</v>
      </c>
      <c r="J420" s="53">
        <f t="shared" si="830"/>
        <v>3302.4531756288516</v>
      </c>
      <c r="K420" s="53">
        <f t="shared" si="831"/>
        <v>221.77275854076214</v>
      </c>
      <c r="L420" s="53">
        <f t="shared" si="832"/>
        <v>3232.9844430286907</v>
      </c>
      <c r="M420" s="54"/>
      <c r="N420" s="59">
        <f t="shared" si="833"/>
        <v>9.6999999999998181</v>
      </c>
      <c r="O420" s="59">
        <f t="shared" si="834"/>
        <v>3.4906585040053262E-5</v>
      </c>
      <c r="P420" s="59">
        <f t="shared" si="835"/>
        <v>3.4906585040053262E-5</v>
      </c>
      <c r="Q420" s="53">
        <f t="shared" si="836"/>
        <v>4.9365367815301653E-5</v>
      </c>
      <c r="R420" s="53">
        <f t="shared" si="837"/>
        <v>1.0000000002030784</v>
      </c>
      <c r="S420" s="53">
        <f t="shared" si="838"/>
        <v>-4.8271933335374196E-16</v>
      </c>
      <c r="T420" s="53">
        <f t="shared" si="839"/>
        <v>-8.3539336670037567</v>
      </c>
      <c r="U420" s="53">
        <f t="shared" si="840"/>
        <v>-4.9296848041421493</v>
      </c>
      <c r="W420" s="68">
        <f t="shared" ref="W420" si="849">B420+0.001</f>
        <v>90.00200000000001</v>
      </c>
      <c r="X420" s="68">
        <f t="shared" ref="X420" si="850">C420+0.001</f>
        <v>210.547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AC19" sqref="AC19"/>
    </sheetView>
  </sheetViews>
  <sheetFormatPr defaultRowHeight="14.4" x14ac:dyDescent="0.3"/>
  <sheetData>
    <row r="1" spans="1:21" ht="63" thickBot="1" x14ac:dyDescent="0.35">
      <c r="A1" s="64" t="s">
        <v>89</v>
      </c>
      <c r="B1" s="65">
        <f>Данные!BL3</f>
        <v>210</v>
      </c>
      <c r="C1" s="66" t="s">
        <v>0</v>
      </c>
      <c r="D1" s="65">
        <f>Данные!BJ3</f>
        <v>83.58</v>
      </c>
    </row>
    <row r="4" spans="1:21" ht="58.2" thickBot="1" x14ac:dyDescent="0.35">
      <c r="A4" s="89" t="s">
        <v>1</v>
      </c>
      <c r="B4" s="51" t="s">
        <v>2</v>
      </c>
      <c r="C4" s="74" t="s">
        <v>104</v>
      </c>
      <c r="D4" s="52" t="s">
        <v>4</v>
      </c>
      <c r="E4" s="52" t="s">
        <v>5</v>
      </c>
      <c r="F4" s="52" t="s">
        <v>6</v>
      </c>
      <c r="G4" s="52" t="s">
        <v>7</v>
      </c>
      <c r="H4" s="52" t="s">
        <v>8</v>
      </c>
      <c r="I4" s="52" t="s">
        <v>9</v>
      </c>
      <c r="J4" s="53" t="s">
        <v>10</v>
      </c>
      <c r="K4" s="53" t="s">
        <v>11</v>
      </c>
      <c r="L4" s="53" t="s">
        <v>12</v>
      </c>
      <c r="M4" s="54"/>
      <c r="N4" s="53" t="s">
        <v>13</v>
      </c>
      <c r="O4" s="53" t="s">
        <v>14</v>
      </c>
      <c r="P4" s="53" t="s">
        <v>15</v>
      </c>
      <c r="Q4" s="53" t="s">
        <v>16</v>
      </c>
      <c r="R4" s="53" t="s">
        <v>17</v>
      </c>
      <c r="S4" s="53" t="s">
        <v>18</v>
      </c>
      <c r="T4" s="53" t="s">
        <v>19</v>
      </c>
      <c r="U4" s="94" t="s">
        <v>20</v>
      </c>
    </row>
    <row r="5" spans="1:21" x14ac:dyDescent="0.3">
      <c r="A5" s="90">
        <v>0</v>
      </c>
      <c r="B5" s="55">
        <v>0</v>
      </c>
      <c r="C5" s="56">
        <v>0</v>
      </c>
      <c r="D5" s="57">
        <v>0</v>
      </c>
      <c r="E5" s="57">
        <f>$D$1-D5</f>
        <v>83.58</v>
      </c>
      <c r="F5" s="57">
        <v>0</v>
      </c>
      <c r="G5" s="57">
        <v>0</v>
      </c>
      <c r="H5" s="57">
        <v>18154.45</v>
      </c>
      <c r="I5" s="57">
        <v>30989.78</v>
      </c>
      <c r="J5" s="53">
        <f>SQRT(F5^2+G5^2)</f>
        <v>0</v>
      </c>
      <c r="K5" s="53">
        <f>IF(J5=0,0,IF(F5&lt;0,ATAN(G5/F5)*180/PI()+180,ATAN(G5/F5)*180/PI()))</f>
        <v>0</v>
      </c>
      <c r="L5" s="53">
        <f>COS((K5-$B$1)*PI()/180)*J5</f>
        <v>0</v>
      </c>
      <c r="M5" s="54"/>
      <c r="N5" s="53">
        <v>0</v>
      </c>
      <c r="O5" s="53">
        <v>0</v>
      </c>
      <c r="P5" s="53">
        <v>0</v>
      </c>
      <c r="Q5" s="53">
        <v>0</v>
      </c>
      <c r="R5" s="53">
        <v>0</v>
      </c>
      <c r="S5" s="53">
        <v>0</v>
      </c>
      <c r="T5" s="53">
        <v>0</v>
      </c>
      <c r="U5" s="94">
        <v>0</v>
      </c>
    </row>
    <row r="6" spans="1:21" x14ac:dyDescent="0.3">
      <c r="A6" s="91"/>
      <c r="B6" s="58"/>
      <c r="C6" s="58"/>
      <c r="D6" s="57" t="e">
        <f t="shared" ref="D6:D68" si="0">S6+D5</f>
        <v>#DIV/0!</v>
      </c>
      <c r="E6" s="57" t="e">
        <f t="shared" ref="E6:E68" si="1">$D$1-D6</f>
        <v>#DIV/0!</v>
      </c>
      <c r="F6" s="57" t="e">
        <f t="shared" ref="F6:G21" si="2">T6+F5</f>
        <v>#DIV/0!</v>
      </c>
      <c r="G6" s="57" t="e">
        <f t="shared" si="2"/>
        <v>#DIV/0!</v>
      </c>
      <c r="H6" s="57" t="e">
        <f t="shared" ref="H6:I21" si="3">H5+T6</f>
        <v>#DIV/0!</v>
      </c>
      <c r="I6" s="57" t="e">
        <f t="shared" si="3"/>
        <v>#DIV/0!</v>
      </c>
      <c r="J6" s="53" t="e">
        <f t="shared" ref="J6:J68" si="4">SQRT(F6^2+G6^2)</f>
        <v>#DIV/0!</v>
      </c>
      <c r="K6" s="53" t="e">
        <f t="shared" ref="K6:K68" si="5">IF(J6=0,0,IF(F6&lt;0,ATAN(G6/F6)*180/PI()+180,ATAN(G6/F6)*180/PI()))</f>
        <v>#DIV/0!</v>
      </c>
      <c r="L6" s="53" t="e">
        <f t="shared" ref="L6:L68" si="6">COS((K6-$B$1)*PI()/180)*J6</f>
        <v>#DIV/0!</v>
      </c>
      <c r="M6" s="54"/>
      <c r="N6" s="59">
        <f t="shared" ref="N6:N68" si="7">A6-A5</f>
        <v>0</v>
      </c>
      <c r="O6" s="59">
        <f t="shared" ref="O6:P21" si="8">RADIANS(B6-B5)</f>
        <v>0</v>
      </c>
      <c r="P6" s="59">
        <f t="shared" si="8"/>
        <v>0</v>
      </c>
      <c r="Q6" s="53">
        <f t="shared" ref="Q6:Q68" si="9">ACOS(COS(O6)-SIN(RADIANS(B5))*SIN(RADIANS(B6))*(1-COS(P6)))</f>
        <v>0</v>
      </c>
      <c r="R6" s="53" t="e">
        <f t="shared" ref="R6:R68" si="10">2/Q6*TAN(Q6/2)</f>
        <v>#DIV/0!</v>
      </c>
      <c r="S6" s="53" t="e">
        <f t="shared" ref="S6:S68" si="11">(N6/2)*(COS(RADIANS(B5))+COS(RADIANS(B6)))*R6</f>
        <v>#DIV/0!</v>
      </c>
      <c r="T6" s="53" t="e">
        <f t="shared" ref="T6:T68" si="12">(N6/2)*(SIN(RADIANS(B5))*COS(RADIANS(C5))+SIN(RADIANS(B6))*COS(RADIANS(C6)))*R6</f>
        <v>#DIV/0!</v>
      </c>
      <c r="U6" s="94" t="e">
        <f t="shared" ref="U6:U68" si="13">(N6/2)*(SIN(RADIANS(B5))*SIN(RADIANS(C5))+SIN(RADIANS(B6))*SIN(RADIANS(C6)))*R6</f>
        <v>#DIV/0!</v>
      </c>
    </row>
    <row r="7" spans="1:21" x14ac:dyDescent="0.3">
      <c r="A7" s="91"/>
      <c r="B7" s="58"/>
      <c r="C7" s="58"/>
      <c r="D7" s="57" t="e">
        <f>S7+D6</f>
        <v>#DIV/0!</v>
      </c>
      <c r="E7" s="57" t="e">
        <f t="shared" si="1"/>
        <v>#DIV/0!</v>
      </c>
      <c r="F7" s="57" t="e">
        <f t="shared" si="2"/>
        <v>#DIV/0!</v>
      </c>
      <c r="G7" s="57" t="e">
        <f t="shared" si="2"/>
        <v>#DIV/0!</v>
      </c>
      <c r="H7" s="57" t="e">
        <f t="shared" si="3"/>
        <v>#DIV/0!</v>
      </c>
      <c r="I7" s="57" t="e">
        <f t="shared" si="3"/>
        <v>#DIV/0!</v>
      </c>
      <c r="J7" s="53" t="e">
        <f t="shared" si="4"/>
        <v>#DIV/0!</v>
      </c>
      <c r="K7" s="53" t="e">
        <f t="shared" si="5"/>
        <v>#DIV/0!</v>
      </c>
      <c r="L7" s="53" t="e">
        <f t="shared" si="6"/>
        <v>#DIV/0!</v>
      </c>
      <c r="M7" s="54"/>
      <c r="N7" s="59">
        <f t="shared" si="7"/>
        <v>0</v>
      </c>
      <c r="O7" s="59">
        <f t="shared" si="8"/>
        <v>0</v>
      </c>
      <c r="P7" s="59">
        <f t="shared" si="8"/>
        <v>0</v>
      </c>
      <c r="Q7" s="53">
        <f t="shared" si="9"/>
        <v>0</v>
      </c>
      <c r="R7" s="53" t="e">
        <f t="shared" si="10"/>
        <v>#DIV/0!</v>
      </c>
      <c r="S7" s="53" t="e">
        <f t="shared" si="11"/>
        <v>#DIV/0!</v>
      </c>
      <c r="T7" s="53" t="e">
        <f t="shared" si="12"/>
        <v>#DIV/0!</v>
      </c>
      <c r="U7" s="94" t="e">
        <f t="shared" si="13"/>
        <v>#DIV/0!</v>
      </c>
    </row>
    <row r="8" spans="1:21" x14ac:dyDescent="0.3">
      <c r="A8" s="91"/>
      <c r="B8" s="58"/>
      <c r="C8" s="58"/>
      <c r="D8" s="57" t="e">
        <f t="shared" si="0"/>
        <v>#DIV/0!</v>
      </c>
      <c r="E8" s="57" t="e">
        <f t="shared" si="1"/>
        <v>#DIV/0!</v>
      </c>
      <c r="F8" s="57" t="e">
        <f t="shared" si="2"/>
        <v>#DIV/0!</v>
      </c>
      <c r="G8" s="57" t="e">
        <f t="shared" si="2"/>
        <v>#DIV/0!</v>
      </c>
      <c r="H8" s="57" t="e">
        <f t="shared" si="3"/>
        <v>#DIV/0!</v>
      </c>
      <c r="I8" s="57" t="e">
        <f t="shared" si="3"/>
        <v>#DIV/0!</v>
      </c>
      <c r="J8" s="53" t="e">
        <f t="shared" si="4"/>
        <v>#DIV/0!</v>
      </c>
      <c r="K8" s="53" t="e">
        <f t="shared" si="5"/>
        <v>#DIV/0!</v>
      </c>
      <c r="L8" s="53" t="e">
        <f t="shared" si="6"/>
        <v>#DIV/0!</v>
      </c>
      <c r="M8" s="54"/>
      <c r="N8" s="59">
        <f t="shared" si="7"/>
        <v>0</v>
      </c>
      <c r="O8" s="59">
        <f t="shared" si="8"/>
        <v>0</v>
      </c>
      <c r="P8" s="59">
        <f t="shared" si="8"/>
        <v>0</v>
      </c>
      <c r="Q8" s="53">
        <f t="shared" si="9"/>
        <v>0</v>
      </c>
      <c r="R8" s="53" t="e">
        <f t="shared" si="10"/>
        <v>#DIV/0!</v>
      </c>
      <c r="S8" s="53" t="e">
        <f t="shared" si="11"/>
        <v>#DIV/0!</v>
      </c>
      <c r="T8" s="53" t="e">
        <f t="shared" si="12"/>
        <v>#DIV/0!</v>
      </c>
      <c r="U8" s="94" t="e">
        <f t="shared" si="13"/>
        <v>#DIV/0!</v>
      </c>
    </row>
    <row r="9" spans="1:21" x14ac:dyDescent="0.3">
      <c r="A9" s="91"/>
      <c r="B9" s="58"/>
      <c r="C9" s="58"/>
      <c r="D9" s="57" t="e">
        <f t="shared" si="0"/>
        <v>#DIV/0!</v>
      </c>
      <c r="E9" s="57" t="e">
        <f t="shared" si="1"/>
        <v>#DIV/0!</v>
      </c>
      <c r="F9" s="57" t="e">
        <f t="shared" si="2"/>
        <v>#DIV/0!</v>
      </c>
      <c r="G9" s="57" t="e">
        <f t="shared" si="2"/>
        <v>#DIV/0!</v>
      </c>
      <c r="H9" s="57" t="e">
        <f t="shared" si="3"/>
        <v>#DIV/0!</v>
      </c>
      <c r="I9" s="57" t="e">
        <f t="shared" si="3"/>
        <v>#DIV/0!</v>
      </c>
      <c r="J9" s="53" t="e">
        <f t="shared" si="4"/>
        <v>#DIV/0!</v>
      </c>
      <c r="K9" s="53" t="e">
        <f t="shared" si="5"/>
        <v>#DIV/0!</v>
      </c>
      <c r="L9" s="53" t="e">
        <f t="shared" si="6"/>
        <v>#DIV/0!</v>
      </c>
      <c r="M9" s="54"/>
      <c r="N9" s="59">
        <f t="shared" si="7"/>
        <v>0</v>
      </c>
      <c r="O9" s="59">
        <f t="shared" si="8"/>
        <v>0</v>
      </c>
      <c r="P9" s="59">
        <f t="shared" si="8"/>
        <v>0</v>
      </c>
      <c r="Q9" s="53">
        <f t="shared" si="9"/>
        <v>0</v>
      </c>
      <c r="R9" s="53" t="e">
        <f t="shared" si="10"/>
        <v>#DIV/0!</v>
      </c>
      <c r="S9" s="53" t="e">
        <f t="shared" si="11"/>
        <v>#DIV/0!</v>
      </c>
      <c r="T9" s="53" t="e">
        <f t="shared" si="12"/>
        <v>#DIV/0!</v>
      </c>
      <c r="U9" s="94" t="e">
        <f t="shared" si="13"/>
        <v>#DIV/0!</v>
      </c>
    </row>
    <row r="10" spans="1:21" x14ac:dyDescent="0.3">
      <c r="A10" s="91"/>
      <c r="B10" s="58"/>
      <c r="C10" s="58"/>
      <c r="D10" s="57" t="e">
        <f t="shared" si="0"/>
        <v>#DIV/0!</v>
      </c>
      <c r="E10" s="57" t="e">
        <f t="shared" si="1"/>
        <v>#DIV/0!</v>
      </c>
      <c r="F10" s="57" t="e">
        <f t="shared" si="2"/>
        <v>#DIV/0!</v>
      </c>
      <c r="G10" s="57" t="e">
        <f t="shared" si="2"/>
        <v>#DIV/0!</v>
      </c>
      <c r="H10" s="57" t="e">
        <f t="shared" si="3"/>
        <v>#DIV/0!</v>
      </c>
      <c r="I10" s="57" t="e">
        <f t="shared" si="3"/>
        <v>#DIV/0!</v>
      </c>
      <c r="J10" s="53" t="e">
        <f t="shared" si="4"/>
        <v>#DIV/0!</v>
      </c>
      <c r="K10" s="53" t="e">
        <f t="shared" si="5"/>
        <v>#DIV/0!</v>
      </c>
      <c r="L10" s="53" t="e">
        <f t="shared" si="6"/>
        <v>#DIV/0!</v>
      </c>
      <c r="M10" s="54"/>
      <c r="N10" s="59">
        <f t="shared" si="7"/>
        <v>0</v>
      </c>
      <c r="O10" s="59">
        <f t="shared" si="8"/>
        <v>0</v>
      </c>
      <c r="P10" s="59">
        <f t="shared" si="8"/>
        <v>0</v>
      </c>
      <c r="Q10" s="53">
        <f t="shared" si="9"/>
        <v>0</v>
      </c>
      <c r="R10" s="53" t="e">
        <f t="shared" si="10"/>
        <v>#DIV/0!</v>
      </c>
      <c r="S10" s="53" t="e">
        <f t="shared" si="11"/>
        <v>#DIV/0!</v>
      </c>
      <c r="T10" s="53" t="e">
        <f t="shared" si="12"/>
        <v>#DIV/0!</v>
      </c>
      <c r="U10" s="94" t="e">
        <f t="shared" si="13"/>
        <v>#DIV/0!</v>
      </c>
    </row>
    <row r="11" spans="1:21" x14ac:dyDescent="0.3">
      <c r="A11" s="91"/>
      <c r="B11" s="58"/>
      <c r="C11" s="58"/>
      <c r="D11" s="57" t="e">
        <f t="shared" si="0"/>
        <v>#DIV/0!</v>
      </c>
      <c r="E11" s="57" t="e">
        <f t="shared" si="1"/>
        <v>#DIV/0!</v>
      </c>
      <c r="F11" s="57" t="e">
        <f t="shared" si="2"/>
        <v>#DIV/0!</v>
      </c>
      <c r="G11" s="57" t="e">
        <f t="shared" si="2"/>
        <v>#DIV/0!</v>
      </c>
      <c r="H11" s="57" t="e">
        <f t="shared" si="3"/>
        <v>#DIV/0!</v>
      </c>
      <c r="I11" s="57" t="e">
        <f t="shared" si="3"/>
        <v>#DIV/0!</v>
      </c>
      <c r="J11" s="53" t="e">
        <f t="shared" si="4"/>
        <v>#DIV/0!</v>
      </c>
      <c r="K11" s="53" t="e">
        <f t="shared" si="5"/>
        <v>#DIV/0!</v>
      </c>
      <c r="L11" s="53" t="e">
        <f t="shared" si="6"/>
        <v>#DIV/0!</v>
      </c>
      <c r="M11" s="54"/>
      <c r="N11" s="59">
        <f t="shared" si="7"/>
        <v>0</v>
      </c>
      <c r="O11" s="59">
        <f t="shared" si="8"/>
        <v>0</v>
      </c>
      <c r="P11" s="59">
        <f t="shared" si="8"/>
        <v>0</v>
      </c>
      <c r="Q11" s="53">
        <f t="shared" si="9"/>
        <v>0</v>
      </c>
      <c r="R11" s="53" t="e">
        <f t="shared" si="10"/>
        <v>#DIV/0!</v>
      </c>
      <c r="S11" s="53" t="e">
        <f t="shared" si="11"/>
        <v>#DIV/0!</v>
      </c>
      <c r="T11" s="53" t="e">
        <f t="shared" si="12"/>
        <v>#DIV/0!</v>
      </c>
      <c r="U11" s="94" t="e">
        <f t="shared" si="13"/>
        <v>#DIV/0!</v>
      </c>
    </row>
    <row r="12" spans="1:21" x14ac:dyDescent="0.3">
      <c r="A12" s="91"/>
      <c r="B12" s="58"/>
      <c r="C12" s="58"/>
      <c r="D12" s="57" t="e">
        <f t="shared" si="0"/>
        <v>#DIV/0!</v>
      </c>
      <c r="E12" s="57" t="e">
        <f t="shared" si="1"/>
        <v>#DIV/0!</v>
      </c>
      <c r="F12" s="57" t="e">
        <f t="shared" si="2"/>
        <v>#DIV/0!</v>
      </c>
      <c r="G12" s="57" t="e">
        <f t="shared" si="2"/>
        <v>#DIV/0!</v>
      </c>
      <c r="H12" s="57" t="e">
        <f t="shared" si="3"/>
        <v>#DIV/0!</v>
      </c>
      <c r="I12" s="57" t="e">
        <f t="shared" si="3"/>
        <v>#DIV/0!</v>
      </c>
      <c r="J12" s="53" t="e">
        <f t="shared" si="4"/>
        <v>#DIV/0!</v>
      </c>
      <c r="K12" s="53" t="e">
        <f t="shared" si="5"/>
        <v>#DIV/0!</v>
      </c>
      <c r="L12" s="53" t="e">
        <f t="shared" si="6"/>
        <v>#DIV/0!</v>
      </c>
      <c r="M12" s="54"/>
      <c r="N12" s="59">
        <f t="shared" si="7"/>
        <v>0</v>
      </c>
      <c r="O12" s="59">
        <f t="shared" si="8"/>
        <v>0</v>
      </c>
      <c r="P12" s="59">
        <f t="shared" si="8"/>
        <v>0</v>
      </c>
      <c r="Q12" s="53">
        <f t="shared" si="9"/>
        <v>0</v>
      </c>
      <c r="R12" s="53" t="e">
        <f t="shared" si="10"/>
        <v>#DIV/0!</v>
      </c>
      <c r="S12" s="53" t="e">
        <f t="shared" si="11"/>
        <v>#DIV/0!</v>
      </c>
      <c r="T12" s="53" t="e">
        <f t="shared" si="12"/>
        <v>#DIV/0!</v>
      </c>
      <c r="U12" s="94" t="e">
        <f t="shared" si="13"/>
        <v>#DIV/0!</v>
      </c>
    </row>
    <row r="13" spans="1:21" x14ac:dyDescent="0.3">
      <c r="A13" s="92"/>
      <c r="B13" s="58"/>
      <c r="C13" s="60"/>
      <c r="D13" s="57" t="e">
        <f t="shared" si="0"/>
        <v>#DIV/0!</v>
      </c>
      <c r="E13" s="57" t="e">
        <f t="shared" si="1"/>
        <v>#DIV/0!</v>
      </c>
      <c r="F13" s="57" t="e">
        <f t="shared" si="2"/>
        <v>#DIV/0!</v>
      </c>
      <c r="G13" s="57" t="e">
        <f t="shared" si="2"/>
        <v>#DIV/0!</v>
      </c>
      <c r="H13" s="57" t="e">
        <f t="shared" si="3"/>
        <v>#DIV/0!</v>
      </c>
      <c r="I13" s="57" t="e">
        <f t="shared" si="3"/>
        <v>#DIV/0!</v>
      </c>
      <c r="J13" s="53" t="e">
        <f t="shared" si="4"/>
        <v>#DIV/0!</v>
      </c>
      <c r="K13" s="53" t="e">
        <f t="shared" si="5"/>
        <v>#DIV/0!</v>
      </c>
      <c r="L13" s="53" t="e">
        <f t="shared" si="6"/>
        <v>#DIV/0!</v>
      </c>
      <c r="M13" s="54"/>
      <c r="N13" s="59">
        <f t="shared" si="7"/>
        <v>0</v>
      </c>
      <c r="O13" s="59">
        <f t="shared" si="8"/>
        <v>0</v>
      </c>
      <c r="P13" s="59">
        <f t="shared" si="8"/>
        <v>0</v>
      </c>
      <c r="Q13" s="53">
        <f t="shared" si="9"/>
        <v>0</v>
      </c>
      <c r="R13" s="53" t="e">
        <f t="shared" si="10"/>
        <v>#DIV/0!</v>
      </c>
      <c r="S13" s="53" t="e">
        <f t="shared" si="11"/>
        <v>#DIV/0!</v>
      </c>
      <c r="T13" s="53" t="e">
        <f t="shared" si="12"/>
        <v>#DIV/0!</v>
      </c>
      <c r="U13" s="94" t="e">
        <f t="shared" si="13"/>
        <v>#DIV/0!</v>
      </c>
    </row>
    <row r="14" spans="1:21" x14ac:dyDescent="0.3">
      <c r="A14" s="91"/>
      <c r="B14" s="58"/>
      <c r="C14" s="58"/>
      <c r="D14" s="57" t="e">
        <f t="shared" si="0"/>
        <v>#DIV/0!</v>
      </c>
      <c r="E14" s="57" t="e">
        <f t="shared" si="1"/>
        <v>#DIV/0!</v>
      </c>
      <c r="F14" s="57" t="e">
        <f t="shared" si="2"/>
        <v>#DIV/0!</v>
      </c>
      <c r="G14" s="57" t="e">
        <f t="shared" si="2"/>
        <v>#DIV/0!</v>
      </c>
      <c r="H14" s="57" t="e">
        <f t="shared" si="3"/>
        <v>#DIV/0!</v>
      </c>
      <c r="I14" s="57" t="e">
        <f t="shared" si="3"/>
        <v>#DIV/0!</v>
      </c>
      <c r="J14" s="53" t="e">
        <f t="shared" si="4"/>
        <v>#DIV/0!</v>
      </c>
      <c r="K14" s="53" t="e">
        <f t="shared" si="5"/>
        <v>#DIV/0!</v>
      </c>
      <c r="L14" s="53" t="e">
        <f t="shared" si="6"/>
        <v>#DIV/0!</v>
      </c>
      <c r="M14" s="54"/>
      <c r="N14" s="59">
        <f t="shared" si="7"/>
        <v>0</v>
      </c>
      <c r="O14" s="59">
        <f t="shared" si="8"/>
        <v>0</v>
      </c>
      <c r="P14" s="59">
        <f t="shared" si="8"/>
        <v>0</v>
      </c>
      <c r="Q14" s="53">
        <f t="shared" si="9"/>
        <v>0</v>
      </c>
      <c r="R14" s="53" t="e">
        <f t="shared" si="10"/>
        <v>#DIV/0!</v>
      </c>
      <c r="S14" s="53" t="e">
        <f t="shared" si="11"/>
        <v>#DIV/0!</v>
      </c>
      <c r="T14" s="53" t="e">
        <f t="shared" si="12"/>
        <v>#DIV/0!</v>
      </c>
      <c r="U14" s="94" t="e">
        <f t="shared" si="13"/>
        <v>#DIV/0!</v>
      </c>
    </row>
    <row r="15" spans="1:21" x14ac:dyDescent="0.3">
      <c r="A15" s="91"/>
      <c r="B15" s="58"/>
      <c r="C15" s="58"/>
      <c r="D15" s="57" t="e">
        <f t="shared" si="0"/>
        <v>#DIV/0!</v>
      </c>
      <c r="E15" s="57" t="e">
        <f t="shared" si="1"/>
        <v>#DIV/0!</v>
      </c>
      <c r="F15" s="57" t="e">
        <f t="shared" si="2"/>
        <v>#DIV/0!</v>
      </c>
      <c r="G15" s="57" t="e">
        <f t="shared" si="2"/>
        <v>#DIV/0!</v>
      </c>
      <c r="H15" s="57" t="e">
        <f t="shared" si="3"/>
        <v>#DIV/0!</v>
      </c>
      <c r="I15" s="57" t="e">
        <f t="shared" si="3"/>
        <v>#DIV/0!</v>
      </c>
      <c r="J15" s="53" t="e">
        <f t="shared" si="4"/>
        <v>#DIV/0!</v>
      </c>
      <c r="K15" s="53" t="e">
        <f t="shared" si="5"/>
        <v>#DIV/0!</v>
      </c>
      <c r="L15" s="53" t="e">
        <f t="shared" si="6"/>
        <v>#DIV/0!</v>
      </c>
      <c r="M15" s="54"/>
      <c r="N15" s="59">
        <f t="shared" si="7"/>
        <v>0</v>
      </c>
      <c r="O15" s="59">
        <f t="shared" si="8"/>
        <v>0</v>
      </c>
      <c r="P15" s="59">
        <f t="shared" si="8"/>
        <v>0</v>
      </c>
      <c r="Q15" s="53">
        <f t="shared" si="9"/>
        <v>0</v>
      </c>
      <c r="R15" s="53" t="e">
        <f t="shared" si="10"/>
        <v>#DIV/0!</v>
      </c>
      <c r="S15" s="53" t="e">
        <f t="shared" si="11"/>
        <v>#DIV/0!</v>
      </c>
      <c r="T15" s="53" t="e">
        <f t="shared" si="12"/>
        <v>#DIV/0!</v>
      </c>
      <c r="U15" s="94" t="e">
        <f t="shared" si="13"/>
        <v>#DIV/0!</v>
      </c>
    </row>
    <row r="16" spans="1:21" x14ac:dyDescent="0.3">
      <c r="A16" s="91"/>
      <c r="B16" s="58"/>
      <c r="C16" s="58"/>
      <c r="D16" s="57" t="e">
        <f t="shared" si="0"/>
        <v>#DIV/0!</v>
      </c>
      <c r="E16" s="57" t="e">
        <f t="shared" si="1"/>
        <v>#DIV/0!</v>
      </c>
      <c r="F16" s="57" t="e">
        <f t="shared" si="2"/>
        <v>#DIV/0!</v>
      </c>
      <c r="G16" s="57" t="e">
        <f t="shared" si="2"/>
        <v>#DIV/0!</v>
      </c>
      <c r="H16" s="57" t="e">
        <f t="shared" si="3"/>
        <v>#DIV/0!</v>
      </c>
      <c r="I16" s="57" t="e">
        <f t="shared" si="3"/>
        <v>#DIV/0!</v>
      </c>
      <c r="J16" s="53" t="e">
        <f t="shared" si="4"/>
        <v>#DIV/0!</v>
      </c>
      <c r="K16" s="53" t="e">
        <f t="shared" si="5"/>
        <v>#DIV/0!</v>
      </c>
      <c r="L16" s="53" t="e">
        <f t="shared" si="6"/>
        <v>#DIV/0!</v>
      </c>
      <c r="M16" s="54"/>
      <c r="N16" s="59">
        <f t="shared" si="7"/>
        <v>0</v>
      </c>
      <c r="O16" s="59">
        <f t="shared" si="8"/>
        <v>0</v>
      </c>
      <c r="P16" s="59">
        <f t="shared" si="8"/>
        <v>0</v>
      </c>
      <c r="Q16" s="53">
        <f t="shared" si="9"/>
        <v>0</v>
      </c>
      <c r="R16" s="53" t="e">
        <f t="shared" si="10"/>
        <v>#DIV/0!</v>
      </c>
      <c r="S16" s="53" t="e">
        <f t="shared" si="11"/>
        <v>#DIV/0!</v>
      </c>
      <c r="T16" s="53" t="e">
        <f t="shared" si="12"/>
        <v>#DIV/0!</v>
      </c>
      <c r="U16" s="94" t="e">
        <f t="shared" si="13"/>
        <v>#DIV/0!</v>
      </c>
    </row>
    <row r="17" spans="1:21" x14ac:dyDescent="0.3">
      <c r="A17" s="91"/>
      <c r="B17" s="58"/>
      <c r="C17" s="58"/>
      <c r="D17" s="57" t="e">
        <f t="shared" si="0"/>
        <v>#DIV/0!</v>
      </c>
      <c r="E17" s="57" t="e">
        <f t="shared" si="1"/>
        <v>#DIV/0!</v>
      </c>
      <c r="F17" s="57" t="e">
        <f t="shared" si="2"/>
        <v>#DIV/0!</v>
      </c>
      <c r="G17" s="57" t="e">
        <f t="shared" si="2"/>
        <v>#DIV/0!</v>
      </c>
      <c r="H17" s="57" t="e">
        <f t="shared" si="3"/>
        <v>#DIV/0!</v>
      </c>
      <c r="I17" s="57" t="e">
        <f t="shared" si="3"/>
        <v>#DIV/0!</v>
      </c>
      <c r="J17" s="53" t="e">
        <f t="shared" si="4"/>
        <v>#DIV/0!</v>
      </c>
      <c r="K17" s="53" t="e">
        <f t="shared" si="5"/>
        <v>#DIV/0!</v>
      </c>
      <c r="L17" s="53" t="e">
        <f t="shared" si="6"/>
        <v>#DIV/0!</v>
      </c>
      <c r="M17" s="54"/>
      <c r="N17" s="59">
        <f t="shared" si="7"/>
        <v>0</v>
      </c>
      <c r="O17" s="59">
        <f t="shared" si="8"/>
        <v>0</v>
      </c>
      <c r="P17" s="59">
        <f t="shared" si="8"/>
        <v>0</v>
      </c>
      <c r="Q17" s="53">
        <f t="shared" si="9"/>
        <v>0</v>
      </c>
      <c r="R17" s="53" t="e">
        <f t="shared" si="10"/>
        <v>#DIV/0!</v>
      </c>
      <c r="S17" s="53" t="e">
        <f t="shared" si="11"/>
        <v>#DIV/0!</v>
      </c>
      <c r="T17" s="53" t="e">
        <f t="shared" si="12"/>
        <v>#DIV/0!</v>
      </c>
      <c r="U17" s="94" t="e">
        <f t="shared" si="13"/>
        <v>#DIV/0!</v>
      </c>
    </row>
    <row r="18" spans="1:21" x14ac:dyDescent="0.3">
      <c r="A18" s="91"/>
      <c r="B18" s="58"/>
      <c r="C18" s="58"/>
      <c r="D18" s="57" t="e">
        <f t="shared" si="0"/>
        <v>#DIV/0!</v>
      </c>
      <c r="E18" s="57" t="e">
        <f t="shared" si="1"/>
        <v>#DIV/0!</v>
      </c>
      <c r="F18" s="57" t="e">
        <f t="shared" si="2"/>
        <v>#DIV/0!</v>
      </c>
      <c r="G18" s="57" t="e">
        <f t="shared" si="2"/>
        <v>#DIV/0!</v>
      </c>
      <c r="H18" s="57" t="e">
        <f t="shared" si="3"/>
        <v>#DIV/0!</v>
      </c>
      <c r="I18" s="57" t="e">
        <f t="shared" si="3"/>
        <v>#DIV/0!</v>
      </c>
      <c r="J18" s="53" t="e">
        <f t="shared" si="4"/>
        <v>#DIV/0!</v>
      </c>
      <c r="K18" s="53" t="e">
        <f t="shared" si="5"/>
        <v>#DIV/0!</v>
      </c>
      <c r="L18" s="53" t="e">
        <f t="shared" si="6"/>
        <v>#DIV/0!</v>
      </c>
      <c r="M18" s="54"/>
      <c r="N18" s="59">
        <f t="shared" si="7"/>
        <v>0</v>
      </c>
      <c r="O18" s="59">
        <f t="shared" si="8"/>
        <v>0</v>
      </c>
      <c r="P18" s="59">
        <f t="shared" si="8"/>
        <v>0</v>
      </c>
      <c r="Q18" s="53">
        <f t="shared" si="9"/>
        <v>0</v>
      </c>
      <c r="R18" s="53" t="e">
        <f t="shared" si="10"/>
        <v>#DIV/0!</v>
      </c>
      <c r="S18" s="53" t="e">
        <f t="shared" si="11"/>
        <v>#DIV/0!</v>
      </c>
      <c r="T18" s="53" t="e">
        <f t="shared" si="12"/>
        <v>#DIV/0!</v>
      </c>
      <c r="U18" s="94" t="e">
        <f t="shared" si="13"/>
        <v>#DIV/0!</v>
      </c>
    </row>
    <row r="19" spans="1:21" x14ac:dyDescent="0.3">
      <c r="A19" s="91"/>
      <c r="B19" s="58"/>
      <c r="C19" s="58"/>
      <c r="D19" s="57" t="e">
        <f t="shared" si="0"/>
        <v>#DIV/0!</v>
      </c>
      <c r="E19" s="57" t="e">
        <f t="shared" si="1"/>
        <v>#DIV/0!</v>
      </c>
      <c r="F19" s="57" t="e">
        <f t="shared" si="2"/>
        <v>#DIV/0!</v>
      </c>
      <c r="G19" s="57" t="e">
        <f t="shared" si="2"/>
        <v>#DIV/0!</v>
      </c>
      <c r="H19" s="57" t="e">
        <f t="shared" si="3"/>
        <v>#DIV/0!</v>
      </c>
      <c r="I19" s="57" t="e">
        <f t="shared" si="3"/>
        <v>#DIV/0!</v>
      </c>
      <c r="J19" s="53" t="e">
        <f t="shared" si="4"/>
        <v>#DIV/0!</v>
      </c>
      <c r="K19" s="53" t="e">
        <f t="shared" si="5"/>
        <v>#DIV/0!</v>
      </c>
      <c r="L19" s="53" t="e">
        <f t="shared" si="6"/>
        <v>#DIV/0!</v>
      </c>
      <c r="M19" s="54"/>
      <c r="N19" s="59">
        <f t="shared" si="7"/>
        <v>0</v>
      </c>
      <c r="O19" s="59">
        <f t="shared" si="8"/>
        <v>0</v>
      </c>
      <c r="P19" s="59">
        <f t="shared" si="8"/>
        <v>0</v>
      </c>
      <c r="Q19" s="53">
        <f t="shared" si="9"/>
        <v>0</v>
      </c>
      <c r="R19" s="53" t="e">
        <f t="shared" si="10"/>
        <v>#DIV/0!</v>
      </c>
      <c r="S19" s="53" t="e">
        <f t="shared" si="11"/>
        <v>#DIV/0!</v>
      </c>
      <c r="T19" s="53" t="e">
        <f t="shared" si="12"/>
        <v>#DIV/0!</v>
      </c>
      <c r="U19" s="94" t="e">
        <f t="shared" si="13"/>
        <v>#DIV/0!</v>
      </c>
    </row>
    <row r="20" spans="1:21" x14ac:dyDescent="0.3">
      <c r="A20" s="91"/>
      <c r="B20" s="58"/>
      <c r="C20" s="58"/>
      <c r="D20" s="57" t="e">
        <f t="shared" si="0"/>
        <v>#DIV/0!</v>
      </c>
      <c r="E20" s="57" t="e">
        <f t="shared" si="1"/>
        <v>#DIV/0!</v>
      </c>
      <c r="F20" s="57" t="e">
        <f t="shared" si="2"/>
        <v>#DIV/0!</v>
      </c>
      <c r="G20" s="57" t="e">
        <f t="shared" si="2"/>
        <v>#DIV/0!</v>
      </c>
      <c r="H20" s="57" t="e">
        <f t="shared" si="3"/>
        <v>#DIV/0!</v>
      </c>
      <c r="I20" s="57" t="e">
        <f t="shared" si="3"/>
        <v>#DIV/0!</v>
      </c>
      <c r="J20" s="53" t="e">
        <f t="shared" si="4"/>
        <v>#DIV/0!</v>
      </c>
      <c r="K20" s="53" t="e">
        <f t="shared" si="5"/>
        <v>#DIV/0!</v>
      </c>
      <c r="L20" s="53" t="e">
        <f t="shared" si="6"/>
        <v>#DIV/0!</v>
      </c>
      <c r="M20" s="54"/>
      <c r="N20" s="59">
        <f t="shared" si="7"/>
        <v>0</v>
      </c>
      <c r="O20" s="59">
        <f t="shared" si="8"/>
        <v>0</v>
      </c>
      <c r="P20" s="59">
        <f t="shared" si="8"/>
        <v>0</v>
      </c>
      <c r="Q20" s="53">
        <f t="shared" si="9"/>
        <v>0</v>
      </c>
      <c r="R20" s="53" t="e">
        <f t="shared" si="10"/>
        <v>#DIV/0!</v>
      </c>
      <c r="S20" s="53" t="e">
        <f t="shared" si="11"/>
        <v>#DIV/0!</v>
      </c>
      <c r="T20" s="53" t="e">
        <f t="shared" si="12"/>
        <v>#DIV/0!</v>
      </c>
      <c r="U20" s="94" t="e">
        <f t="shared" si="13"/>
        <v>#DIV/0!</v>
      </c>
    </row>
    <row r="21" spans="1:21" x14ac:dyDescent="0.3">
      <c r="A21" s="91"/>
      <c r="B21" s="58"/>
      <c r="C21" s="58"/>
      <c r="D21" s="57" t="e">
        <f t="shared" si="0"/>
        <v>#DIV/0!</v>
      </c>
      <c r="E21" s="57" t="e">
        <f t="shared" si="1"/>
        <v>#DIV/0!</v>
      </c>
      <c r="F21" s="57" t="e">
        <f t="shared" si="2"/>
        <v>#DIV/0!</v>
      </c>
      <c r="G21" s="57" t="e">
        <f t="shared" si="2"/>
        <v>#DIV/0!</v>
      </c>
      <c r="H21" s="57" t="e">
        <f t="shared" si="3"/>
        <v>#DIV/0!</v>
      </c>
      <c r="I21" s="57" t="e">
        <f t="shared" si="3"/>
        <v>#DIV/0!</v>
      </c>
      <c r="J21" s="53" t="e">
        <f t="shared" si="4"/>
        <v>#DIV/0!</v>
      </c>
      <c r="K21" s="53" t="e">
        <f t="shared" si="5"/>
        <v>#DIV/0!</v>
      </c>
      <c r="L21" s="53" t="e">
        <f t="shared" si="6"/>
        <v>#DIV/0!</v>
      </c>
      <c r="M21" s="54"/>
      <c r="N21" s="59">
        <f t="shared" si="7"/>
        <v>0</v>
      </c>
      <c r="O21" s="59">
        <f t="shared" si="8"/>
        <v>0</v>
      </c>
      <c r="P21" s="59">
        <f t="shared" si="8"/>
        <v>0</v>
      </c>
      <c r="Q21" s="53">
        <f t="shared" si="9"/>
        <v>0</v>
      </c>
      <c r="R21" s="53" t="e">
        <f t="shared" si="10"/>
        <v>#DIV/0!</v>
      </c>
      <c r="S21" s="53" t="e">
        <f t="shared" si="11"/>
        <v>#DIV/0!</v>
      </c>
      <c r="T21" s="53" t="e">
        <f t="shared" si="12"/>
        <v>#DIV/0!</v>
      </c>
      <c r="U21" s="94" t="e">
        <f t="shared" si="13"/>
        <v>#DIV/0!</v>
      </c>
    </row>
    <row r="22" spans="1:21" x14ac:dyDescent="0.3">
      <c r="A22" s="91"/>
      <c r="B22" s="58"/>
      <c r="C22" s="58"/>
      <c r="D22" s="57" t="e">
        <f t="shared" si="0"/>
        <v>#DIV/0!</v>
      </c>
      <c r="E22" s="57" t="e">
        <f t="shared" si="1"/>
        <v>#DIV/0!</v>
      </c>
      <c r="F22" s="57" t="e">
        <f t="shared" ref="F22:G37" si="14">T22+F21</f>
        <v>#DIV/0!</v>
      </c>
      <c r="G22" s="57" t="e">
        <f t="shared" si="14"/>
        <v>#DIV/0!</v>
      </c>
      <c r="H22" s="57" t="e">
        <f t="shared" ref="H22:I37" si="15">H21+T22</f>
        <v>#DIV/0!</v>
      </c>
      <c r="I22" s="57" t="e">
        <f t="shared" si="15"/>
        <v>#DIV/0!</v>
      </c>
      <c r="J22" s="53" t="e">
        <f t="shared" si="4"/>
        <v>#DIV/0!</v>
      </c>
      <c r="K22" s="53" t="e">
        <f t="shared" si="5"/>
        <v>#DIV/0!</v>
      </c>
      <c r="L22" s="53" t="e">
        <f t="shared" si="6"/>
        <v>#DIV/0!</v>
      </c>
      <c r="M22" s="54"/>
      <c r="N22" s="59">
        <f t="shared" si="7"/>
        <v>0</v>
      </c>
      <c r="O22" s="59">
        <f t="shared" ref="O22:P68" si="16">RADIANS(B22-B21)</f>
        <v>0</v>
      </c>
      <c r="P22" s="59">
        <f t="shared" si="16"/>
        <v>0</v>
      </c>
      <c r="Q22" s="53">
        <f t="shared" si="9"/>
        <v>0</v>
      </c>
      <c r="R22" s="53" t="e">
        <f t="shared" si="10"/>
        <v>#DIV/0!</v>
      </c>
      <c r="S22" s="53" t="e">
        <f t="shared" si="11"/>
        <v>#DIV/0!</v>
      </c>
      <c r="T22" s="53" t="e">
        <f t="shared" si="12"/>
        <v>#DIV/0!</v>
      </c>
      <c r="U22" s="94" t="e">
        <f t="shared" si="13"/>
        <v>#DIV/0!</v>
      </c>
    </row>
    <row r="23" spans="1:21" x14ac:dyDescent="0.3">
      <c r="A23" s="91"/>
      <c r="B23" s="58"/>
      <c r="C23" s="58"/>
      <c r="D23" s="57" t="e">
        <f t="shared" si="0"/>
        <v>#DIV/0!</v>
      </c>
      <c r="E23" s="57" t="e">
        <f t="shared" si="1"/>
        <v>#DIV/0!</v>
      </c>
      <c r="F23" s="57" t="e">
        <f t="shared" si="14"/>
        <v>#DIV/0!</v>
      </c>
      <c r="G23" s="57" t="e">
        <f t="shared" si="14"/>
        <v>#DIV/0!</v>
      </c>
      <c r="H23" s="57" t="e">
        <f t="shared" si="15"/>
        <v>#DIV/0!</v>
      </c>
      <c r="I23" s="57" t="e">
        <f t="shared" si="15"/>
        <v>#DIV/0!</v>
      </c>
      <c r="J23" s="53" t="e">
        <f t="shared" si="4"/>
        <v>#DIV/0!</v>
      </c>
      <c r="K23" s="53" t="e">
        <f t="shared" si="5"/>
        <v>#DIV/0!</v>
      </c>
      <c r="L23" s="53" t="e">
        <f t="shared" si="6"/>
        <v>#DIV/0!</v>
      </c>
      <c r="M23" s="54"/>
      <c r="N23" s="59">
        <f t="shared" si="7"/>
        <v>0</v>
      </c>
      <c r="O23" s="59">
        <f t="shared" si="16"/>
        <v>0</v>
      </c>
      <c r="P23" s="59">
        <f t="shared" si="16"/>
        <v>0</v>
      </c>
      <c r="Q23" s="53">
        <f t="shared" si="9"/>
        <v>0</v>
      </c>
      <c r="R23" s="53" t="e">
        <f t="shared" si="10"/>
        <v>#DIV/0!</v>
      </c>
      <c r="S23" s="53" t="e">
        <f t="shared" si="11"/>
        <v>#DIV/0!</v>
      </c>
      <c r="T23" s="53" t="e">
        <f t="shared" si="12"/>
        <v>#DIV/0!</v>
      </c>
      <c r="U23" s="94" t="e">
        <f t="shared" si="13"/>
        <v>#DIV/0!</v>
      </c>
    </row>
    <row r="24" spans="1:21" x14ac:dyDescent="0.3">
      <c r="A24" s="91"/>
      <c r="B24" s="58"/>
      <c r="C24" s="58"/>
      <c r="D24" s="57" t="e">
        <f t="shared" si="0"/>
        <v>#DIV/0!</v>
      </c>
      <c r="E24" s="57" t="e">
        <f t="shared" si="1"/>
        <v>#DIV/0!</v>
      </c>
      <c r="F24" s="57" t="e">
        <f t="shared" si="14"/>
        <v>#DIV/0!</v>
      </c>
      <c r="G24" s="57" t="e">
        <f t="shared" si="14"/>
        <v>#DIV/0!</v>
      </c>
      <c r="H24" s="57" t="e">
        <f t="shared" si="15"/>
        <v>#DIV/0!</v>
      </c>
      <c r="I24" s="57" t="e">
        <f t="shared" si="15"/>
        <v>#DIV/0!</v>
      </c>
      <c r="J24" s="53" t="e">
        <f t="shared" si="4"/>
        <v>#DIV/0!</v>
      </c>
      <c r="K24" s="53" t="e">
        <f t="shared" si="5"/>
        <v>#DIV/0!</v>
      </c>
      <c r="L24" s="53" t="e">
        <f t="shared" si="6"/>
        <v>#DIV/0!</v>
      </c>
      <c r="M24" s="54"/>
      <c r="N24" s="59">
        <f t="shared" si="7"/>
        <v>0</v>
      </c>
      <c r="O24" s="59">
        <f t="shared" si="16"/>
        <v>0</v>
      </c>
      <c r="P24" s="59">
        <f t="shared" si="16"/>
        <v>0</v>
      </c>
      <c r="Q24" s="53">
        <f t="shared" si="9"/>
        <v>0</v>
      </c>
      <c r="R24" s="53" t="e">
        <f t="shared" si="10"/>
        <v>#DIV/0!</v>
      </c>
      <c r="S24" s="53" t="e">
        <f t="shared" si="11"/>
        <v>#DIV/0!</v>
      </c>
      <c r="T24" s="53" t="e">
        <f t="shared" si="12"/>
        <v>#DIV/0!</v>
      </c>
      <c r="U24" s="94" t="e">
        <f t="shared" si="13"/>
        <v>#DIV/0!</v>
      </c>
    </row>
    <row r="25" spans="1:21" x14ac:dyDescent="0.3">
      <c r="A25" s="91"/>
      <c r="B25" s="58"/>
      <c r="C25" s="58"/>
      <c r="D25" s="57" t="e">
        <f t="shared" si="0"/>
        <v>#DIV/0!</v>
      </c>
      <c r="E25" s="57" t="e">
        <f t="shared" si="1"/>
        <v>#DIV/0!</v>
      </c>
      <c r="F25" s="57" t="e">
        <f t="shared" si="14"/>
        <v>#DIV/0!</v>
      </c>
      <c r="G25" s="57" t="e">
        <f t="shared" si="14"/>
        <v>#DIV/0!</v>
      </c>
      <c r="H25" s="57" t="e">
        <f t="shared" si="15"/>
        <v>#DIV/0!</v>
      </c>
      <c r="I25" s="57" t="e">
        <f t="shared" si="15"/>
        <v>#DIV/0!</v>
      </c>
      <c r="J25" s="53" t="e">
        <f t="shared" si="4"/>
        <v>#DIV/0!</v>
      </c>
      <c r="K25" s="53" t="e">
        <f t="shared" si="5"/>
        <v>#DIV/0!</v>
      </c>
      <c r="L25" s="53" t="e">
        <f t="shared" si="6"/>
        <v>#DIV/0!</v>
      </c>
      <c r="M25" s="54"/>
      <c r="N25" s="59">
        <f t="shared" si="7"/>
        <v>0</v>
      </c>
      <c r="O25" s="59">
        <f t="shared" si="16"/>
        <v>0</v>
      </c>
      <c r="P25" s="59">
        <f t="shared" si="16"/>
        <v>0</v>
      </c>
      <c r="Q25" s="53">
        <f t="shared" si="9"/>
        <v>0</v>
      </c>
      <c r="R25" s="53" t="e">
        <f t="shared" si="10"/>
        <v>#DIV/0!</v>
      </c>
      <c r="S25" s="53" t="e">
        <f t="shared" si="11"/>
        <v>#DIV/0!</v>
      </c>
      <c r="T25" s="53" t="e">
        <f t="shared" si="12"/>
        <v>#DIV/0!</v>
      </c>
      <c r="U25" s="94" t="e">
        <f t="shared" si="13"/>
        <v>#DIV/0!</v>
      </c>
    </row>
    <row r="26" spans="1:21" x14ac:dyDescent="0.3">
      <c r="A26" s="93"/>
      <c r="B26" s="58"/>
      <c r="C26" s="61"/>
      <c r="D26" s="57" t="e">
        <f t="shared" si="0"/>
        <v>#DIV/0!</v>
      </c>
      <c r="E26" s="57" t="e">
        <f t="shared" si="1"/>
        <v>#DIV/0!</v>
      </c>
      <c r="F26" s="57" t="e">
        <f t="shared" si="14"/>
        <v>#DIV/0!</v>
      </c>
      <c r="G26" s="57" t="e">
        <f t="shared" si="14"/>
        <v>#DIV/0!</v>
      </c>
      <c r="H26" s="57" t="e">
        <f t="shared" si="15"/>
        <v>#DIV/0!</v>
      </c>
      <c r="I26" s="57" t="e">
        <f t="shared" si="15"/>
        <v>#DIV/0!</v>
      </c>
      <c r="J26" s="53" t="e">
        <f t="shared" si="4"/>
        <v>#DIV/0!</v>
      </c>
      <c r="K26" s="53" t="e">
        <f t="shared" si="5"/>
        <v>#DIV/0!</v>
      </c>
      <c r="L26" s="53" t="e">
        <f t="shared" si="6"/>
        <v>#DIV/0!</v>
      </c>
      <c r="M26" s="54"/>
      <c r="N26" s="59">
        <f t="shared" si="7"/>
        <v>0</v>
      </c>
      <c r="O26" s="59">
        <f t="shared" si="16"/>
        <v>0</v>
      </c>
      <c r="P26" s="59">
        <f t="shared" si="16"/>
        <v>0</v>
      </c>
      <c r="Q26" s="53">
        <f t="shared" si="9"/>
        <v>0</v>
      </c>
      <c r="R26" s="53" t="e">
        <f t="shared" si="10"/>
        <v>#DIV/0!</v>
      </c>
      <c r="S26" s="53" t="e">
        <f t="shared" si="11"/>
        <v>#DIV/0!</v>
      </c>
      <c r="T26" s="53" t="e">
        <f t="shared" si="12"/>
        <v>#DIV/0!</v>
      </c>
      <c r="U26" s="94" t="e">
        <f t="shared" si="13"/>
        <v>#DIV/0!</v>
      </c>
    </row>
    <row r="27" spans="1:21" x14ac:dyDescent="0.3">
      <c r="A27" s="91"/>
      <c r="B27" s="58"/>
      <c r="C27" s="58"/>
      <c r="D27" s="57" t="e">
        <f t="shared" si="0"/>
        <v>#DIV/0!</v>
      </c>
      <c r="E27" s="57" t="e">
        <f t="shared" si="1"/>
        <v>#DIV/0!</v>
      </c>
      <c r="F27" s="57" t="e">
        <f t="shared" si="14"/>
        <v>#DIV/0!</v>
      </c>
      <c r="G27" s="57" t="e">
        <f t="shared" si="14"/>
        <v>#DIV/0!</v>
      </c>
      <c r="H27" s="57" t="e">
        <f t="shared" si="15"/>
        <v>#DIV/0!</v>
      </c>
      <c r="I27" s="57" t="e">
        <f t="shared" si="15"/>
        <v>#DIV/0!</v>
      </c>
      <c r="J27" s="53" t="e">
        <f t="shared" si="4"/>
        <v>#DIV/0!</v>
      </c>
      <c r="K27" s="53" t="e">
        <f t="shared" si="5"/>
        <v>#DIV/0!</v>
      </c>
      <c r="L27" s="53" t="e">
        <f t="shared" si="6"/>
        <v>#DIV/0!</v>
      </c>
      <c r="M27" s="54"/>
      <c r="N27" s="59">
        <f t="shared" si="7"/>
        <v>0</v>
      </c>
      <c r="O27" s="59">
        <f t="shared" si="16"/>
        <v>0</v>
      </c>
      <c r="P27" s="59">
        <f t="shared" si="16"/>
        <v>0</v>
      </c>
      <c r="Q27" s="53">
        <f t="shared" si="9"/>
        <v>0</v>
      </c>
      <c r="R27" s="53" t="e">
        <f t="shared" si="10"/>
        <v>#DIV/0!</v>
      </c>
      <c r="S27" s="53" t="e">
        <f t="shared" si="11"/>
        <v>#DIV/0!</v>
      </c>
      <c r="T27" s="53" t="e">
        <f t="shared" si="12"/>
        <v>#DIV/0!</v>
      </c>
      <c r="U27" s="94" t="e">
        <f t="shared" si="13"/>
        <v>#DIV/0!</v>
      </c>
    </row>
    <row r="28" spans="1:21" x14ac:dyDescent="0.3">
      <c r="A28" s="91"/>
      <c r="B28" s="58"/>
      <c r="C28" s="58"/>
      <c r="D28" s="57" t="e">
        <f t="shared" si="0"/>
        <v>#DIV/0!</v>
      </c>
      <c r="E28" s="57" t="e">
        <f t="shared" si="1"/>
        <v>#DIV/0!</v>
      </c>
      <c r="F28" s="57" t="e">
        <f t="shared" si="14"/>
        <v>#DIV/0!</v>
      </c>
      <c r="G28" s="57" t="e">
        <f t="shared" si="14"/>
        <v>#DIV/0!</v>
      </c>
      <c r="H28" s="57" t="e">
        <f t="shared" si="15"/>
        <v>#DIV/0!</v>
      </c>
      <c r="I28" s="57" t="e">
        <f t="shared" si="15"/>
        <v>#DIV/0!</v>
      </c>
      <c r="J28" s="53" t="e">
        <f t="shared" si="4"/>
        <v>#DIV/0!</v>
      </c>
      <c r="K28" s="53" t="e">
        <f t="shared" si="5"/>
        <v>#DIV/0!</v>
      </c>
      <c r="L28" s="53" t="e">
        <f t="shared" si="6"/>
        <v>#DIV/0!</v>
      </c>
      <c r="M28" s="54"/>
      <c r="N28" s="59">
        <f t="shared" si="7"/>
        <v>0</v>
      </c>
      <c r="O28" s="59">
        <f t="shared" si="16"/>
        <v>0</v>
      </c>
      <c r="P28" s="59">
        <f t="shared" si="16"/>
        <v>0</v>
      </c>
      <c r="Q28" s="53">
        <f t="shared" si="9"/>
        <v>0</v>
      </c>
      <c r="R28" s="53" t="e">
        <f t="shared" si="10"/>
        <v>#DIV/0!</v>
      </c>
      <c r="S28" s="53" t="e">
        <f t="shared" si="11"/>
        <v>#DIV/0!</v>
      </c>
      <c r="T28" s="53" t="e">
        <f t="shared" si="12"/>
        <v>#DIV/0!</v>
      </c>
      <c r="U28" s="94" t="e">
        <f t="shared" si="13"/>
        <v>#DIV/0!</v>
      </c>
    </row>
    <row r="29" spans="1:21" x14ac:dyDescent="0.3">
      <c r="A29" s="91"/>
      <c r="B29" s="58"/>
      <c r="C29" s="58"/>
      <c r="D29" s="57" t="e">
        <f t="shared" si="0"/>
        <v>#DIV/0!</v>
      </c>
      <c r="E29" s="57" t="e">
        <f t="shared" si="1"/>
        <v>#DIV/0!</v>
      </c>
      <c r="F29" s="57" t="e">
        <f t="shared" si="14"/>
        <v>#DIV/0!</v>
      </c>
      <c r="G29" s="57" t="e">
        <f t="shared" si="14"/>
        <v>#DIV/0!</v>
      </c>
      <c r="H29" s="57" t="e">
        <f t="shared" si="15"/>
        <v>#DIV/0!</v>
      </c>
      <c r="I29" s="57" t="e">
        <f t="shared" si="15"/>
        <v>#DIV/0!</v>
      </c>
      <c r="J29" s="53" t="e">
        <f t="shared" si="4"/>
        <v>#DIV/0!</v>
      </c>
      <c r="K29" s="53" t="e">
        <f t="shared" si="5"/>
        <v>#DIV/0!</v>
      </c>
      <c r="L29" s="53" t="e">
        <f t="shared" si="6"/>
        <v>#DIV/0!</v>
      </c>
      <c r="M29" s="54"/>
      <c r="N29" s="59">
        <f t="shared" si="7"/>
        <v>0</v>
      </c>
      <c r="O29" s="59">
        <f t="shared" si="16"/>
        <v>0</v>
      </c>
      <c r="P29" s="59">
        <f t="shared" si="16"/>
        <v>0</v>
      </c>
      <c r="Q29" s="53">
        <f t="shared" si="9"/>
        <v>0</v>
      </c>
      <c r="R29" s="53" t="e">
        <f t="shared" si="10"/>
        <v>#DIV/0!</v>
      </c>
      <c r="S29" s="53" t="e">
        <f t="shared" si="11"/>
        <v>#DIV/0!</v>
      </c>
      <c r="T29" s="53" t="e">
        <f t="shared" si="12"/>
        <v>#DIV/0!</v>
      </c>
      <c r="U29" s="94" t="e">
        <f t="shared" si="13"/>
        <v>#DIV/0!</v>
      </c>
    </row>
    <row r="30" spans="1:21" x14ac:dyDescent="0.3">
      <c r="A30" s="91"/>
      <c r="B30" s="58"/>
      <c r="C30" s="58"/>
      <c r="D30" s="57" t="e">
        <f t="shared" si="0"/>
        <v>#DIV/0!</v>
      </c>
      <c r="E30" s="57" t="e">
        <f t="shared" si="1"/>
        <v>#DIV/0!</v>
      </c>
      <c r="F30" s="57" t="e">
        <f t="shared" si="14"/>
        <v>#DIV/0!</v>
      </c>
      <c r="G30" s="57" t="e">
        <f t="shared" si="14"/>
        <v>#DIV/0!</v>
      </c>
      <c r="H30" s="57" t="e">
        <f t="shared" si="15"/>
        <v>#DIV/0!</v>
      </c>
      <c r="I30" s="57" t="e">
        <f t="shared" si="15"/>
        <v>#DIV/0!</v>
      </c>
      <c r="J30" s="53" t="e">
        <f t="shared" si="4"/>
        <v>#DIV/0!</v>
      </c>
      <c r="K30" s="53" t="e">
        <f t="shared" si="5"/>
        <v>#DIV/0!</v>
      </c>
      <c r="L30" s="53" t="e">
        <f t="shared" si="6"/>
        <v>#DIV/0!</v>
      </c>
      <c r="M30" s="54"/>
      <c r="N30" s="59">
        <f t="shared" si="7"/>
        <v>0</v>
      </c>
      <c r="O30" s="59">
        <f t="shared" si="16"/>
        <v>0</v>
      </c>
      <c r="P30" s="59">
        <f t="shared" si="16"/>
        <v>0</v>
      </c>
      <c r="Q30" s="53">
        <f t="shared" si="9"/>
        <v>0</v>
      </c>
      <c r="R30" s="53" t="e">
        <f t="shared" si="10"/>
        <v>#DIV/0!</v>
      </c>
      <c r="S30" s="53" t="e">
        <f t="shared" si="11"/>
        <v>#DIV/0!</v>
      </c>
      <c r="T30" s="53" t="e">
        <f t="shared" si="12"/>
        <v>#DIV/0!</v>
      </c>
      <c r="U30" s="94" t="e">
        <f t="shared" si="13"/>
        <v>#DIV/0!</v>
      </c>
    </row>
    <row r="31" spans="1:21" x14ac:dyDescent="0.3">
      <c r="A31" s="91"/>
      <c r="B31" s="58"/>
      <c r="C31" s="58"/>
      <c r="D31" s="57" t="e">
        <f t="shared" si="0"/>
        <v>#DIV/0!</v>
      </c>
      <c r="E31" s="57" t="e">
        <f t="shared" si="1"/>
        <v>#DIV/0!</v>
      </c>
      <c r="F31" s="57" t="e">
        <f t="shared" si="14"/>
        <v>#DIV/0!</v>
      </c>
      <c r="G31" s="57" t="e">
        <f t="shared" si="14"/>
        <v>#DIV/0!</v>
      </c>
      <c r="H31" s="57" t="e">
        <f t="shared" si="15"/>
        <v>#DIV/0!</v>
      </c>
      <c r="I31" s="57" t="e">
        <f t="shared" si="15"/>
        <v>#DIV/0!</v>
      </c>
      <c r="J31" s="53" t="e">
        <f t="shared" si="4"/>
        <v>#DIV/0!</v>
      </c>
      <c r="K31" s="53" t="e">
        <f t="shared" si="5"/>
        <v>#DIV/0!</v>
      </c>
      <c r="L31" s="53" t="e">
        <f t="shared" si="6"/>
        <v>#DIV/0!</v>
      </c>
      <c r="M31" s="54"/>
      <c r="N31" s="59">
        <f t="shared" si="7"/>
        <v>0</v>
      </c>
      <c r="O31" s="59">
        <f t="shared" si="16"/>
        <v>0</v>
      </c>
      <c r="P31" s="59">
        <f t="shared" si="16"/>
        <v>0</v>
      </c>
      <c r="Q31" s="53">
        <f t="shared" si="9"/>
        <v>0</v>
      </c>
      <c r="R31" s="53" t="e">
        <f t="shared" si="10"/>
        <v>#DIV/0!</v>
      </c>
      <c r="S31" s="53" t="e">
        <f t="shared" si="11"/>
        <v>#DIV/0!</v>
      </c>
      <c r="T31" s="53" t="e">
        <f t="shared" si="12"/>
        <v>#DIV/0!</v>
      </c>
      <c r="U31" s="94" t="e">
        <f t="shared" si="13"/>
        <v>#DIV/0!</v>
      </c>
    </row>
    <row r="32" spans="1:21" x14ac:dyDescent="0.3">
      <c r="A32" s="91"/>
      <c r="B32" s="58"/>
      <c r="C32" s="58"/>
      <c r="D32" s="57" t="e">
        <f t="shared" si="0"/>
        <v>#DIV/0!</v>
      </c>
      <c r="E32" s="57" t="e">
        <f t="shared" si="1"/>
        <v>#DIV/0!</v>
      </c>
      <c r="F32" s="57" t="e">
        <f t="shared" si="14"/>
        <v>#DIV/0!</v>
      </c>
      <c r="G32" s="57" t="e">
        <f t="shared" si="14"/>
        <v>#DIV/0!</v>
      </c>
      <c r="H32" s="57" t="e">
        <f t="shared" si="15"/>
        <v>#DIV/0!</v>
      </c>
      <c r="I32" s="57" t="e">
        <f t="shared" si="15"/>
        <v>#DIV/0!</v>
      </c>
      <c r="J32" s="53" t="e">
        <f t="shared" si="4"/>
        <v>#DIV/0!</v>
      </c>
      <c r="K32" s="53" t="e">
        <f t="shared" si="5"/>
        <v>#DIV/0!</v>
      </c>
      <c r="L32" s="53" t="e">
        <f t="shared" si="6"/>
        <v>#DIV/0!</v>
      </c>
      <c r="M32" s="54"/>
      <c r="N32" s="59">
        <f t="shared" si="7"/>
        <v>0</v>
      </c>
      <c r="O32" s="59">
        <f t="shared" si="16"/>
        <v>0</v>
      </c>
      <c r="P32" s="59">
        <f t="shared" si="16"/>
        <v>0</v>
      </c>
      <c r="Q32" s="53">
        <f t="shared" si="9"/>
        <v>0</v>
      </c>
      <c r="R32" s="53" t="e">
        <f t="shared" si="10"/>
        <v>#DIV/0!</v>
      </c>
      <c r="S32" s="53" t="e">
        <f t="shared" si="11"/>
        <v>#DIV/0!</v>
      </c>
      <c r="T32" s="53" t="e">
        <f t="shared" si="12"/>
        <v>#DIV/0!</v>
      </c>
      <c r="U32" s="94" t="e">
        <f t="shared" si="13"/>
        <v>#DIV/0!</v>
      </c>
    </row>
    <row r="33" spans="1:21" x14ac:dyDescent="0.3">
      <c r="A33" s="91"/>
      <c r="B33" s="58"/>
      <c r="C33" s="58"/>
      <c r="D33" s="57" t="e">
        <f t="shared" si="0"/>
        <v>#DIV/0!</v>
      </c>
      <c r="E33" s="57" t="e">
        <f t="shared" si="1"/>
        <v>#DIV/0!</v>
      </c>
      <c r="F33" s="57" t="e">
        <f t="shared" si="14"/>
        <v>#DIV/0!</v>
      </c>
      <c r="G33" s="57" t="e">
        <f t="shared" si="14"/>
        <v>#DIV/0!</v>
      </c>
      <c r="H33" s="57" t="e">
        <f t="shared" si="15"/>
        <v>#DIV/0!</v>
      </c>
      <c r="I33" s="57" t="e">
        <f t="shared" si="15"/>
        <v>#DIV/0!</v>
      </c>
      <c r="J33" s="53" t="e">
        <f t="shared" si="4"/>
        <v>#DIV/0!</v>
      </c>
      <c r="K33" s="53" t="e">
        <f t="shared" si="5"/>
        <v>#DIV/0!</v>
      </c>
      <c r="L33" s="53" t="e">
        <f t="shared" si="6"/>
        <v>#DIV/0!</v>
      </c>
      <c r="M33" s="54"/>
      <c r="N33" s="59">
        <f t="shared" si="7"/>
        <v>0</v>
      </c>
      <c r="O33" s="59">
        <f t="shared" si="16"/>
        <v>0</v>
      </c>
      <c r="P33" s="59">
        <f t="shared" si="16"/>
        <v>0</v>
      </c>
      <c r="Q33" s="53">
        <f t="shared" si="9"/>
        <v>0</v>
      </c>
      <c r="R33" s="53" t="e">
        <f t="shared" si="10"/>
        <v>#DIV/0!</v>
      </c>
      <c r="S33" s="53" t="e">
        <f t="shared" si="11"/>
        <v>#DIV/0!</v>
      </c>
      <c r="T33" s="53" t="e">
        <f t="shared" si="12"/>
        <v>#DIV/0!</v>
      </c>
      <c r="U33" s="94" t="e">
        <f t="shared" si="13"/>
        <v>#DIV/0!</v>
      </c>
    </row>
    <row r="34" spans="1:21" x14ac:dyDescent="0.3">
      <c r="A34" s="91"/>
      <c r="B34" s="58"/>
      <c r="C34" s="58"/>
      <c r="D34" s="57" t="e">
        <f t="shared" si="0"/>
        <v>#DIV/0!</v>
      </c>
      <c r="E34" s="57" t="e">
        <f t="shared" si="1"/>
        <v>#DIV/0!</v>
      </c>
      <c r="F34" s="57" t="e">
        <f t="shared" si="14"/>
        <v>#DIV/0!</v>
      </c>
      <c r="G34" s="57" t="e">
        <f t="shared" si="14"/>
        <v>#DIV/0!</v>
      </c>
      <c r="H34" s="57" t="e">
        <f t="shared" si="15"/>
        <v>#DIV/0!</v>
      </c>
      <c r="I34" s="57" t="e">
        <f t="shared" si="15"/>
        <v>#DIV/0!</v>
      </c>
      <c r="J34" s="53" t="e">
        <f t="shared" si="4"/>
        <v>#DIV/0!</v>
      </c>
      <c r="K34" s="53" t="e">
        <f t="shared" si="5"/>
        <v>#DIV/0!</v>
      </c>
      <c r="L34" s="53" t="e">
        <f t="shared" si="6"/>
        <v>#DIV/0!</v>
      </c>
      <c r="M34" s="54"/>
      <c r="N34" s="59">
        <f t="shared" si="7"/>
        <v>0</v>
      </c>
      <c r="O34" s="59">
        <f t="shared" si="16"/>
        <v>0</v>
      </c>
      <c r="P34" s="59">
        <f t="shared" si="16"/>
        <v>0</v>
      </c>
      <c r="Q34" s="53">
        <f t="shared" si="9"/>
        <v>0</v>
      </c>
      <c r="R34" s="53" t="e">
        <f t="shared" si="10"/>
        <v>#DIV/0!</v>
      </c>
      <c r="S34" s="53" t="e">
        <f t="shared" si="11"/>
        <v>#DIV/0!</v>
      </c>
      <c r="T34" s="53" t="e">
        <f t="shared" si="12"/>
        <v>#DIV/0!</v>
      </c>
      <c r="U34" s="94" t="e">
        <f t="shared" si="13"/>
        <v>#DIV/0!</v>
      </c>
    </row>
    <row r="35" spans="1:21" x14ac:dyDescent="0.3">
      <c r="A35" s="91"/>
      <c r="B35" s="58"/>
      <c r="C35" s="58"/>
      <c r="D35" s="57" t="e">
        <f t="shared" si="0"/>
        <v>#DIV/0!</v>
      </c>
      <c r="E35" s="57" t="e">
        <f t="shared" si="1"/>
        <v>#DIV/0!</v>
      </c>
      <c r="F35" s="57" t="e">
        <f t="shared" si="14"/>
        <v>#DIV/0!</v>
      </c>
      <c r="G35" s="57" t="e">
        <f t="shared" si="14"/>
        <v>#DIV/0!</v>
      </c>
      <c r="H35" s="57" t="e">
        <f t="shared" si="15"/>
        <v>#DIV/0!</v>
      </c>
      <c r="I35" s="57" t="e">
        <f t="shared" si="15"/>
        <v>#DIV/0!</v>
      </c>
      <c r="J35" s="53" t="e">
        <f t="shared" si="4"/>
        <v>#DIV/0!</v>
      </c>
      <c r="K35" s="53" t="e">
        <f t="shared" si="5"/>
        <v>#DIV/0!</v>
      </c>
      <c r="L35" s="53" t="e">
        <f t="shared" si="6"/>
        <v>#DIV/0!</v>
      </c>
      <c r="M35" s="54"/>
      <c r="N35" s="59">
        <f t="shared" si="7"/>
        <v>0</v>
      </c>
      <c r="O35" s="59">
        <f t="shared" si="16"/>
        <v>0</v>
      </c>
      <c r="P35" s="59">
        <f t="shared" si="16"/>
        <v>0</v>
      </c>
      <c r="Q35" s="53">
        <f t="shared" si="9"/>
        <v>0</v>
      </c>
      <c r="R35" s="53" t="e">
        <f t="shared" si="10"/>
        <v>#DIV/0!</v>
      </c>
      <c r="S35" s="53" t="e">
        <f t="shared" si="11"/>
        <v>#DIV/0!</v>
      </c>
      <c r="T35" s="53" t="e">
        <f t="shared" si="12"/>
        <v>#DIV/0!</v>
      </c>
      <c r="U35" s="94" t="e">
        <f t="shared" si="13"/>
        <v>#DIV/0!</v>
      </c>
    </row>
    <row r="36" spans="1:21" x14ac:dyDescent="0.3">
      <c r="A36" s="91"/>
      <c r="B36" s="58"/>
      <c r="C36" s="58"/>
      <c r="D36" s="57" t="e">
        <f t="shared" si="0"/>
        <v>#DIV/0!</v>
      </c>
      <c r="E36" s="57" t="e">
        <f t="shared" si="1"/>
        <v>#DIV/0!</v>
      </c>
      <c r="F36" s="57" t="e">
        <f t="shared" si="14"/>
        <v>#DIV/0!</v>
      </c>
      <c r="G36" s="57" t="e">
        <f t="shared" si="14"/>
        <v>#DIV/0!</v>
      </c>
      <c r="H36" s="57" t="e">
        <f t="shared" si="15"/>
        <v>#DIV/0!</v>
      </c>
      <c r="I36" s="57" t="e">
        <f t="shared" si="15"/>
        <v>#DIV/0!</v>
      </c>
      <c r="J36" s="53" t="e">
        <f t="shared" si="4"/>
        <v>#DIV/0!</v>
      </c>
      <c r="K36" s="53" t="e">
        <f t="shared" si="5"/>
        <v>#DIV/0!</v>
      </c>
      <c r="L36" s="53" t="e">
        <f t="shared" si="6"/>
        <v>#DIV/0!</v>
      </c>
      <c r="M36" s="54"/>
      <c r="N36" s="59">
        <f t="shared" si="7"/>
        <v>0</v>
      </c>
      <c r="O36" s="59">
        <f t="shared" si="16"/>
        <v>0</v>
      </c>
      <c r="P36" s="59">
        <f t="shared" si="16"/>
        <v>0</v>
      </c>
      <c r="Q36" s="53">
        <f t="shared" si="9"/>
        <v>0</v>
      </c>
      <c r="R36" s="53" t="e">
        <f t="shared" si="10"/>
        <v>#DIV/0!</v>
      </c>
      <c r="S36" s="53" t="e">
        <f t="shared" si="11"/>
        <v>#DIV/0!</v>
      </c>
      <c r="T36" s="53" t="e">
        <f t="shared" si="12"/>
        <v>#DIV/0!</v>
      </c>
      <c r="U36" s="94" t="e">
        <f t="shared" si="13"/>
        <v>#DIV/0!</v>
      </c>
    </row>
    <row r="37" spans="1:21" x14ac:dyDescent="0.3">
      <c r="A37" s="91"/>
      <c r="B37" s="58"/>
      <c r="C37" s="58"/>
      <c r="D37" s="57" t="e">
        <f t="shared" si="0"/>
        <v>#DIV/0!</v>
      </c>
      <c r="E37" s="57" t="e">
        <f t="shared" si="1"/>
        <v>#DIV/0!</v>
      </c>
      <c r="F37" s="57" t="e">
        <f t="shared" si="14"/>
        <v>#DIV/0!</v>
      </c>
      <c r="G37" s="57" t="e">
        <f t="shared" si="14"/>
        <v>#DIV/0!</v>
      </c>
      <c r="H37" s="57" t="e">
        <f t="shared" si="15"/>
        <v>#DIV/0!</v>
      </c>
      <c r="I37" s="57" t="e">
        <f t="shared" si="15"/>
        <v>#DIV/0!</v>
      </c>
      <c r="J37" s="53" t="e">
        <f t="shared" si="4"/>
        <v>#DIV/0!</v>
      </c>
      <c r="K37" s="53" t="e">
        <f t="shared" si="5"/>
        <v>#DIV/0!</v>
      </c>
      <c r="L37" s="53" t="e">
        <f t="shared" si="6"/>
        <v>#DIV/0!</v>
      </c>
      <c r="M37" s="54"/>
      <c r="N37" s="59">
        <f t="shared" si="7"/>
        <v>0</v>
      </c>
      <c r="O37" s="59">
        <f t="shared" si="16"/>
        <v>0</v>
      </c>
      <c r="P37" s="59">
        <f t="shared" si="16"/>
        <v>0</v>
      </c>
      <c r="Q37" s="53">
        <f t="shared" si="9"/>
        <v>0</v>
      </c>
      <c r="R37" s="53" t="e">
        <f t="shared" si="10"/>
        <v>#DIV/0!</v>
      </c>
      <c r="S37" s="53" t="e">
        <f t="shared" si="11"/>
        <v>#DIV/0!</v>
      </c>
      <c r="T37" s="53" t="e">
        <f t="shared" si="12"/>
        <v>#DIV/0!</v>
      </c>
      <c r="U37" s="94" t="e">
        <f t="shared" si="13"/>
        <v>#DIV/0!</v>
      </c>
    </row>
    <row r="38" spans="1:21" x14ac:dyDescent="0.3">
      <c r="A38" s="91"/>
      <c r="B38" s="58"/>
      <c r="C38" s="58"/>
      <c r="D38" s="57" t="e">
        <f t="shared" si="0"/>
        <v>#DIV/0!</v>
      </c>
      <c r="E38" s="57" t="e">
        <f t="shared" si="1"/>
        <v>#DIV/0!</v>
      </c>
      <c r="F38" s="57" t="e">
        <f t="shared" ref="F38:G53" si="17">T38+F37</f>
        <v>#DIV/0!</v>
      </c>
      <c r="G38" s="57" t="e">
        <f t="shared" si="17"/>
        <v>#DIV/0!</v>
      </c>
      <c r="H38" s="57" t="e">
        <f t="shared" ref="H38:I53" si="18">H37+T38</f>
        <v>#DIV/0!</v>
      </c>
      <c r="I38" s="57" t="e">
        <f t="shared" si="18"/>
        <v>#DIV/0!</v>
      </c>
      <c r="J38" s="53" t="e">
        <f t="shared" si="4"/>
        <v>#DIV/0!</v>
      </c>
      <c r="K38" s="53" t="e">
        <f t="shared" si="5"/>
        <v>#DIV/0!</v>
      </c>
      <c r="L38" s="53" t="e">
        <f t="shared" si="6"/>
        <v>#DIV/0!</v>
      </c>
      <c r="M38" s="54"/>
      <c r="N38" s="59">
        <f t="shared" si="7"/>
        <v>0</v>
      </c>
      <c r="O38" s="59">
        <f t="shared" si="16"/>
        <v>0</v>
      </c>
      <c r="P38" s="59">
        <f t="shared" si="16"/>
        <v>0</v>
      </c>
      <c r="Q38" s="53">
        <f t="shared" si="9"/>
        <v>0</v>
      </c>
      <c r="R38" s="53" t="e">
        <f t="shared" si="10"/>
        <v>#DIV/0!</v>
      </c>
      <c r="S38" s="53" t="e">
        <f t="shared" si="11"/>
        <v>#DIV/0!</v>
      </c>
      <c r="T38" s="53" t="e">
        <f t="shared" si="12"/>
        <v>#DIV/0!</v>
      </c>
      <c r="U38" s="94" t="e">
        <f t="shared" si="13"/>
        <v>#DIV/0!</v>
      </c>
    </row>
    <row r="39" spans="1:21" x14ac:dyDescent="0.3">
      <c r="A39" s="91"/>
      <c r="B39" s="58"/>
      <c r="C39" s="58"/>
      <c r="D39" s="57" t="e">
        <f t="shared" si="0"/>
        <v>#DIV/0!</v>
      </c>
      <c r="E39" s="57" t="e">
        <f t="shared" si="1"/>
        <v>#DIV/0!</v>
      </c>
      <c r="F39" s="57" t="e">
        <f t="shared" si="17"/>
        <v>#DIV/0!</v>
      </c>
      <c r="G39" s="57" t="e">
        <f t="shared" si="17"/>
        <v>#DIV/0!</v>
      </c>
      <c r="H39" s="57" t="e">
        <f t="shared" si="18"/>
        <v>#DIV/0!</v>
      </c>
      <c r="I39" s="57" t="e">
        <f t="shared" si="18"/>
        <v>#DIV/0!</v>
      </c>
      <c r="J39" s="53" t="e">
        <f t="shared" si="4"/>
        <v>#DIV/0!</v>
      </c>
      <c r="K39" s="53" t="e">
        <f t="shared" si="5"/>
        <v>#DIV/0!</v>
      </c>
      <c r="L39" s="53" t="e">
        <f t="shared" si="6"/>
        <v>#DIV/0!</v>
      </c>
      <c r="M39" s="54"/>
      <c r="N39" s="59">
        <f t="shared" si="7"/>
        <v>0</v>
      </c>
      <c r="O39" s="59">
        <f t="shared" si="16"/>
        <v>0</v>
      </c>
      <c r="P39" s="59">
        <f t="shared" si="16"/>
        <v>0</v>
      </c>
      <c r="Q39" s="53">
        <f t="shared" si="9"/>
        <v>0</v>
      </c>
      <c r="R39" s="53" t="e">
        <f t="shared" si="10"/>
        <v>#DIV/0!</v>
      </c>
      <c r="S39" s="53" t="e">
        <f t="shared" si="11"/>
        <v>#DIV/0!</v>
      </c>
      <c r="T39" s="53" t="e">
        <f t="shared" si="12"/>
        <v>#DIV/0!</v>
      </c>
      <c r="U39" s="94" t="e">
        <f t="shared" si="13"/>
        <v>#DIV/0!</v>
      </c>
    </row>
    <row r="40" spans="1:21" x14ac:dyDescent="0.3">
      <c r="A40" s="91"/>
      <c r="B40" s="58"/>
      <c r="C40" s="58"/>
      <c r="D40" s="57" t="e">
        <f t="shared" si="0"/>
        <v>#DIV/0!</v>
      </c>
      <c r="E40" s="57" t="e">
        <f t="shared" si="1"/>
        <v>#DIV/0!</v>
      </c>
      <c r="F40" s="57" t="e">
        <f t="shared" si="17"/>
        <v>#DIV/0!</v>
      </c>
      <c r="G40" s="57" t="e">
        <f t="shared" si="17"/>
        <v>#DIV/0!</v>
      </c>
      <c r="H40" s="57" t="e">
        <f t="shared" si="18"/>
        <v>#DIV/0!</v>
      </c>
      <c r="I40" s="57" t="e">
        <f t="shared" si="18"/>
        <v>#DIV/0!</v>
      </c>
      <c r="J40" s="53" t="e">
        <f t="shared" si="4"/>
        <v>#DIV/0!</v>
      </c>
      <c r="K40" s="53" t="e">
        <f t="shared" si="5"/>
        <v>#DIV/0!</v>
      </c>
      <c r="L40" s="53" t="e">
        <f t="shared" si="6"/>
        <v>#DIV/0!</v>
      </c>
      <c r="M40" s="54"/>
      <c r="N40" s="59">
        <f t="shared" si="7"/>
        <v>0</v>
      </c>
      <c r="O40" s="59">
        <f t="shared" si="16"/>
        <v>0</v>
      </c>
      <c r="P40" s="59">
        <f t="shared" si="16"/>
        <v>0</v>
      </c>
      <c r="Q40" s="53">
        <f t="shared" si="9"/>
        <v>0</v>
      </c>
      <c r="R40" s="53" t="e">
        <f t="shared" si="10"/>
        <v>#DIV/0!</v>
      </c>
      <c r="S40" s="53" t="e">
        <f t="shared" si="11"/>
        <v>#DIV/0!</v>
      </c>
      <c r="T40" s="53" t="e">
        <f t="shared" si="12"/>
        <v>#DIV/0!</v>
      </c>
      <c r="U40" s="94" t="e">
        <f t="shared" si="13"/>
        <v>#DIV/0!</v>
      </c>
    </row>
    <row r="41" spans="1:21" x14ac:dyDescent="0.3">
      <c r="A41" s="91"/>
      <c r="B41" s="58"/>
      <c r="C41" s="58"/>
      <c r="D41" s="57" t="e">
        <f t="shared" si="0"/>
        <v>#DIV/0!</v>
      </c>
      <c r="E41" s="57" t="e">
        <f t="shared" si="1"/>
        <v>#DIV/0!</v>
      </c>
      <c r="F41" s="57" t="e">
        <f t="shared" si="17"/>
        <v>#DIV/0!</v>
      </c>
      <c r="G41" s="57" t="e">
        <f t="shared" si="17"/>
        <v>#DIV/0!</v>
      </c>
      <c r="H41" s="57" t="e">
        <f t="shared" si="18"/>
        <v>#DIV/0!</v>
      </c>
      <c r="I41" s="57" t="e">
        <f t="shared" si="18"/>
        <v>#DIV/0!</v>
      </c>
      <c r="J41" s="53" t="e">
        <f t="shared" si="4"/>
        <v>#DIV/0!</v>
      </c>
      <c r="K41" s="53" t="e">
        <f t="shared" si="5"/>
        <v>#DIV/0!</v>
      </c>
      <c r="L41" s="53" t="e">
        <f t="shared" si="6"/>
        <v>#DIV/0!</v>
      </c>
      <c r="M41" s="54"/>
      <c r="N41" s="59">
        <f t="shared" si="7"/>
        <v>0</v>
      </c>
      <c r="O41" s="59">
        <f t="shared" si="16"/>
        <v>0</v>
      </c>
      <c r="P41" s="59">
        <f t="shared" si="16"/>
        <v>0</v>
      </c>
      <c r="Q41" s="53">
        <f t="shared" si="9"/>
        <v>0</v>
      </c>
      <c r="R41" s="53" t="e">
        <f t="shared" si="10"/>
        <v>#DIV/0!</v>
      </c>
      <c r="S41" s="53" t="e">
        <f t="shared" si="11"/>
        <v>#DIV/0!</v>
      </c>
      <c r="T41" s="53" t="e">
        <f t="shared" si="12"/>
        <v>#DIV/0!</v>
      </c>
      <c r="U41" s="94" t="e">
        <f t="shared" si="13"/>
        <v>#DIV/0!</v>
      </c>
    </row>
    <row r="42" spans="1:21" x14ac:dyDescent="0.3">
      <c r="A42" s="91"/>
      <c r="B42" s="58"/>
      <c r="C42" s="58"/>
      <c r="D42" s="57" t="e">
        <f t="shared" si="0"/>
        <v>#DIV/0!</v>
      </c>
      <c r="E42" s="57" t="e">
        <f t="shared" si="1"/>
        <v>#DIV/0!</v>
      </c>
      <c r="F42" s="57" t="e">
        <f t="shared" si="17"/>
        <v>#DIV/0!</v>
      </c>
      <c r="G42" s="57" t="e">
        <f t="shared" si="17"/>
        <v>#DIV/0!</v>
      </c>
      <c r="H42" s="57" t="e">
        <f t="shared" si="18"/>
        <v>#DIV/0!</v>
      </c>
      <c r="I42" s="57" t="e">
        <f t="shared" si="18"/>
        <v>#DIV/0!</v>
      </c>
      <c r="J42" s="53" t="e">
        <f t="shared" si="4"/>
        <v>#DIV/0!</v>
      </c>
      <c r="K42" s="53" t="e">
        <f t="shared" si="5"/>
        <v>#DIV/0!</v>
      </c>
      <c r="L42" s="53" t="e">
        <f t="shared" si="6"/>
        <v>#DIV/0!</v>
      </c>
      <c r="M42" s="54"/>
      <c r="N42" s="59">
        <f t="shared" si="7"/>
        <v>0</v>
      </c>
      <c r="O42" s="59">
        <f t="shared" si="16"/>
        <v>0</v>
      </c>
      <c r="P42" s="59">
        <f t="shared" si="16"/>
        <v>0</v>
      </c>
      <c r="Q42" s="53">
        <f t="shared" si="9"/>
        <v>0</v>
      </c>
      <c r="R42" s="53" t="e">
        <f t="shared" si="10"/>
        <v>#DIV/0!</v>
      </c>
      <c r="S42" s="53" t="e">
        <f t="shared" si="11"/>
        <v>#DIV/0!</v>
      </c>
      <c r="T42" s="53" t="e">
        <f t="shared" si="12"/>
        <v>#DIV/0!</v>
      </c>
      <c r="U42" s="94" t="e">
        <f t="shared" si="13"/>
        <v>#DIV/0!</v>
      </c>
    </row>
    <row r="43" spans="1:21" x14ac:dyDescent="0.3">
      <c r="A43" s="91"/>
      <c r="B43" s="58"/>
      <c r="C43" s="58"/>
      <c r="D43" s="57" t="e">
        <f t="shared" si="0"/>
        <v>#DIV/0!</v>
      </c>
      <c r="E43" s="57" t="e">
        <f t="shared" si="1"/>
        <v>#DIV/0!</v>
      </c>
      <c r="F43" s="57" t="e">
        <f t="shared" si="17"/>
        <v>#DIV/0!</v>
      </c>
      <c r="G43" s="57" t="e">
        <f t="shared" si="17"/>
        <v>#DIV/0!</v>
      </c>
      <c r="H43" s="57" t="e">
        <f t="shared" si="18"/>
        <v>#DIV/0!</v>
      </c>
      <c r="I43" s="57" t="e">
        <f t="shared" si="18"/>
        <v>#DIV/0!</v>
      </c>
      <c r="J43" s="53" t="e">
        <f t="shared" si="4"/>
        <v>#DIV/0!</v>
      </c>
      <c r="K43" s="53" t="e">
        <f t="shared" si="5"/>
        <v>#DIV/0!</v>
      </c>
      <c r="L43" s="53" t="e">
        <f t="shared" si="6"/>
        <v>#DIV/0!</v>
      </c>
      <c r="M43" s="54"/>
      <c r="N43" s="59">
        <f t="shared" si="7"/>
        <v>0</v>
      </c>
      <c r="O43" s="59">
        <f t="shared" si="16"/>
        <v>0</v>
      </c>
      <c r="P43" s="59">
        <f t="shared" si="16"/>
        <v>0</v>
      </c>
      <c r="Q43" s="53">
        <f t="shared" si="9"/>
        <v>0</v>
      </c>
      <c r="R43" s="53" t="e">
        <f t="shared" si="10"/>
        <v>#DIV/0!</v>
      </c>
      <c r="S43" s="53" t="e">
        <f t="shared" si="11"/>
        <v>#DIV/0!</v>
      </c>
      <c r="T43" s="53" t="e">
        <f t="shared" si="12"/>
        <v>#DIV/0!</v>
      </c>
      <c r="U43" s="94" t="e">
        <f t="shared" si="13"/>
        <v>#DIV/0!</v>
      </c>
    </row>
    <row r="44" spans="1:21" x14ac:dyDescent="0.3">
      <c r="A44" s="91"/>
      <c r="B44" s="58"/>
      <c r="C44" s="58"/>
      <c r="D44" s="57" t="e">
        <f t="shared" si="0"/>
        <v>#DIV/0!</v>
      </c>
      <c r="E44" s="57" t="e">
        <f t="shared" si="1"/>
        <v>#DIV/0!</v>
      </c>
      <c r="F44" s="57" t="e">
        <f t="shared" si="17"/>
        <v>#DIV/0!</v>
      </c>
      <c r="G44" s="57" t="e">
        <f t="shared" si="17"/>
        <v>#DIV/0!</v>
      </c>
      <c r="H44" s="57" t="e">
        <f t="shared" si="18"/>
        <v>#DIV/0!</v>
      </c>
      <c r="I44" s="57" t="e">
        <f t="shared" si="18"/>
        <v>#DIV/0!</v>
      </c>
      <c r="J44" s="53" t="e">
        <f t="shared" si="4"/>
        <v>#DIV/0!</v>
      </c>
      <c r="K44" s="53" t="e">
        <f t="shared" si="5"/>
        <v>#DIV/0!</v>
      </c>
      <c r="L44" s="53" t="e">
        <f t="shared" si="6"/>
        <v>#DIV/0!</v>
      </c>
      <c r="M44" s="54"/>
      <c r="N44" s="59">
        <f t="shared" si="7"/>
        <v>0</v>
      </c>
      <c r="O44" s="59">
        <f t="shared" si="16"/>
        <v>0</v>
      </c>
      <c r="P44" s="59">
        <f t="shared" si="16"/>
        <v>0</v>
      </c>
      <c r="Q44" s="53">
        <f t="shared" si="9"/>
        <v>0</v>
      </c>
      <c r="R44" s="53" t="e">
        <f t="shared" si="10"/>
        <v>#DIV/0!</v>
      </c>
      <c r="S44" s="53" t="e">
        <f t="shared" si="11"/>
        <v>#DIV/0!</v>
      </c>
      <c r="T44" s="53" t="e">
        <f t="shared" si="12"/>
        <v>#DIV/0!</v>
      </c>
      <c r="U44" s="94" t="e">
        <f t="shared" si="13"/>
        <v>#DIV/0!</v>
      </c>
    </row>
    <row r="45" spans="1:21" x14ac:dyDescent="0.3">
      <c r="A45" s="91"/>
      <c r="B45" s="58"/>
      <c r="C45" s="58"/>
      <c r="D45" s="57" t="e">
        <f t="shared" si="0"/>
        <v>#DIV/0!</v>
      </c>
      <c r="E45" s="57" t="e">
        <f t="shared" si="1"/>
        <v>#DIV/0!</v>
      </c>
      <c r="F45" s="57" t="e">
        <f t="shared" si="17"/>
        <v>#DIV/0!</v>
      </c>
      <c r="G45" s="57" t="e">
        <f t="shared" si="17"/>
        <v>#DIV/0!</v>
      </c>
      <c r="H45" s="57" t="e">
        <f t="shared" si="18"/>
        <v>#DIV/0!</v>
      </c>
      <c r="I45" s="57" t="e">
        <f t="shared" si="18"/>
        <v>#DIV/0!</v>
      </c>
      <c r="J45" s="53" t="e">
        <f t="shared" si="4"/>
        <v>#DIV/0!</v>
      </c>
      <c r="K45" s="53" t="e">
        <f t="shared" si="5"/>
        <v>#DIV/0!</v>
      </c>
      <c r="L45" s="53" t="e">
        <f t="shared" si="6"/>
        <v>#DIV/0!</v>
      </c>
      <c r="M45" s="54"/>
      <c r="N45" s="59">
        <f t="shared" si="7"/>
        <v>0</v>
      </c>
      <c r="O45" s="59">
        <f t="shared" si="16"/>
        <v>0</v>
      </c>
      <c r="P45" s="59">
        <f t="shared" si="16"/>
        <v>0</v>
      </c>
      <c r="Q45" s="53">
        <f t="shared" si="9"/>
        <v>0</v>
      </c>
      <c r="R45" s="53" t="e">
        <f t="shared" si="10"/>
        <v>#DIV/0!</v>
      </c>
      <c r="S45" s="53" t="e">
        <f t="shared" si="11"/>
        <v>#DIV/0!</v>
      </c>
      <c r="T45" s="53" t="e">
        <f t="shared" si="12"/>
        <v>#DIV/0!</v>
      </c>
      <c r="U45" s="94" t="e">
        <f t="shared" si="13"/>
        <v>#DIV/0!</v>
      </c>
    </row>
    <row r="46" spans="1:21" x14ac:dyDescent="0.3">
      <c r="A46" s="91"/>
      <c r="B46" s="58"/>
      <c r="C46" s="58"/>
      <c r="D46" s="57" t="e">
        <f t="shared" si="0"/>
        <v>#DIV/0!</v>
      </c>
      <c r="E46" s="57" t="e">
        <f t="shared" si="1"/>
        <v>#DIV/0!</v>
      </c>
      <c r="F46" s="57" t="e">
        <f t="shared" si="17"/>
        <v>#DIV/0!</v>
      </c>
      <c r="G46" s="57" t="e">
        <f t="shared" si="17"/>
        <v>#DIV/0!</v>
      </c>
      <c r="H46" s="57" t="e">
        <f t="shared" si="18"/>
        <v>#DIV/0!</v>
      </c>
      <c r="I46" s="57" t="e">
        <f t="shared" si="18"/>
        <v>#DIV/0!</v>
      </c>
      <c r="J46" s="53" t="e">
        <f t="shared" si="4"/>
        <v>#DIV/0!</v>
      </c>
      <c r="K46" s="53" t="e">
        <f t="shared" si="5"/>
        <v>#DIV/0!</v>
      </c>
      <c r="L46" s="53" t="e">
        <f t="shared" si="6"/>
        <v>#DIV/0!</v>
      </c>
      <c r="M46" s="54"/>
      <c r="N46" s="59">
        <f t="shared" si="7"/>
        <v>0</v>
      </c>
      <c r="O46" s="59">
        <f t="shared" si="16"/>
        <v>0</v>
      </c>
      <c r="P46" s="59">
        <f t="shared" si="16"/>
        <v>0</v>
      </c>
      <c r="Q46" s="53">
        <f t="shared" si="9"/>
        <v>0</v>
      </c>
      <c r="R46" s="53" t="e">
        <f t="shared" si="10"/>
        <v>#DIV/0!</v>
      </c>
      <c r="S46" s="53" t="e">
        <f t="shared" si="11"/>
        <v>#DIV/0!</v>
      </c>
      <c r="T46" s="53" t="e">
        <f t="shared" si="12"/>
        <v>#DIV/0!</v>
      </c>
      <c r="U46" s="94" t="e">
        <f t="shared" si="13"/>
        <v>#DIV/0!</v>
      </c>
    </row>
    <row r="47" spans="1:21" x14ac:dyDescent="0.3">
      <c r="A47" s="91"/>
      <c r="B47" s="58"/>
      <c r="C47" s="58"/>
      <c r="D47" s="57" t="e">
        <f t="shared" si="0"/>
        <v>#DIV/0!</v>
      </c>
      <c r="E47" s="57" t="e">
        <f t="shared" si="1"/>
        <v>#DIV/0!</v>
      </c>
      <c r="F47" s="57" t="e">
        <f t="shared" si="17"/>
        <v>#DIV/0!</v>
      </c>
      <c r="G47" s="57" t="e">
        <f t="shared" si="17"/>
        <v>#DIV/0!</v>
      </c>
      <c r="H47" s="57" t="e">
        <f t="shared" si="18"/>
        <v>#DIV/0!</v>
      </c>
      <c r="I47" s="57" t="e">
        <f t="shared" si="18"/>
        <v>#DIV/0!</v>
      </c>
      <c r="J47" s="53" t="e">
        <f t="shared" si="4"/>
        <v>#DIV/0!</v>
      </c>
      <c r="K47" s="53" t="e">
        <f t="shared" si="5"/>
        <v>#DIV/0!</v>
      </c>
      <c r="L47" s="53" t="e">
        <f t="shared" si="6"/>
        <v>#DIV/0!</v>
      </c>
      <c r="M47" s="54"/>
      <c r="N47" s="59">
        <f t="shared" si="7"/>
        <v>0</v>
      </c>
      <c r="O47" s="59">
        <f t="shared" si="16"/>
        <v>0</v>
      </c>
      <c r="P47" s="59">
        <f t="shared" si="16"/>
        <v>0</v>
      </c>
      <c r="Q47" s="53">
        <f t="shared" si="9"/>
        <v>0</v>
      </c>
      <c r="R47" s="53" t="e">
        <f t="shared" si="10"/>
        <v>#DIV/0!</v>
      </c>
      <c r="S47" s="53" t="e">
        <f t="shared" si="11"/>
        <v>#DIV/0!</v>
      </c>
      <c r="T47" s="53" t="e">
        <f t="shared" si="12"/>
        <v>#DIV/0!</v>
      </c>
      <c r="U47" s="94" t="e">
        <f t="shared" si="13"/>
        <v>#DIV/0!</v>
      </c>
    </row>
    <row r="48" spans="1:21" x14ac:dyDescent="0.3">
      <c r="A48" s="91"/>
      <c r="B48" s="58"/>
      <c r="C48" s="58"/>
      <c r="D48" s="57" t="e">
        <f t="shared" si="0"/>
        <v>#DIV/0!</v>
      </c>
      <c r="E48" s="57" t="e">
        <f t="shared" si="1"/>
        <v>#DIV/0!</v>
      </c>
      <c r="F48" s="57" t="e">
        <f t="shared" si="17"/>
        <v>#DIV/0!</v>
      </c>
      <c r="G48" s="57" t="e">
        <f t="shared" si="17"/>
        <v>#DIV/0!</v>
      </c>
      <c r="H48" s="57" t="e">
        <f t="shared" si="18"/>
        <v>#DIV/0!</v>
      </c>
      <c r="I48" s="57" t="e">
        <f t="shared" si="18"/>
        <v>#DIV/0!</v>
      </c>
      <c r="J48" s="53" t="e">
        <f t="shared" si="4"/>
        <v>#DIV/0!</v>
      </c>
      <c r="K48" s="53" t="e">
        <f t="shared" si="5"/>
        <v>#DIV/0!</v>
      </c>
      <c r="L48" s="53" t="e">
        <f t="shared" si="6"/>
        <v>#DIV/0!</v>
      </c>
      <c r="M48" s="54"/>
      <c r="N48" s="59">
        <f t="shared" si="7"/>
        <v>0</v>
      </c>
      <c r="O48" s="59">
        <f t="shared" si="16"/>
        <v>0</v>
      </c>
      <c r="P48" s="59">
        <f t="shared" si="16"/>
        <v>0</v>
      </c>
      <c r="Q48" s="53">
        <f t="shared" si="9"/>
        <v>0</v>
      </c>
      <c r="R48" s="53" t="e">
        <f t="shared" si="10"/>
        <v>#DIV/0!</v>
      </c>
      <c r="S48" s="53" t="e">
        <f t="shared" si="11"/>
        <v>#DIV/0!</v>
      </c>
      <c r="T48" s="53" t="e">
        <f t="shared" si="12"/>
        <v>#DIV/0!</v>
      </c>
      <c r="U48" s="94" t="e">
        <f t="shared" si="13"/>
        <v>#DIV/0!</v>
      </c>
    </row>
    <row r="49" spans="1:21" x14ac:dyDescent="0.3">
      <c r="A49" s="91"/>
      <c r="B49" s="58"/>
      <c r="C49" s="58"/>
      <c r="D49" s="57" t="e">
        <f t="shared" si="0"/>
        <v>#DIV/0!</v>
      </c>
      <c r="E49" s="57" t="e">
        <f t="shared" si="1"/>
        <v>#DIV/0!</v>
      </c>
      <c r="F49" s="57" t="e">
        <f t="shared" si="17"/>
        <v>#DIV/0!</v>
      </c>
      <c r="G49" s="57" t="e">
        <f t="shared" si="17"/>
        <v>#DIV/0!</v>
      </c>
      <c r="H49" s="57" t="e">
        <f t="shared" si="18"/>
        <v>#DIV/0!</v>
      </c>
      <c r="I49" s="57" t="e">
        <f t="shared" si="18"/>
        <v>#DIV/0!</v>
      </c>
      <c r="J49" s="53" t="e">
        <f t="shared" si="4"/>
        <v>#DIV/0!</v>
      </c>
      <c r="K49" s="53" t="e">
        <f t="shared" si="5"/>
        <v>#DIV/0!</v>
      </c>
      <c r="L49" s="53" t="e">
        <f t="shared" si="6"/>
        <v>#DIV/0!</v>
      </c>
      <c r="M49" s="54"/>
      <c r="N49" s="59">
        <f t="shared" si="7"/>
        <v>0</v>
      </c>
      <c r="O49" s="59">
        <f t="shared" si="16"/>
        <v>0</v>
      </c>
      <c r="P49" s="59">
        <f t="shared" si="16"/>
        <v>0</v>
      </c>
      <c r="Q49" s="53">
        <f t="shared" si="9"/>
        <v>0</v>
      </c>
      <c r="R49" s="53" t="e">
        <f t="shared" si="10"/>
        <v>#DIV/0!</v>
      </c>
      <c r="S49" s="53" t="e">
        <f t="shared" si="11"/>
        <v>#DIV/0!</v>
      </c>
      <c r="T49" s="53" t="e">
        <f t="shared" si="12"/>
        <v>#DIV/0!</v>
      </c>
      <c r="U49" s="94" t="e">
        <f t="shared" si="13"/>
        <v>#DIV/0!</v>
      </c>
    </row>
    <row r="50" spans="1:21" x14ac:dyDescent="0.3">
      <c r="A50" s="91"/>
      <c r="B50" s="58"/>
      <c r="C50" s="58"/>
      <c r="D50" s="57" t="e">
        <f t="shared" si="0"/>
        <v>#DIV/0!</v>
      </c>
      <c r="E50" s="57" t="e">
        <f t="shared" si="1"/>
        <v>#DIV/0!</v>
      </c>
      <c r="F50" s="57" t="e">
        <f t="shared" si="17"/>
        <v>#DIV/0!</v>
      </c>
      <c r="G50" s="57" t="e">
        <f t="shared" si="17"/>
        <v>#DIV/0!</v>
      </c>
      <c r="H50" s="57" t="e">
        <f t="shared" si="18"/>
        <v>#DIV/0!</v>
      </c>
      <c r="I50" s="57" t="e">
        <f t="shared" si="18"/>
        <v>#DIV/0!</v>
      </c>
      <c r="J50" s="53" t="e">
        <f t="shared" si="4"/>
        <v>#DIV/0!</v>
      </c>
      <c r="K50" s="53" t="e">
        <f t="shared" si="5"/>
        <v>#DIV/0!</v>
      </c>
      <c r="L50" s="53" t="e">
        <f t="shared" si="6"/>
        <v>#DIV/0!</v>
      </c>
      <c r="M50" s="54"/>
      <c r="N50" s="59">
        <f t="shared" si="7"/>
        <v>0</v>
      </c>
      <c r="O50" s="59">
        <f t="shared" si="16"/>
        <v>0</v>
      </c>
      <c r="P50" s="59">
        <f t="shared" si="16"/>
        <v>0</v>
      </c>
      <c r="Q50" s="53">
        <f t="shared" si="9"/>
        <v>0</v>
      </c>
      <c r="R50" s="53" t="e">
        <f t="shared" si="10"/>
        <v>#DIV/0!</v>
      </c>
      <c r="S50" s="53" t="e">
        <f t="shared" si="11"/>
        <v>#DIV/0!</v>
      </c>
      <c r="T50" s="53" t="e">
        <f t="shared" si="12"/>
        <v>#DIV/0!</v>
      </c>
      <c r="U50" s="94" t="e">
        <f t="shared" si="13"/>
        <v>#DIV/0!</v>
      </c>
    </row>
    <row r="51" spans="1:21" x14ac:dyDescent="0.3">
      <c r="A51" s="91"/>
      <c r="B51" s="58"/>
      <c r="C51" s="58"/>
      <c r="D51" s="57" t="e">
        <f t="shared" si="0"/>
        <v>#DIV/0!</v>
      </c>
      <c r="E51" s="57" t="e">
        <f t="shared" si="1"/>
        <v>#DIV/0!</v>
      </c>
      <c r="F51" s="57" t="e">
        <f t="shared" si="17"/>
        <v>#DIV/0!</v>
      </c>
      <c r="G51" s="57" t="e">
        <f t="shared" si="17"/>
        <v>#DIV/0!</v>
      </c>
      <c r="H51" s="57" t="e">
        <f t="shared" si="18"/>
        <v>#DIV/0!</v>
      </c>
      <c r="I51" s="57" t="e">
        <f t="shared" si="18"/>
        <v>#DIV/0!</v>
      </c>
      <c r="J51" s="53" t="e">
        <f t="shared" si="4"/>
        <v>#DIV/0!</v>
      </c>
      <c r="K51" s="53" t="e">
        <f t="shared" si="5"/>
        <v>#DIV/0!</v>
      </c>
      <c r="L51" s="53" t="e">
        <f t="shared" si="6"/>
        <v>#DIV/0!</v>
      </c>
      <c r="M51" s="54"/>
      <c r="N51" s="59">
        <f t="shared" si="7"/>
        <v>0</v>
      </c>
      <c r="O51" s="59">
        <f t="shared" si="16"/>
        <v>0</v>
      </c>
      <c r="P51" s="59">
        <f t="shared" si="16"/>
        <v>0</v>
      </c>
      <c r="Q51" s="53">
        <f t="shared" si="9"/>
        <v>0</v>
      </c>
      <c r="R51" s="53" t="e">
        <f t="shared" si="10"/>
        <v>#DIV/0!</v>
      </c>
      <c r="S51" s="53" t="e">
        <f t="shared" si="11"/>
        <v>#DIV/0!</v>
      </c>
      <c r="T51" s="53" t="e">
        <f t="shared" si="12"/>
        <v>#DIV/0!</v>
      </c>
      <c r="U51" s="94" t="e">
        <f t="shared" si="13"/>
        <v>#DIV/0!</v>
      </c>
    </row>
    <row r="52" spans="1:21" x14ac:dyDescent="0.3">
      <c r="A52" s="91"/>
      <c r="B52" s="58"/>
      <c r="C52" s="58"/>
      <c r="D52" s="57" t="e">
        <f t="shared" si="0"/>
        <v>#DIV/0!</v>
      </c>
      <c r="E52" s="57" t="e">
        <f t="shared" si="1"/>
        <v>#DIV/0!</v>
      </c>
      <c r="F52" s="57" t="e">
        <f t="shared" si="17"/>
        <v>#DIV/0!</v>
      </c>
      <c r="G52" s="57" t="e">
        <f t="shared" si="17"/>
        <v>#DIV/0!</v>
      </c>
      <c r="H52" s="57" t="e">
        <f t="shared" si="18"/>
        <v>#DIV/0!</v>
      </c>
      <c r="I52" s="57" t="e">
        <f t="shared" si="18"/>
        <v>#DIV/0!</v>
      </c>
      <c r="J52" s="53" t="e">
        <f t="shared" si="4"/>
        <v>#DIV/0!</v>
      </c>
      <c r="K52" s="53" t="e">
        <f t="shared" si="5"/>
        <v>#DIV/0!</v>
      </c>
      <c r="L52" s="53" t="e">
        <f t="shared" si="6"/>
        <v>#DIV/0!</v>
      </c>
      <c r="M52" s="54"/>
      <c r="N52" s="59">
        <f t="shared" si="7"/>
        <v>0</v>
      </c>
      <c r="O52" s="59">
        <f t="shared" si="16"/>
        <v>0</v>
      </c>
      <c r="P52" s="59">
        <f t="shared" si="16"/>
        <v>0</v>
      </c>
      <c r="Q52" s="53">
        <f t="shared" si="9"/>
        <v>0</v>
      </c>
      <c r="R52" s="53" t="e">
        <f t="shared" si="10"/>
        <v>#DIV/0!</v>
      </c>
      <c r="S52" s="53" t="e">
        <f t="shared" si="11"/>
        <v>#DIV/0!</v>
      </c>
      <c r="T52" s="53" t="e">
        <f t="shared" si="12"/>
        <v>#DIV/0!</v>
      </c>
      <c r="U52" s="94" t="e">
        <f t="shared" si="13"/>
        <v>#DIV/0!</v>
      </c>
    </row>
    <row r="53" spans="1:21" x14ac:dyDescent="0.3">
      <c r="A53" s="91"/>
      <c r="B53" s="58"/>
      <c r="C53" s="58"/>
      <c r="D53" s="57" t="e">
        <f t="shared" si="0"/>
        <v>#DIV/0!</v>
      </c>
      <c r="E53" s="57" t="e">
        <f t="shared" si="1"/>
        <v>#DIV/0!</v>
      </c>
      <c r="F53" s="57" t="e">
        <f t="shared" si="17"/>
        <v>#DIV/0!</v>
      </c>
      <c r="G53" s="57" t="e">
        <f t="shared" si="17"/>
        <v>#DIV/0!</v>
      </c>
      <c r="H53" s="57" t="e">
        <f t="shared" si="18"/>
        <v>#DIV/0!</v>
      </c>
      <c r="I53" s="57" t="e">
        <f t="shared" si="18"/>
        <v>#DIV/0!</v>
      </c>
      <c r="J53" s="53" t="e">
        <f t="shared" si="4"/>
        <v>#DIV/0!</v>
      </c>
      <c r="K53" s="53" t="e">
        <f t="shared" si="5"/>
        <v>#DIV/0!</v>
      </c>
      <c r="L53" s="53" t="e">
        <f t="shared" si="6"/>
        <v>#DIV/0!</v>
      </c>
      <c r="M53" s="54"/>
      <c r="N53" s="59">
        <f t="shared" si="7"/>
        <v>0</v>
      </c>
      <c r="O53" s="59">
        <f t="shared" si="16"/>
        <v>0</v>
      </c>
      <c r="P53" s="59">
        <f t="shared" si="16"/>
        <v>0</v>
      </c>
      <c r="Q53" s="53">
        <f t="shared" si="9"/>
        <v>0</v>
      </c>
      <c r="R53" s="53" t="e">
        <f t="shared" si="10"/>
        <v>#DIV/0!</v>
      </c>
      <c r="S53" s="53" t="e">
        <f t="shared" si="11"/>
        <v>#DIV/0!</v>
      </c>
      <c r="T53" s="53" t="e">
        <f t="shared" si="12"/>
        <v>#DIV/0!</v>
      </c>
      <c r="U53" s="94" t="e">
        <f t="shared" si="13"/>
        <v>#DIV/0!</v>
      </c>
    </row>
    <row r="54" spans="1:21" x14ac:dyDescent="0.3">
      <c r="A54" s="91"/>
      <c r="B54" s="58"/>
      <c r="C54" s="58"/>
      <c r="D54" s="57" t="e">
        <f t="shared" si="0"/>
        <v>#DIV/0!</v>
      </c>
      <c r="E54" s="57" t="e">
        <f t="shared" si="1"/>
        <v>#DIV/0!</v>
      </c>
      <c r="F54" s="57" t="e">
        <f t="shared" ref="F54:G68" si="19">T54+F53</f>
        <v>#DIV/0!</v>
      </c>
      <c r="G54" s="57" t="e">
        <f t="shared" si="19"/>
        <v>#DIV/0!</v>
      </c>
      <c r="H54" s="57" t="e">
        <f t="shared" ref="H54:I68" si="20">H53+T54</f>
        <v>#DIV/0!</v>
      </c>
      <c r="I54" s="57" t="e">
        <f t="shared" si="20"/>
        <v>#DIV/0!</v>
      </c>
      <c r="J54" s="53" t="e">
        <f t="shared" si="4"/>
        <v>#DIV/0!</v>
      </c>
      <c r="K54" s="53" t="e">
        <f t="shared" si="5"/>
        <v>#DIV/0!</v>
      </c>
      <c r="L54" s="53" t="e">
        <f t="shared" si="6"/>
        <v>#DIV/0!</v>
      </c>
      <c r="M54" s="54"/>
      <c r="N54" s="59">
        <f t="shared" si="7"/>
        <v>0</v>
      </c>
      <c r="O54" s="59">
        <f t="shared" si="16"/>
        <v>0</v>
      </c>
      <c r="P54" s="59">
        <f t="shared" si="16"/>
        <v>0</v>
      </c>
      <c r="Q54" s="53">
        <f t="shared" si="9"/>
        <v>0</v>
      </c>
      <c r="R54" s="53" t="e">
        <f t="shared" si="10"/>
        <v>#DIV/0!</v>
      </c>
      <c r="S54" s="53" t="e">
        <f t="shared" si="11"/>
        <v>#DIV/0!</v>
      </c>
      <c r="T54" s="53" t="e">
        <f t="shared" si="12"/>
        <v>#DIV/0!</v>
      </c>
      <c r="U54" s="94" t="e">
        <f t="shared" si="13"/>
        <v>#DIV/0!</v>
      </c>
    </row>
    <row r="55" spans="1:21" x14ac:dyDescent="0.3">
      <c r="A55" s="91"/>
      <c r="B55" s="58"/>
      <c r="C55" s="58"/>
      <c r="D55" s="57" t="e">
        <f t="shared" si="0"/>
        <v>#DIV/0!</v>
      </c>
      <c r="E55" s="57" t="e">
        <f t="shared" si="1"/>
        <v>#DIV/0!</v>
      </c>
      <c r="F55" s="57" t="e">
        <f t="shared" si="19"/>
        <v>#DIV/0!</v>
      </c>
      <c r="G55" s="57" t="e">
        <f t="shared" si="19"/>
        <v>#DIV/0!</v>
      </c>
      <c r="H55" s="57" t="e">
        <f t="shared" si="20"/>
        <v>#DIV/0!</v>
      </c>
      <c r="I55" s="57" t="e">
        <f t="shared" si="20"/>
        <v>#DIV/0!</v>
      </c>
      <c r="J55" s="53" t="e">
        <f t="shared" si="4"/>
        <v>#DIV/0!</v>
      </c>
      <c r="K55" s="53" t="e">
        <f t="shared" si="5"/>
        <v>#DIV/0!</v>
      </c>
      <c r="L55" s="53" t="e">
        <f t="shared" si="6"/>
        <v>#DIV/0!</v>
      </c>
      <c r="M55" s="54"/>
      <c r="N55" s="59">
        <f t="shared" si="7"/>
        <v>0</v>
      </c>
      <c r="O55" s="59">
        <f t="shared" si="16"/>
        <v>0</v>
      </c>
      <c r="P55" s="59">
        <f t="shared" si="16"/>
        <v>0</v>
      </c>
      <c r="Q55" s="53">
        <f t="shared" si="9"/>
        <v>0</v>
      </c>
      <c r="R55" s="53" t="e">
        <f t="shared" si="10"/>
        <v>#DIV/0!</v>
      </c>
      <c r="S55" s="53" t="e">
        <f t="shared" si="11"/>
        <v>#DIV/0!</v>
      </c>
      <c r="T55" s="53" t="e">
        <f t="shared" si="12"/>
        <v>#DIV/0!</v>
      </c>
      <c r="U55" s="94" t="e">
        <f t="shared" si="13"/>
        <v>#DIV/0!</v>
      </c>
    </row>
    <row r="56" spans="1:21" x14ac:dyDescent="0.3">
      <c r="A56" s="91"/>
      <c r="B56" s="58"/>
      <c r="C56" s="58"/>
      <c r="D56" s="57" t="e">
        <f t="shared" si="0"/>
        <v>#DIV/0!</v>
      </c>
      <c r="E56" s="57" t="e">
        <f t="shared" si="1"/>
        <v>#DIV/0!</v>
      </c>
      <c r="F56" s="57" t="e">
        <f t="shared" si="19"/>
        <v>#DIV/0!</v>
      </c>
      <c r="G56" s="57" t="e">
        <f t="shared" si="19"/>
        <v>#DIV/0!</v>
      </c>
      <c r="H56" s="57" t="e">
        <f t="shared" si="20"/>
        <v>#DIV/0!</v>
      </c>
      <c r="I56" s="57" t="e">
        <f t="shared" si="20"/>
        <v>#DIV/0!</v>
      </c>
      <c r="J56" s="53" t="e">
        <f t="shared" si="4"/>
        <v>#DIV/0!</v>
      </c>
      <c r="K56" s="53" t="e">
        <f t="shared" si="5"/>
        <v>#DIV/0!</v>
      </c>
      <c r="L56" s="53" t="e">
        <f t="shared" si="6"/>
        <v>#DIV/0!</v>
      </c>
      <c r="M56" s="54"/>
      <c r="N56" s="59">
        <f t="shared" si="7"/>
        <v>0</v>
      </c>
      <c r="O56" s="59">
        <f t="shared" si="16"/>
        <v>0</v>
      </c>
      <c r="P56" s="59">
        <f t="shared" si="16"/>
        <v>0</v>
      </c>
      <c r="Q56" s="53">
        <f t="shared" si="9"/>
        <v>0</v>
      </c>
      <c r="R56" s="53" t="e">
        <f t="shared" si="10"/>
        <v>#DIV/0!</v>
      </c>
      <c r="S56" s="53" t="e">
        <f t="shared" si="11"/>
        <v>#DIV/0!</v>
      </c>
      <c r="T56" s="53" t="e">
        <f t="shared" si="12"/>
        <v>#DIV/0!</v>
      </c>
      <c r="U56" s="94" t="e">
        <f t="shared" si="13"/>
        <v>#DIV/0!</v>
      </c>
    </row>
    <row r="57" spans="1:21" x14ac:dyDescent="0.3">
      <c r="A57" s="91"/>
      <c r="B57" s="58"/>
      <c r="C57" s="58"/>
      <c r="D57" s="57" t="e">
        <f t="shared" si="0"/>
        <v>#DIV/0!</v>
      </c>
      <c r="E57" s="57" t="e">
        <f t="shared" si="1"/>
        <v>#DIV/0!</v>
      </c>
      <c r="F57" s="57" t="e">
        <f t="shared" si="19"/>
        <v>#DIV/0!</v>
      </c>
      <c r="G57" s="57" t="e">
        <f t="shared" si="19"/>
        <v>#DIV/0!</v>
      </c>
      <c r="H57" s="57" t="e">
        <f t="shared" si="20"/>
        <v>#DIV/0!</v>
      </c>
      <c r="I57" s="57" t="e">
        <f t="shared" si="20"/>
        <v>#DIV/0!</v>
      </c>
      <c r="J57" s="53" t="e">
        <f t="shared" si="4"/>
        <v>#DIV/0!</v>
      </c>
      <c r="K57" s="53" t="e">
        <f t="shared" si="5"/>
        <v>#DIV/0!</v>
      </c>
      <c r="L57" s="53" t="e">
        <f t="shared" si="6"/>
        <v>#DIV/0!</v>
      </c>
      <c r="M57" s="54"/>
      <c r="N57" s="59">
        <f t="shared" si="7"/>
        <v>0</v>
      </c>
      <c r="O57" s="59">
        <f t="shared" si="16"/>
        <v>0</v>
      </c>
      <c r="P57" s="59">
        <f t="shared" si="16"/>
        <v>0</v>
      </c>
      <c r="Q57" s="53">
        <f t="shared" si="9"/>
        <v>0</v>
      </c>
      <c r="R57" s="53" t="e">
        <f t="shared" si="10"/>
        <v>#DIV/0!</v>
      </c>
      <c r="S57" s="53" t="e">
        <f t="shared" si="11"/>
        <v>#DIV/0!</v>
      </c>
      <c r="T57" s="53" t="e">
        <f t="shared" si="12"/>
        <v>#DIV/0!</v>
      </c>
      <c r="U57" s="94" t="e">
        <f t="shared" si="13"/>
        <v>#DIV/0!</v>
      </c>
    </row>
    <row r="58" spans="1:21" x14ac:dyDescent="0.3">
      <c r="A58" s="91"/>
      <c r="B58" s="58"/>
      <c r="C58" s="58"/>
      <c r="D58" s="57" t="e">
        <f t="shared" si="0"/>
        <v>#DIV/0!</v>
      </c>
      <c r="E58" s="57" t="e">
        <f t="shared" si="1"/>
        <v>#DIV/0!</v>
      </c>
      <c r="F58" s="57" t="e">
        <f t="shared" si="19"/>
        <v>#DIV/0!</v>
      </c>
      <c r="G58" s="57" t="e">
        <f t="shared" si="19"/>
        <v>#DIV/0!</v>
      </c>
      <c r="H58" s="57" t="e">
        <f t="shared" si="20"/>
        <v>#DIV/0!</v>
      </c>
      <c r="I58" s="57" t="e">
        <f t="shared" si="20"/>
        <v>#DIV/0!</v>
      </c>
      <c r="J58" s="53" t="e">
        <f t="shared" si="4"/>
        <v>#DIV/0!</v>
      </c>
      <c r="K58" s="53" t="e">
        <f t="shared" si="5"/>
        <v>#DIV/0!</v>
      </c>
      <c r="L58" s="53" t="e">
        <f t="shared" si="6"/>
        <v>#DIV/0!</v>
      </c>
      <c r="M58" s="54"/>
      <c r="N58" s="59">
        <f t="shared" si="7"/>
        <v>0</v>
      </c>
      <c r="O58" s="59">
        <f t="shared" si="16"/>
        <v>0</v>
      </c>
      <c r="P58" s="59">
        <f t="shared" si="16"/>
        <v>0</v>
      </c>
      <c r="Q58" s="53">
        <f t="shared" si="9"/>
        <v>0</v>
      </c>
      <c r="R58" s="53" t="e">
        <f t="shared" si="10"/>
        <v>#DIV/0!</v>
      </c>
      <c r="S58" s="53" t="e">
        <f t="shared" si="11"/>
        <v>#DIV/0!</v>
      </c>
      <c r="T58" s="53" t="e">
        <f t="shared" si="12"/>
        <v>#DIV/0!</v>
      </c>
      <c r="U58" s="94" t="e">
        <f t="shared" si="13"/>
        <v>#DIV/0!</v>
      </c>
    </row>
    <row r="59" spans="1:21" x14ac:dyDescent="0.3">
      <c r="A59" s="91"/>
      <c r="B59" s="58"/>
      <c r="C59" s="58"/>
      <c r="D59" s="57" t="e">
        <f t="shared" si="0"/>
        <v>#DIV/0!</v>
      </c>
      <c r="E59" s="57" t="e">
        <f t="shared" si="1"/>
        <v>#DIV/0!</v>
      </c>
      <c r="F59" s="57" t="e">
        <f t="shared" si="19"/>
        <v>#DIV/0!</v>
      </c>
      <c r="G59" s="57" t="e">
        <f t="shared" si="19"/>
        <v>#DIV/0!</v>
      </c>
      <c r="H59" s="57" t="e">
        <f t="shared" si="20"/>
        <v>#DIV/0!</v>
      </c>
      <c r="I59" s="57" t="e">
        <f t="shared" si="20"/>
        <v>#DIV/0!</v>
      </c>
      <c r="J59" s="53" t="e">
        <f t="shared" si="4"/>
        <v>#DIV/0!</v>
      </c>
      <c r="K59" s="53" t="e">
        <f t="shared" si="5"/>
        <v>#DIV/0!</v>
      </c>
      <c r="L59" s="53" t="e">
        <f t="shared" si="6"/>
        <v>#DIV/0!</v>
      </c>
      <c r="M59" s="54"/>
      <c r="N59" s="59">
        <f t="shared" si="7"/>
        <v>0</v>
      </c>
      <c r="O59" s="59">
        <f t="shared" si="16"/>
        <v>0</v>
      </c>
      <c r="P59" s="59">
        <f t="shared" si="16"/>
        <v>0</v>
      </c>
      <c r="Q59" s="53">
        <f t="shared" si="9"/>
        <v>0</v>
      </c>
      <c r="R59" s="53" t="e">
        <f t="shared" si="10"/>
        <v>#DIV/0!</v>
      </c>
      <c r="S59" s="53" t="e">
        <f t="shared" si="11"/>
        <v>#DIV/0!</v>
      </c>
      <c r="T59" s="53" t="e">
        <f t="shared" si="12"/>
        <v>#DIV/0!</v>
      </c>
      <c r="U59" s="94" t="e">
        <f t="shared" si="13"/>
        <v>#DIV/0!</v>
      </c>
    </row>
    <row r="60" spans="1:21" x14ac:dyDescent="0.3">
      <c r="A60" s="91"/>
      <c r="B60" s="58"/>
      <c r="C60" s="58"/>
      <c r="D60" s="57" t="e">
        <f t="shared" si="0"/>
        <v>#DIV/0!</v>
      </c>
      <c r="E60" s="57" t="e">
        <f t="shared" si="1"/>
        <v>#DIV/0!</v>
      </c>
      <c r="F60" s="57" t="e">
        <f t="shared" si="19"/>
        <v>#DIV/0!</v>
      </c>
      <c r="G60" s="57" t="e">
        <f t="shared" si="19"/>
        <v>#DIV/0!</v>
      </c>
      <c r="H60" s="57" t="e">
        <f t="shared" si="20"/>
        <v>#DIV/0!</v>
      </c>
      <c r="I60" s="57" t="e">
        <f t="shared" si="20"/>
        <v>#DIV/0!</v>
      </c>
      <c r="J60" s="53" t="e">
        <f t="shared" si="4"/>
        <v>#DIV/0!</v>
      </c>
      <c r="K60" s="53" t="e">
        <f t="shared" si="5"/>
        <v>#DIV/0!</v>
      </c>
      <c r="L60" s="53" t="e">
        <f t="shared" si="6"/>
        <v>#DIV/0!</v>
      </c>
      <c r="M60" s="54"/>
      <c r="N60" s="59">
        <f t="shared" si="7"/>
        <v>0</v>
      </c>
      <c r="O60" s="59">
        <f t="shared" si="16"/>
        <v>0</v>
      </c>
      <c r="P60" s="59">
        <f t="shared" si="16"/>
        <v>0</v>
      </c>
      <c r="Q60" s="53">
        <f t="shared" si="9"/>
        <v>0</v>
      </c>
      <c r="R60" s="53" t="e">
        <f t="shared" si="10"/>
        <v>#DIV/0!</v>
      </c>
      <c r="S60" s="53" t="e">
        <f t="shared" si="11"/>
        <v>#DIV/0!</v>
      </c>
      <c r="T60" s="53" t="e">
        <f t="shared" si="12"/>
        <v>#DIV/0!</v>
      </c>
      <c r="U60" s="94" t="e">
        <f t="shared" si="13"/>
        <v>#DIV/0!</v>
      </c>
    </row>
    <row r="61" spans="1:21" x14ac:dyDescent="0.3">
      <c r="A61" s="91"/>
      <c r="B61" s="58"/>
      <c r="C61" s="58"/>
      <c r="D61" s="57" t="e">
        <f t="shared" si="0"/>
        <v>#DIV/0!</v>
      </c>
      <c r="E61" s="57" t="e">
        <f t="shared" si="1"/>
        <v>#DIV/0!</v>
      </c>
      <c r="F61" s="57" t="e">
        <f t="shared" si="19"/>
        <v>#DIV/0!</v>
      </c>
      <c r="G61" s="57" t="e">
        <f t="shared" si="19"/>
        <v>#DIV/0!</v>
      </c>
      <c r="H61" s="57" t="e">
        <f t="shared" si="20"/>
        <v>#DIV/0!</v>
      </c>
      <c r="I61" s="57" t="e">
        <f t="shared" si="20"/>
        <v>#DIV/0!</v>
      </c>
      <c r="J61" s="53" t="e">
        <f t="shared" si="4"/>
        <v>#DIV/0!</v>
      </c>
      <c r="K61" s="53" t="e">
        <f t="shared" si="5"/>
        <v>#DIV/0!</v>
      </c>
      <c r="L61" s="53" t="e">
        <f t="shared" si="6"/>
        <v>#DIV/0!</v>
      </c>
      <c r="M61" s="54"/>
      <c r="N61" s="59">
        <f t="shared" si="7"/>
        <v>0</v>
      </c>
      <c r="O61" s="59">
        <f t="shared" si="16"/>
        <v>0</v>
      </c>
      <c r="P61" s="59">
        <f t="shared" si="16"/>
        <v>0</v>
      </c>
      <c r="Q61" s="53">
        <f t="shared" si="9"/>
        <v>0</v>
      </c>
      <c r="R61" s="53" t="e">
        <f t="shared" si="10"/>
        <v>#DIV/0!</v>
      </c>
      <c r="S61" s="53" t="e">
        <f t="shared" si="11"/>
        <v>#DIV/0!</v>
      </c>
      <c r="T61" s="53" t="e">
        <f t="shared" si="12"/>
        <v>#DIV/0!</v>
      </c>
      <c r="U61" s="94" t="e">
        <f t="shared" si="13"/>
        <v>#DIV/0!</v>
      </c>
    </row>
    <row r="62" spans="1:21" x14ac:dyDescent="0.3">
      <c r="A62" s="91"/>
      <c r="B62" s="58"/>
      <c r="C62" s="58"/>
      <c r="D62" s="57" t="e">
        <f t="shared" si="0"/>
        <v>#DIV/0!</v>
      </c>
      <c r="E62" s="57" t="e">
        <f t="shared" si="1"/>
        <v>#DIV/0!</v>
      </c>
      <c r="F62" s="57" t="e">
        <f t="shared" si="19"/>
        <v>#DIV/0!</v>
      </c>
      <c r="G62" s="57" t="e">
        <f t="shared" si="19"/>
        <v>#DIV/0!</v>
      </c>
      <c r="H62" s="57" t="e">
        <f t="shared" si="20"/>
        <v>#DIV/0!</v>
      </c>
      <c r="I62" s="57" t="e">
        <f t="shared" si="20"/>
        <v>#DIV/0!</v>
      </c>
      <c r="J62" s="53" t="e">
        <f t="shared" si="4"/>
        <v>#DIV/0!</v>
      </c>
      <c r="K62" s="53" t="e">
        <f t="shared" si="5"/>
        <v>#DIV/0!</v>
      </c>
      <c r="L62" s="53" t="e">
        <f t="shared" si="6"/>
        <v>#DIV/0!</v>
      </c>
      <c r="M62" s="54"/>
      <c r="N62" s="59">
        <f t="shared" si="7"/>
        <v>0</v>
      </c>
      <c r="O62" s="59">
        <f t="shared" si="16"/>
        <v>0</v>
      </c>
      <c r="P62" s="59">
        <f t="shared" si="16"/>
        <v>0</v>
      </c>
      <c r="Q62" s="53">
        <f t="shared" si="9"/>
        <v>0</v>
      </c>
      <c r="R62" s="53" t="e">
        <f t="shared" si="10"/>
        <v>#DIV/0!</v>
      </c>
      <c r="S62" s="53" t="e">
        <f t="shared" si="11"/>
        <v>#DIV/0!</v>
      </c>
      <c r="T62" s="53" t="e">
        <f t="shared" si="12"/>
        <v>#DIV/0!</v>
      </c>
      <c r="U62" s="94" t="e">
        <f t="shared" si="13"/>
        <v>#DIV/0!</v>
      </c>
    </row>
    <row r="63" spans="1:21" x14ac:dyDescent="0.3">
      <c r="A63" s="91"/>
      <c r="B63" s="58"/>
      <c r="C63" s="58"/>
      <c r="D63" s="57" t="e">
        <f t="shared" si="0"/>
        <v>#DIV/0!</v>
      </c>
      <c r="E63" s="57" t="e">
        <f t="shared" si="1"/>
        <v>#DIV/0!</v>
      </c>
      <c r="F63" s="57" t="e">
        <f t="shared" si="19"/>
        <v>#DIV/0!</v>
      </c>
      <c r="G63" s="57" t="e">
        <f t="shared" si="19"/>
        <v>#DIV/0!</v>
      </c>
      <c r="H63" s="57" t="e">
        <f t="shared" si="20"/>
        <v>#DIV/0!</v>
      </c>
      <c r="I63" s="57" t="e">
        <f t="shared" si="20"/>
        <v>#DIV/0!</v>
      </c>
      <c r="J63" s="53" t="e">
        <f t="shared" si="4"/>
        <v>#DIV/0!</v>
      </c>
      <c r="K63" s="53" t="e">
        <f t="shared" si="5"/>
        <v>#DIV/0!</v>
      </c>
      <c r="L63" s="53" t="e">
        <f t="shared" si="6"/>
        <v>#DIV/0!</v>
      </c>
      <c r="M63" s="54"/>
      <c r="N63" s="59">
        <f t="shared" si="7"/>
        <v>0</v>
      </c>
      <c r="O63" s="59">
        <f t="shared" si="16"/>
        <v>0</v>
      </c>
      <c r="P63" s="59">
        <f t="shared" si="16"/>
        <v>0</v>
      </c>
      <c r="Q63" s="53">
        <f t="shared" si="9"/>
        <v>0</v>
      </c>
      <c r="R63" s="53" t="e">
        <f t="shared" si="10"/>
        <v>#DIV/0!</v>
      </c>
      <c r="S63" s="53" t="e">
        <f t="shared" si="11"/>
        <v>#DIV/0!</v>
      </c>
      <c r="T63" s="53" t="e">
        <f t="shared" si="12"/>
        <v>#DIV/0!</v>
      </c>
      <c r="U63" s="94" t="e">
        <f t="shared" si="13"/>
        <v>#DIV/0!</v>
      </c>
    </row>
    <row r="64" spans="1:21" x14ac:dyDescent="0.3">
      <c r="A64" s="91"/>
      <c r="B64" s="58"/>
      <c r="C64" s="58"/>
      <c r="D64" s="57" t="e">
        <f t="shared" si="0"/>
        <v>#DIV/0!</v>
      </c>
      <c r="E64" s="57" t="e">
        <f t="shared" si="1"/>
        <v>#DIV/0!</v>
      </c>
      <c r="F64" s="57" t="e">
        <f t="shared" si="19"/>
        <v>#DIV/0!</v>
      </c>
      <c r="G64" s="57" t="e">
        <f t="shared" si="19"/>
        <v>#DIV/0!</v>
      </c>
      <c r="H64" s="57" t="e">
        <f t="shared" si="20"/>
        <v>#DIV/0!</v>
      </c>
      <c r="I64" s="57" t="e">
        <f t="shared" si="20"/>
        <v>#DIV/0!</v>
      </c>
      <c r="J64" s="53" t="e">
        <f t="shared" si="4"/>
        <v>#DIV/0!</v>
      </c>
      <c r="K64" s="53" t="e">
        <f t="shared" si="5"/>
        <v>#DIV/0!</v>
      </c>
      <c r="L64" s="53" t="e">
        <f t="shared" si="6"/>
        <v>#DIV/0!</v>
      </c>
      <c r="M64" s="54"/>
      <c r="N64" s="59">
        <f t="shared" si="7"/>
        <v>0</v>
      </c>
      <c r="O64" s="59">
        <f t="shared" si="16"/>
        <v>0</v>
      </c>
      <c r="P64" s="59">
        <f t="shared" si="16"/>
        <v>0</v>
      </c>
      <c r="Q64" s="53">
        <f t="shared" si="9"/>
        <v>0</v>
      </c>
      <c r="R64" s="53" t="e">
        <f t="shared" si="10"/>
        <v>#DIV/0!</v>
      </c>
      <c r="S64" s="53" t="e">
        <f t="shared" si="11"/>
        <v>#DIV/0!</v>
      </c>
      <c r="T64" s="53" t="e">
        <f t="shared" si="12"/>
        <v>#DIV/0!</v>
      </c>
      <c r="U64" s="94" t="e">
        <f t="shared" si="13"/>
        <v>#DIV/0!</v>
      </c>
    </row>
    <row r="65" spans="1:21" x14ac:dyDescent="0.3">
      <c r="A65" s="91"/>
      <c r="B65" s="58"/>
      <c r="C65" s="58"/>
      <c r="D65" s="57" t="e">
        <f t="shared" si="0"/>
        <v>#DIV/0!</v>
      </c>
      <c r="E65" s="57" t="e">
        <f t="shared" si="1"/>
        <v>#DIV/0!</v>
      </c>
      <c r="F65" s="57" t="e">
        <f t="shared" si="19"/>
        <v>#DIV/0!</v>
      </c>
      <c r="G65" s="57" t="e">
        <f t="shared" si="19"/>
        <v>#DIV/0!</v>
      </c>
      <c r="H65" s="57" t="e">
        <f t="shared" si="20"/>
        <v>#DIV/0!</v>
      </c>
      <c r="I65" s="57" t="e">
        <f t="shared" si="20"/>
        <v>#DIV/0!</v>
      </c>
      <c r="J65" s="53" t="e">
        <f t="shared" si="4"/>
        <v>#DIV/0!</v>
      </c>
      <c r="K65" s="53" t="e">
        <f t="shared" si="5"/>
        <v>#DIV/0!</v>
      </c>
      <c r="L65" s="53" t="e">
        <f t="shared" si="6"/>
        <v>#DIV/0!</v>
      </c>
      <c r="M65" s="54"/>
      <c r="N65" s="59">
        <f t="shared" si="7"/>
        <v>0</v>
      </c>
      <c r="O65" s="59">
        <f t="shared" si="16"/>
        <v>0</v>
      </c>
      <c r="P65" s="59">
        <f t="shared" si="16"/>
        <v>0</v>
      </c>
      <c r="Q65" s="53">
        <f t="shared" si="9"/>
        <v>0</v>
      </c>
      <c r="R65" s="53" t="e">
        <f t="shared" si="10"/>
        <v>#DIV/0!</v>
      </c>
      <c r="S65" s="53" t="e">
        <f t="shared" si="11"/>
        <v>#DIV/0!</v>
      </c>
      <c r="T65" s="53" t="e">
        <f t="shared" si="12"/>
        <v>#DIV/0!</v>
      </c>
      <c r="U65" s="94" t="e">
        <f t="shared" si="13"/>
        <v>#DIV/0!</v>
      </c>
    </row>
    <row r="66" spans="1:21" x14ac:dyDescent="0.3">
      <c r="A66" s="91"/>
      <c r="B66" s="58"/>
      <c r="C66" s="58"/>
      <c r="D66" s="57" t="e">
        <f t="shared" si="0"/>
        <v>#DIV/0!</v>
      </c>
      <c r="E66" s="57" t="e">
        <f t="shared" si="1"/>
        <v>#DIV/0!</v>
      </c>
      <c r="F66" s="57" t="e">
        <f t="shared" si="19"/>
        <v>#DIV/0!</v>
      </c>
      <c r="G66" s="57" t="e">
        <f t="shared" si="19"/>
        <v>#DIV/0!</v>
      </c>
      <c r="H66" s="57" t="e">
        <f t="shared" si="20"/>
        <v>#DIV/0!</v>
      </c>
      <c r="I66" s="57" t="e">
        <f t="shared" si="20"/>
        <v>#DIV/0!</v>
      </c>
      <c r="J66" s="53" t="e">
        <f t="shared" si="4"/>
        <v>#DIV/0!</v>
      </c>
      <c r="K66" s="53" t="e">
        <f t="shared" si="5"/>
        <v>#DIV/0!</v>
      </c>
      <c r="L66" s="53" t="e">
        <f t="shared" si="6"/>
        <v>#DIV/0!</v>
      </c>
      <c r="M66" s="54"/>
      <c r="N66" s="59">
        <f t="shared" si="7"/>
        <v>0</v>
      </c>
      <c r="O66" s="59">
        <f t="shared" si="16"/>
        <v>0</v>
      </c>
      <c r="P66" s="59">
        <f t="shared" si="16"/>
        <v>0</v>
      </c>
      <c r="Q66" s="53">
        <f t="shared" si="9"/>
        <v>0</v>
      </c>
      <c r="R66" s="53" t="e">
        <f t="shared" si="10"/>
        <v>#DIV/0!</v>
      </c>
      <c r="S66" s="53" t="e">
        <f t="shared" si="11"/>
        <v>#DIV/0!</v>
      </c>
      <c r="T66" s="53" t="e">
        <f t="shared" si="12"/>
        <v>#DIV/0!</v>
      </c>
      <c r="U66" s="94" t="e">
        <f t="shared" si="13"/>
        <v>#DIV/0!</v>
      </c>
    </row>
    <row r="67" spans="1:21" x14ac:dyDescent="0.3">
      <c r="A67" s="91"/>
      <c r="B67" s="58"/>
      <c r="C67" s="58"/>
      <c r="D67" s="57" t="e">
        <f t="shared" si="0"/>
        <v>#DIV/0!</v>
      </c>
      <c r="E67" s="57" t="e">
        <f t="shared" si="1"/>
        <v>#DIV/0!</v>
      </c>
      <c r="F67" s="57" t="e">
        <f t="shared" si="19"/>
        <v>#DIV/0!</v>
      </c>
      <c r="G67" s="57" t="e">
        <f t="shared" si="19"/>
        <v>#DIV/0!</v>
      </c>
      <c r="H67" s="57" t="e">
        <f t="shared" si="20"/>
        <v>#DIV/0!</v>
      </c>
      <c r="I67" s="57" t="e">
        <f t="shared" si="20"/>
        <v>#DIV/0!</v>
      </c>
      <c r="J67" s="53" t="e">
        <f t="shared" si="4"/>
        <v>#DIV/0!</v>
      </c>
      <c r="K67" s="53" t="e">
        <f t="shared" si="5"/>
        <v>#DIV/0!</v>
      </c>
      <c r="L67" s="53" t="e">
        <f t="shared" si="6"/>
        <v>#DIV/0!</v>
      </c>
      <c r="M67" s="54"/>
      <c r="N67" s="59">
        <f t="shared" si="7"/>
        <v>0</v>
      </c>
      <c r="O67" s="59">
        <f t="shared" si="16"/>
        <v>0</v>
      </c>
      <c r="P67" s="59">
        <f t="shared" si="16"/>
        <v>0</v>
      </c>
      <c r="Q67" s="53">
        <f t="shared" si="9"/>
        <v>0</v>
      </c>
      <c r="R67" s="53" t="e">
        <f t="shared" si="10"/>
        <v>#DIV/0!</v>
      </c>
      <c r="S67" s="53" t="e">
        <f t="shared" si="11"/>
        <v>#DIV/0!</v>
      </c>
      <c r="T67" s="53" t="e">
        <f t="shared" si="12"/>
        <v>#DIV/0!</v>
      </c>
      <c r="U67" s="94" t="e">
        <f t="shared" si="13"/>
        <v>#DIV/0!</v>
      </c>
    </row>
    <row r="68" spans="1:21" x14ac:dyDescent="0.3">
      <c r="A68" s="91"/>
      <c r="B68" s="58"/>
      <c r="C68" s="58"/>
      <c r="D68" s="57" t="e">
        <f t="shared" si="0"/>
        <v>#DIV/0!</v>
      </c>
      <c r="E68" s="57" t="e">
        <f t="shared" si="1"/>
        <v>#DIV/0!</v>
      </c>
      <c r="F68" s="57" t="e">
        <f t="shared" si="19"/>
        <v>#DIV/0!</v>
      </c>
      <c r="G68" s="57" t="e">
        <f t="shared" si="19"/>
        <v>#DIV/0!</v>
      </c>
      <c r="H68" s="57" t="e">
        <f t="shared" si="20"/>
        <v>#DIV/0!</v>
      </c>
      <c r="I68" s="57" t="e">
        <f t="shared" si="20"/>
        <v>#DIV/0!</v>
      </c>
      <c r="J68" s="53" t="e">
        <f t="shared" si="4"/>
        <v>#DIV/0!</v>
      </c>
      <c r="K68" s="53" t="e">
        <f t="shared" si="5"/>
        <v>#DIV/0!</v>
      </c>
      <c r="L68" s="53" t="e">
        <f t="shared" si="6"/>
        <v>#DIV/0!</v>
      </c>
      <c r="M68" s="54"/>
      <c r="N68" s="59">
        <f t="shared" si="7"/>
        <v>0</v>
      </c>
      <c r="O68" s="59">
        <f t="shared" si="16"/>
        <v>0</v>
      </c>
      <c r="P68" s="59">
        <f t="shared" si="16"/>
        <v>0</v>
      </c>
      <c r="Q68" s="53">
        <f t="shared" si="9"/>
        <v>0</v>
      </c>
      <c r="R68" s="53" t="e">
        <f t="shared" si="10"/>
        <v>#DIV/0!</v>
      </c>
      <c r="S68" s="53" t="e">
        <f t="shared" si="11"/>
        <v>#DIV/0!</v>
      </c>
      <c r="T68" s="53" t="e">
        <f t="shared" si="12"/>
        <v>#DIV/0!</v>
      </c>
      <c r="U68" s="94" t="e">
        <f t="shared" si="13"/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5"/>
  <sheetViews>
    <sheetView topLeftCell="A750" zoomScale="90" zoomScaleNormal="90" workbookViewId="0">
      <selection activeCell="A754" sqref="A754:B815"/>
    </sheetView>
  </sheetViews>
  <sheetFormatPr defaultRowHeight="14.4" x14ac:dyDescent="0.3"/>
  <cols>
    <col min="1" max="1" width="14.88671875" customWidth="1"/>
    <col min="2" max="2" width="11.88671875" customWidth="1"/>
    <col min="3" max="3" width="12.88671875" customWidth="1"/>
    <col min="4" max="9" width="11.88671875" customWidth="1"/>
    <col min="10" max="21" width="12.88671875" customWidth="1"/>
  </cols>
  <sheetData>
    <row r="1" spans="1:24" ht="46.5" customHeight="1" thickBot="1" x14ac:dyDescent="0.35">
      <c r="A1" s="64" t="s">
        <v>89</v>
      </c>
      <c r="B1" s="65">
        <f>Данные!BL3</f>
        <v>210</v>
      </c>
      <c r="C1" s="66" t="s">
        <v>0</v>
      </c>
      <c r="D1" s="65">
        <f>Данные!BJ3</f>
        <v>83.58</v>
      </c>
      <c r="W1" s="44" t="s">
        <v>90</v>
      </c>
      <c r="X1" s="44" t="s">
        <v>62</v>
      </c>
    </row>
    <row r="2" spans="1:24" x14ac:dyDescent="0.3">
      <c r="W2" s="67" t="str">
        <f>("+""-")</f>
        <v>+"-</v>
      </c>
      <c r="X2" s="67" t="str">
        <f>("+""-")</f>
        <v>+"-</v>
      </c>
    </row>
    <row r="3" spans="1:24" ht="40.5" customHeight="1" x14ac:dyDescent="0.3"/>
    <row r="4" spans="1:24" ht="29.4" thickBot="1" x14ac:dyDescent="0.35">
      <c r="A4" s="89" t="s">
        <v>1</v>
      </c>
      <c r="B4" s="51" t="s">
        <v>2</v>
      </c>
      <c r="C4" s="74" t="s">
        <v>104</v>
      </c>
      <c r="D4" s="52" t="s">
        <v>4</v>
      </c>
      <c r="E4" s="52" t="s">
        <v>5</v>
      </c>
      <c r="F4" s="52" t="s">
        <v>6</v>
      </c>
      <c r="G4" s="52" t="s">
        <v>7</v>
      </c>
      <c r="H4" s="52" t="s">
        <v>8</v>
      </c>
      <c r="I4" s="52" t="s">
        <v>9</v>
      </c>
      <c r="J4" s="53" t="s">
        <v>10</v>
      </c>
      <c r="K4" s="53" t="s">
        <v>11</v>
      </c>
      <c r="L4" s="53" t="s">
        <v>12</v>
      </c>
      <c r="M4" s="54"/>
      <c r="N4" s="53" t="s">
        <v>13</v>
      </c>
      <c r="O4" s="53" t="s">
        <v>14</v>
      </c>
      <c r="P4" s="53" t="s">
        <v>15</v>
      </c>
      <c r="Q4" s="53" t="s">
        <v>16</v>
      </c>
      <c r="R4" s="53" t="s">
        <v>17</v>
      </c>
      <c r="S4" s="53" t="s">
        <v>18</v>
      </c>
      <c r="T4" s="53" t="s">
        <v>19</v>
      </c>
      <c r="U4" s="94" t="s">
        <v>20</v>
      </c>
    </row>
    <row r="5" spans="1:24" x14ac:dyDescent="0.3">
      <c r="A5" s="90">
        <v>0</v>
      </c>
      <c r="B5" s="55">
        <v>0</v>
      </c>
      <c r="C5" s="56">
        <v>0</v>
      </c>
      <c r="D5" s="57">
        <v>0</v>
      </c>
      <c r="E5" s="57">
        <f>$D$1-D5</f>
        <v>83.58</v>
      </c>
      <c r="F5" s="57">
        <v>0</v>
      </c>
      <c r="G5" s="57">
        <v>0</v>
      </c>
      <c r="H5" s="57">
        <v>18154.45</v>
      </c>
      <c r="I5" s="57">
        <v>30989.78</v>
      </c>
      <c r="J5" s="53">
        <f>SQRT(F5^2+G5^2)</f>
        <v>0</v>
      </c>
      <c r="K5" s="53">
        <f>IF(J5=0,0,IF(F5&lt;0,ATAN(G5/F5)*180/PI()+180,ATAN(G5/F5)*180/PI()))</f>
        <v>0</v>
      </c>
      <c r="L5" s="53">
        <f>COS((K5-$B$1)*PI()/180)*J5</f>
        <v>0</v>
      </c>
      <c r="M5" s="54"/>
      <c r="N5" s="53">
        <v>0</v>
      </c>
      <c r="O5" s="53">
        <v>0</v>
      </c>
      <c r="P5" s="53">
        <v>0</v>
      </c>
      <c r="Q5" s="53">
        <v>0</v>
      </c>
      <c r="R5" s="53">
        <v>0</v>
      </c>
      <c r="S5" s="53">
        <v>0</v>
      </c>
      <c r="T5" s="53">
        <v>0</v>
      </c>
      <c r="U5" s="94">
        <v>0</v>
      </c>
      <c r="W5" s="68">
        <f>B6+0.001</f>
        <v>0.441</v>
      </c>
      <c r="X5" s="68">
        <f>C6+0.001</f>
        <v>157.23099999999999</v>
      </c>
    </row>
    <row r="6" spans="1:24" x14ac:dyDescent="0.3">
      <c r="A6" s="91">
        <v>70.760000000000005</v>
      </c>
      <c r="B6" s="58">
        <v>0.44</v>
      </c>
      <c r="C6" s="58">
        <v>157.22999999999999</v>
      </c>
      <c r="D6" s="57">
        <f t="shared" ref="D6:D9" si="0">S6+D5</f>
        <v>70.759304502807225</v>
      </c>
      <c r="E6" s="57">
        <f t="shared" ref="E6:E9" si="1">$D$1-D6</f>
        <v>12.820695497192773</v>
      </c>
      <c r="F6" s="57">
        <f t="shared" ref="F6:G9" si="2">T6+F5</f>
        <v>-0.25052306282124304</v>
      </c>
      <c r="G6" s="57">
        <f t="shared" si="2"/>
        <v>0.10515588017444089</v>
      </c>
      <c r="H6" s="57">
        <f t="shared" ref="H6:I9" si="3">H5+T6</f>
        <v>18154.199476937178</v>
      </c>
      <c r="I6" s="57">
        <f t="shared" si="3"/>
        <v>30989.885155880173</v>
      </c>
      <c r="J6" s="53">
        <f t="shared" ref="J6:J9" si="4">SQRT(F6^2+G6^2)</f>
        <v>0.27169756005639406</v>
      </c>
      <c r="K6" s="53">
        <f t="shared" ref="K6:K9" si="5">IF(J6=0,0,IF(F6&lt;0,ATAN(G6/F6)*180/PI()+180,ATAN(G6/F6)*180/PI()))</f>
        <v>157.22999999999999</v>
      </c>
      <c r="L6" s="53">
        <f t="shared" ref="L6:L9" si="6">COS((K6-$B$1)*PI()/180)*J6</f>
        <v>0.16438139654986089</v>
      </c>
      <c r="M6" s="54"/>
      <c r="N6" s="59">
        <f t="shared" ref="N6:N10" si="7">A6-A5</f>
        <v>70.760000000000005</v>
      </c>
      <c r="O6" s="59">
        <f t="shared" ref="O6:P10" si="8">RADIANS(B6-B5)</f>
        <v>7.6794487087750501E-3</v>
      </c>
      <c r="P6" s="59">
        <f t="shared" si="8"/>
        <v>2.7441811829106841</v>
      </c>
      <c r="Q6" s="53">
        <f t="shared" ref="Q6:Q10" si="9">ACOS(COS(O6)-SIN(RADIANS(B5))*SIN(RADIANS(B6))*(1-COS(P6)))</f>
        <v>7.6794487087723518E-3</v>
      </c>
      <c r="R6" s="53">
        <f t="shared" ref="R6:R10" si="10">2/Q6*TAN(Q6/2)</f>
        <v>1.0000049145233554</v>
      </c>
      <c r="S6" s="53">
        <f t="shared" ref="S6:S10" si="11">(N6/2)*(COS(RADIANS(B5))+COS(RADIANS(B6)))*R6</f>
        <v>70.759304502807225</v>
      </c>
      <c r="T6" s="53">
        <f t="shared" ref="T6:T10" si="12">(N6/2)*(SIN(RADIANS(B5))*COS(RADIANS(C5))+SIN(RADIANS(B6))*COS(RADIANS(C6)))*R6</f>
        <v>-0.25052306282124304</v>
      </c>
      <c r="U6" s="94">
        <f t="shared" ref="U6:U10" si="13">(N6/2)*(SIN(RADIANS(B5))*SIN(RADIANS(C5))+SIN(RADIANS(B6))*SIN(RADIANS(C6)))*R6</f>
        <v>0.10515588017444089</v>
      </c>
      <c r="W6" s="68">
        <f>W5+0.001</f>
        <v>0.442</v>
      </c>
      <c r="X6" s="68">
        <f>X5+0.001</f>
        <v>157.232</v>
      </c>
    </row>
    <row r="7" spans="1:24" x14ac:dyDescent="0.3">
      <c r="A7" s="91">
        <v>95.45</v>
      </c>
      <c r="B7" s="58">
        <v>0.65</v>
      </c>
      <c r="C7" s="58">
        <v>159.41</v>
      </c>
      <c r="D7" s="57">
        <f>S7+D6</f>
        <v>95.448173988335199</v>
      </c>
      <c r="E7" s="57">
        <f t="shared" si="1"/>
        <v>-11.868173988335201</v>
      </c>
      <c r="F7" s="57">
        <f t="shared" si="2"/>
        <v>-0.4690374102196323</v>
      </c>
      <c r="G7" s="57">
        <f t="shared" si="2"/>
        <v>0.19109875042718266</v>
      </c>
      <c r="H7" s="57">
        <f t="shared" si="3"/>
        <v>18153.98096258978</v>
      </c>
      <c r="I7" s="57">
        <f t="shared" si="3"/>
        <v>30989.971098750426</v>
      </c>
      <c r="J7" s="53">
        <f t="shared" si="4"/>
        <v>0.50647292583154957</v>
      </c>
      <c r="K7" s="53">
        <f t="shared" si="5"/>
        <v>157.83266569396307</v>
      </c>
      <c r="L7" s="53">
        <f t="shared" si="6"/>
        <v>0.31064893736187327</v>
      </c>
      <c r="M7" s="54"/>
      <c r="N7" s="59">
        <f t="shared" si="7"/>
        <v>24.689999999999998</v>
      </c>
      <c r="O7" s="59">
        <f t="shared" si="8"/>
        <v>3.6651914291880926E-3</v>
      </c>
      <c r="P7" s="59">
        <f t="shared" si="8"/>
        <v>3.8048177693476501E-2</v>
      </c>
      <c r="Q7" s="53">
        <f t="shared" si="9"/>
        <v>3.6823539553565432E-3</v>
      </c>
      <c r="R7" s="53">
        <f t="shared" si="10"/>
        <v>1.0000011299790865</v>
      </c>
      <c r="S7" s="53">
        <f t="shared" si="11"/>
        <v>24.688869485527977</v>
      </c>
      <c r="T7" s="53">
        <f t="shared" si="12"/>
        <v>-0.21851434739838929</v>
      </c>
      <c r="U7" s="94">
        <f t="shared" si="13"/>
        <v>8.594287025274179E-2</v>
      </c>
      <c r="W7" s="68">
        <f>W6+0.001</f>
        <v>0.443</v>
      </c>
      <c r="X7" s="68">
        <f>X6+0.001</f>
        <v>157.233</v>
      </c>
    </row>
    <row r="8" spans="1:24" x14ac:dyDescent="0.3">
      <c r="A8" s="91">
        <v>120.23</v>
      </c>
      <c r="B8" s="58">
        <v>0.11</v>
      </c>
      <c r="C8" s="58">
        <v>199.92</v>
      </c>
      <c r="D8" s="57">
        <f t="shared" si="0"/>
        <v>120.22755884496739</v>
      </c>
      <c r="E8" s="57">
        <f t="shared" si="1"/>
        <v>-36.647558844967392</v>
      </c>
      <c r="F8" s="57">
        <f t="shared" si="2"/>
        <v>-0.62298098377024569</v>
      </c>
      <c r="G8" s="57">
        <f t="shared" si="2"/>
        <v>0.23242551991179344</v>
      </c>
      <c r="H8" s="57">
        <f t="shared" si="3"/>
        <v>18153.827019016229</v>
      </c>
      <c r="I8" s="57">
        <f t="shared" si="3"/>
        <v>30990.012425519912</v>
      </c>
      <c r="J8" s="53">
        <f t="shared" si="4"/>
        <v>0.66492625790053639</v>
      </c>
      <c r="K8" s="53">
        <f t="shared" si="5"/>
        <v>159.54015616050447</v>
      </c>
      <c r="L8" s="53">
        <f t="shared" si="6"/>
        <v>0.42330459806375714</v>
      </c>
      <c r="M8" s="54"/>
      <c r="N8" s="59">
        <f t="shared" si="7"/>
        <v>24.78</v>
      </c>
      <c r="O8" s="59">
        <f t="shared" si="8"/>
        <v>-9.4247779607693795E-3</v>
      </c>
      <c r="P8" s="59">
        <f t="shared" si="8"/>
        <v>0.70703287998290276</v>
      </c>
      <c r="Q8" s="53">
        <f t="shared" si="9"/>
        <v>9.9633376346317526E-3</v>
      </c>
      <c r="R8" s="53">
        <f t="shared" si="10"/>
        <v>1.0000082724235206</v>
      </c>
      <c r="S8" s="53">
        <f t="shared" si="11"/>
        <v>24.779384856632188</v>
      </c>
      <c r="T8" s="53">
        <f t="shared" si="12"/>
        <v>-0.15394357355061336</v>
      </c>
      <c r="U8" s="94">
        <f t="shared" si="13"/>
        <v>4.1326769484610767E-2</v>
      </c>
      <c r="W8" s="68">
        <f>B9+0.001</f>
        <v>0.47099999999999997</v>
      </c>
      <c r="X8" s="68">
        <f>C9+0.001</f>
        <v>275.74099999999999</v>
      </c>
    </row>
    <row r="9" spans="1:24" x14ac:dyDescent="0.3">
      <c r="A9" s="91">
        <v>144.80000000000001</v>
      </c>
      <c r="B9" s="58">
        <v>0.47</v>
      </c>
      <c r="C9" s="58">
        <v>275.74</v>
      </c>
      <c r="D9" s="57">
        <f t="shared" si="0"/>
        <v>144.79725240121567</v>
      </c>
      <c r="E9" s="57">
        <f t="shared" si="1"/>
        <v>-61.217252401215674</v>
      </c>
      <c r="F9" s="57">
        <f t="shared" si="2"/>
        <v>-0.6350766198215495</v>
      </c>
      <c r="G9" s="57">
        <f t="shared" si="2"/>
        <v>0.12412115917803045</v>
      </c>
      <c r="H9" s="57">
        <f t="shared" si="3"/>
        <v>18153.814923380178</v>
      </c>
      <c r="I9" s="57">
        <f t="shared" si="3"/>
        <v>30989.904121159179</v>
      </c>
      <c r="J9" s="53">
        <f t="shared" si="4"/>
        <v>0.64709224628306505</v>
      </c>
      <c r="K9" s="53">
        <f t="shared" si="5"/>
        <v>168.94135128151365</v>
      </c>
      <c r="L9" s="53">
        <f t="shared" si="6"/>
        <v>0.48793190652599855</v>
      </c>
      <c r="M9" s="54"/>
      <c r="N9" s="59">
        <f t="shared" si="7"/>
        <v>24.570000000000007</v>
      </c>
      <c r="O9" s="59">
        <f t="shared" si="8"/>
        <v>6.2831853071795857E-3</v>
      </c>
      <c r="P9" s="59">
        <f t="shared" si="8"/>
        <v>1.3233086388621011</v>
      </c>
      <c r="Q9" s="53">
        <f t="shared" si="9"/>
        <v>7.9536083223963328E-3</v>
      </c>
      <c r="R9" s="53">
        <f t="shared" si="10"/>
        <v>1.0000052716904608</v>
      </c>
      <c r="S9" s="53">
        <f t="shared" si="11"/>
        <v>24.569693556248293</v>
      </c>
      <c r="T9" s="53">
        <f t="shared" si="12"/>
        <v>-1.209563605130381E-2</v>
      </c>
      <c r="U9" s="94">
        <f t="shared" si="13"/>
        <v>-0.108304360733763</v>
      </c>
      <c r="W9" s="68">
        <f>W8+0.001</f>
        <v>0.47199999999999998</v>
      </c>
      <c r="X9" s="68">
        <f>X8+0.001</f>
        <v>275.74199999999996</v>
      </c>
    </row>
    <row r="10" spans="1:24" x14ac:dyDescent="0.3">
      <c r="A10" s="91">
        <v>169.33</v>
      </c>
      <c r="B10" s="58">
        <v>0.66</v>
      </c>
      <c r="C10" s="58">
        <v>317.38</v>
      </c>
      <c r="D10" s="57">
        <f t="shared" ref="D10:D67" si="14">S10+D9</f>
        <v>169.32614610685769</v>
      </c>
      <c r="E10" s="57">
        <f t="shared" ref="E10:E67" si="15">$D$1-D10</f>
        <v>-85.746146106857694</v>
      </c>
      <c r="F10" s="57">
        <f t="shared" ref="F10:F67" si="16">T10+F9</f>
        <v>-0.52105162164427887</v>
      </c>
      <c r="G10" s="57">
        <f t="shared" ref="G10:G67" si="17">U10+G9</f>
        <v>-7.1649608828196334E-2</v>
      </c>
      <c r="H10" s="57">
        <f t="shared" ref="H10:H67" si="18">H9+T10</f>
        <v>18153.928948378354</v>
      </c>
      <c r="I10" s="57">
        <f t="shared" ref="I10:I67" si="19">I9+U10</f>
        <v>30989.708350391174</v>
      </c>
      <c r="J10" s="53">
        <f t="shared" ref="J10:J67" si="20">SQRT(F10^2+G10^2)</f>
        <v>0.52595480686401785</v>
      </c>
      <c r="K10" s="53">
        <f t="shared" ref="K10:K67" si="21">IF(J10=0,0,IF(F10&lt;0,ATAN(G10/F10)*180/PI()+180,ATAN(G10/F10)*180/PI()))</f>
        <v>187.82961728763678</v>
      </c>
      <c r="L10" s="53">
        <f t="shared" ref="L10:L67" si="22">COS((K10-$B$1)*PI()/180)*J10</f>
        <v>0.48706874544112139</v>
      </c>
      <c r="M10" s="54"/>
      <c r="N10" s="59">
        <f t="shared" si="7"/>
        <v>24.53</v>
      </c>
      <c r="O10" s="59">
        <f t="shared" si="8"/>
        <v>3.3161255787892271E-3</v>
      </c>
      <c r="P10" s="59">
        <f t="shared" si="8"/>
        <v>0.72675510053043857</v>
      </c>
      <c r="Q10" s="53">
        <f t="shared" si="9"/>
        <v>7.6645478719417071E-3</v>
      </c>
      <c r="R10" s="53">
        <f t="shared" si="10"/>
        <v>1.0000048954699321</v>
      </c>
      <c r="S10" s="53">
        <f t="shared" si="11"/>
        <v>24.528893705642016</v>
      </c>
      <c r="T10" s="53">
        <f t="shared" si="12"/>
        <v>0.1140249981772706</v>
      </c>
      <c r="U10" s="94">
        <f t="shared" si="13"/>
        <v>-0.19577076800622678</v>
      </c>
      <c r="W10" s="68">
        <f>W9+0.001</f>
        <v>0.47299999999999998</v>
      </c>
      <c r="X10" s="68">
        <f>X9+0.001</f>
        <v>275.74299999999994</v>
      </c>
    </row>
    <row r="11" spans="1:24" x14ac:dyDescent="0.3">
      <c r="A11" s="91">
        <v>194.07</v>
      </c>
      <c r="B11" s="58">
        <v>0.59</v>
      </c>
      <c r="C11" s="58">
        <v>285.8</v>
      </c>
      <c r="D11" s="57">
        <f t="shared" si="14"/>
        <v>194.06474508647361</v>
      </c>
      <c r="E11" s="57">
        <f t="shared" si="15"/>
        <v>-110.48474508647361</v>
      </c>
      <c r="F11" s="57">
        <f t="shared" si="16"/>
        <v>-0.38151684444766953</v>
      </c>
      <c r="G11" s="57">
        <f t="shared" si="17"/>
        <v>-0.2906988275232853</v>
      </c>
      <c r="H11" s="57">
        <f t="shared" si="18"/>
        <v>18154.068483155552</v>
      </c>
      <c r="I11" s="57">
        <f t="shared" si="19"/>
        <v>30989.489301172478</v>
      </c>
      <c r="J11" s="53">
        <f t="shared" si="20"/>
        <v>0.47964665215210256</v>
      </c>
      <c r="K11" s="53">
        <f t="shared" si="21"/>
        <v>217.30578468262343</v>
      </c>
      <c r="L11" s="53">
        <f t="shared" si="22"/>
        <v>0.47575269302500051</v>
      </c>
      <c r="M11" s="54"/>
      <c r="N11" s="59">
        <f t="shared" ref="N11:N67" si="23">A11-A10</f>
        <v>24.739999999999981</v>
      </c>
      <c r="O11" s="59">
        <f t="shared" ref="O11:O67" si="24">RADIANS(B11-B10)</f>
        <v>-1.2217304763960319E-3</v>
      </c>
      <c r="P11" s="59">
        <f t="shared" ref="P11:P67" si="25">RADIANS(C11-C10)</f>
        <v>-0.55117497777980895</v>
      </c>
      <c r="Q11" s="53">
        <f t="shared" ref="Q11:Q67" si="26">ACOS(COS(O11)-SIN(RADIANS(B10))*SIN(RADIANS(B11))*(1-COS(P11)))</f>
        <v>6.0517497950740573E-3</v>
      </c>
      <c r="R11" s="53">
        <f t="shared" ref="R11:R67" si="27">2/Q11*TAN(Q11/2)</f>
        <v>1.0000030519841427</v>
      </c>
      <c r="S11" s="53">
        <f t="shared" ref="S11:S67" si="28">(N11/2)*(COS(RADIANS(B10))+COS(RADIANS(B11)))*R11</f>
        <v>24.738598979615908</v>
      </c>
      <c r="T11" s="53">
        <f t="shared" ref="T11:T67" si="29">(N11/2)*(SIN(RADIANS(B10))*COS(RADIANS(C10))+SIN(RADIANS(B11))*COS(RADIANS(C11)))*R11</f>
        <v>0.13953477719660931</v>
      </c>
      <c r="U11" s="94">
        <f t="shared" ref="U11:U67" si="30">(N11/2)*(SIN(RADIANS(B10))*SIN(RADIANS(C10))+SIN(RADIANS(B11))*SIN(RADIANS(C11)))*R11</f>
        <v>-0.21904921869508898</v>
      </c>
      <c r="W11" s="68">
        <f>B12+0.001</f>
        <v>0.501</v>
      </c>
      <c r="X11" s="68">
        <f>C12+0.001</f>
        <v>301.01099999999997</v>
      </c>
    </row>
    <row r="12" spans="1:24" x14ac:dyDescent="0.3">
      <c r="A12" s="91">
        <v>218.79</v>
      </c>
      <c r="B12" s="58">
        <v>0.5</v>
      </c>
      <c r="C12" s="58">
        <v>301.01</v>
      </c>
      <c r="D12" s="57">
        <f t="shared" si="14"/>
        <v>218.78363720129545</v>
      </c>
      <c r="E12" s="57">
        <f t="shared" si="15"/>
        <v>-135.20363720129546</v>
      </c>
      <c r="F12" s="57">
        <f t="shared" si="16"/>
        <v>-0.29129441274954698</v>
      </c>
      <c r="G12" s="57">
        <f t="shared" si="17"/>
        <v>-0.50560880286782561</v>
      </c>
      <c r="H12" s="57">
        <f t="shared" si="18"/>
        <v>18154.158705587251</v>
      </c>
      <c r="I12" s="57">
        <f t="shared" si="19"/>
        <v>30989.274391197134</v>
      </c>
      <c r="J12" s="53">
        <f t="shared" si="20"/>
        <v>0.58351752024814063</v>
      </c>
      <c r="K12" s="53">
        <f t="shared" si="21"/>
        <v>240.0526339546131</v>
      </c>
      <c r="L12" s="53">
        <f t="shared" si="22"/>
        <v>0.50507276285549019</v>
      </c>
      <c r="M12" s="54"/>
      <c r="N12" s="59">
        <f t="shared" si="23"/>
        <v>24.72</v>
      </c>
      <c r="O12" s="59">
        <f t="shared" si="24"/>
        <v>-1.570796326794896E-3</v>
      </c>
      <c r="P12" s="59">
        <f t="shared" si="25"/>
        <v>0.26546457922833716</v>
      </c>
      <c r="Q12" s="53">
        <f t="shared" si="26"/>
        <v>2.9602074298789027E-3</v>
      </c>
      <c r="R12" s="53">
        <f t="shared" si="27"/>
        <v>1.000000730236309</v>
      </c>
      <c r="S12" s="53">
        <f t="shared" si="28"/>
        <v>24.718892114821855</v>
      </c>
      <c r="T12" s="53">
        <f t="shared" si="29"/>
        <v>9.0222431698122565E-2</v>
      </c>
      <c r="U12" s="94">
        <f t="shared" si="30"/>
        <v>-0.21490997534454032</v>
      </c>
      <c r="W12" s="68">
        <f>W11+0.001</f>
        <v>0.502</v>
      </c>
      <c r="X12" s="68">
        <f>X11+0.001</f>
        <v>301.01199999999994</v>
      </c>
    </row>
    <row r="13" spans="1:24" x14ac:dyDescent="0.3">
      <c r="A13" s="92">
        <v>243.56</v>
      </c>
      <c r="B13" s="58">
        <v>0.8</v>
      </c>
      <c r="C13" s="60">
        <v>287.29000000000002</v>
      </c>
      <c r="D13" s="57">
        <f t="shared" si="14"/>
        <v>243.55202931657948</v>
      </c>
      <c r="E13" s="57">
        <f t="shared" si="15"/>
        <v>-159.97202931657949</v>
      </c>
      <c r="F13" s="57">
        <f t="shared" si="16"/>
        <v>-0.18421985563203408</v>
      </c>
      <c r="G13" s="57">
        <f t="shared" si="17"/>
        <v>-0.76334861456741854</v>
      </c>
      <c r="H13" s="57">
        <f t="shared" si="18"/>
        <v>18154.265780144367</v>
      </c>
      <c r="I13" s="57">
        <f t="shared" si="19"/>
        <v>30989.016651385435</v>
      </c>
      <c r="J13" s="53">
        <f t="shared" si="20"/>
        <v>0.78526305310455347</v>
      </c>
      <c r="K13" s="53">
        <f t="shared" si="21"/>
        <v>256.43216909035175</v>
      </c>
      <c r="L13" s="53">
        <f t="shared" si="22"/>
        <v>0.54121338214255232</v>
      </c>
      <c r="M13" s="54"/>
      <c r="N13" s="59">
        <f t="shared" si="23"/>
        <v>24.77000000000001</v>
      </c>
      <c r="O13" s="59">
        <f t="shared" si="24"/>
        <v>5.235987755982989E-3</v>
      </c>
      <c r="P13" s="59">
        <f t="shared" si="25"/>
        <v>-0.23945917337362149</v>
      </c>
      <c r="Q13" s="53">
        <f t="shared" si="26"/>
        <v>5.8624873079069495E-3</v>
      </c>
      <c r="R13" s="53">
        <f t="shared" si="27"/>
        <v>1.000002864072963</v>
      </c>
      <c r="S13" s="53">
        <f t="shared" si="28"/>
        <v>24.76839211528403</v>
      </c>
      <c r="T13" s="53">
        <f t="shared" si="29"/>
        <v>0.10707455711751292</v>
      </c>
      <c r="U13" s="94">
        <f t="shared" si="30"/>
        <v>-0.25773981169959292</v>
      </c>
      <c r="W13" s="68">
        <f>W12+0.001</f>
        <v>0.503</v>
      </c>
      <c r="X13" s="68">
        <f>X12+0.001</f>
        <v>301.01299999999992</v>
      </c>
    </row>
    <row r="14" spans="1:24" x14ac:dyDescent="0.3">
      <c r="A14" s="91">
        <v>264.12</v>
      </c>
      <c r="B14" s="58">
        <v>0.62</v>
      </c>
      <c r="C14" s="58">
        <v>294.39</v>
      </c>
      <c r="D14" s="57">
        <f t="shared" si="14"/>
        <v>264.11044627944676</v>
      </c>
      <c r="E14" s="57">
        <f t="shared" si="15"/>
        <v>-180.53044627944678</v>
      </c>
      <c r="F14" s="57">
        <f t="shared" si="16"/>
        <v>-9.56258226255806E-2</v>
      </c>
      <c r="G14" s="57">
        <f t="shared" si="17"/>
        <v>-1.0017050506848499</v>
      </c>
      <c r="H14" s="57">
        <f t="shared" si="18"/>
        <v>18154.354374177376</v>
      </c>
      <c r="I14" s="57">
        <f t="shared" si="19"/>
        <v>30988.778294949316</v>
      </c>
      <c r="J14" s="53">
        <f t="shared" si="20"/>
        <v>1.0062590653108954</v>
      </c>
      <c r="K14" s="53">
        <f t="shared" si="21"/>
        <v>264.54689495146107</v>
      </c>
      <c r="L14" s="53">
        <f t="shared" si="22"/>
        <v>0.58366691699396267</v>
      </c>
      <c r="M14" s="54"/>
      <c r="N14" s="59">
        <f t="shared" si="23"/>
        <v>20.560000000000002</v>
      </c>
      <c r="O14" s="59">
        <f t="shared" si="24"/>
        <v>-3.1415926535897942E-3</v>
      </c>
      <c r="P14" s="59">
        <f t="shared" si="25"/>
        <v>0.12391837689159681</v>
      </c>
      <c r="Q14" s="53">
        <f t="shared" si="26"/>
        <v>3.4909349528833289E-3</v>
      </c>
      <c r="R14" s="53">
        <f t="shared" si="27"/>
        <v>1.0000010155534746</v>
      </c>
      <c r="S14" s="53">
        <f t="shared" si="28"/>
        <v>20.558416962867284</v>
      </c>
      <c r="T14" s="53">
        <f t="shared" si="29"/>
        <v>8.8594033006453479E-2</v>
      </c>
      <c r="U14" s="94">
        <f t="shared" si="30"/>
        <v>-0.23835643611743146</v>
      </c>
      <c r="W14" s="68">
        <f>B15+0.001</f>
        <v>1.4509999999999998</v>
      </c>
      <c r="X14" s="68">
        <f>C15+0.001</f>
        <v>283.01099999999997</v>
      </c>
    </row>
    <row r="15" spans="1:24" x14ac:dyDescent="0.3">
      <c r="A15" s="91">
        <v>299.62</v>
      </c>
      <c r="B15" s="58">
        <v>1.45</v>
      </c>
      <c r="C15" s="58">
        <v>283.01</v>
      </c>
      <c r="D15" s="57">
        <f t="shared" si="14"/>
        <v>299.60437586111129</v>
      </c>
      <c r="E15" s="57">
        <f t="shared" si="15"/>
        <v>-216.02437586111131</v>
      </c>
      <c r="F15" s="57">
        <f t="shared" si="16"/>
        <v>8.4806359112668636E-2</v>
      </c>
      <c r="G15" s="57">
        <f t="shared" si="17"/>
        <v>-1.6142716120556797</v>
      </c>
      <c r="H15" s="57">
        <f t="shared" si="18"/>
        <v>18154.534806359115</v>
      </c>
      <c r="I15" s="57">
        <f t="shared" si="19"/>
        <v>30988.165728387947</v>
      </c>
      <c r="J15" s="53">
        <f t="shared" si="20"/>
        <v>1.6164977439003092</v>
      </c>
      <c r="K15" s="53">
        <f t="shared" si="21"/>
        <v>-86.992709567347788</v>
      </c>
      <c r="L15" s="53">
        <f t="shared" si="22"/>
        <v>0.73369134463380259</v>
      </c>
      <c r="M15" s="54"/>
      <c r="N15" s="59">
        <f t="shared" si="23"/>
        <v>35.5</v>
      </c>
      <c r="O15" s="59">
        <f t="shared" si="24"/>
        <v>1.4486232791552934E-2</v>
      </c>
      <c r="P15" s="59">
        <f t="shared" si="25"/>
        <v>-0.19861846887695461</v>
      </c>
      <c r="Q15" s="53">
        <f t="shared" si="26"/>
        <v>1.4853206068756286E-2</v>
      </c>
      <c r="R15" s="53">
        <f t="shared" si="27"/>
        <v>1.0000183852164872</v>
      </c>
      <c r="S15" s="53">
        <f t="shared" si="28"/>
        <v>35.493929581664545</v>
      </c>
      <c r="T15" s="53">
        <f t="shared" si="29"/>
        <v>0.18043218173824924</v>
      </c>
      <c r="U15" s="94">
        <f t="shared" si="30"/>
        <v>-0.61256656137082977</v>
      </c>
      <c r="W15" s="68">
        <f>W14+0.001</f>
        <v>1.4519999999999997</v>
      </c>
      <c r="X15" s="68">
        <f>X14+0.001</f>
        <v>283.01199999999994</v>
      </c>
    </row>
    <row r="16" spans="1:24" x14ac:dyDescent="0.3">
      <c r="A16" s="91">
        <v>311.97000000000003</v>
      </c>
      <c r="B16" s="58">
        <v>1.1299999999999999</v>
      </c>
      <c r="C16" s="58">
        <v>294.68</v>
      </c>
      <c r="D16" s="57">
        <f t="shared" si="14"/>
        <v>311.95125098073208</v>
      </c>
      <c r="E16" s="57">
        <f t="shared" si="15"/>
        <v>-228.3712509807321</v>
      </c>
      <c r="F16" s="57">
        <f t="shared" si="16"/>
        <v>0.17083109587428702</v>
      </c>
      <c r="G16" s="57">
        <f t="shared" si="17"/>
        <v>-1.8771705134129835</v>
      </c>
      <c r="H16" s="57">
        <f t="shared" si="18"/>
        <v>18154.620831095875</v>
      </c>
      <c r="I16" s="57">
        <f t="shared" si="19"/>
        <v>30987.902829486589</v>
      </c>
      <c r="J16" s="53">
        <f t="shared" si="20"/>
        <v>1.884927690853093</v>
      </c>
      <c r="K16" s="53">
        <f t="shared" si="21"/>
        <v>-84.800145415948535</v>
      </c>
      <c r="L16" s="53">
        <f t="shared" si="22"/>
        <v>0.79064118792302396</v>
      </c>
      <c r="M16" s="54"/>
      <c r="N16" s="59">
        <f t="shared" si="23"/>
        <v>12.350000000000023</v>
      </c>
      <c r="O16" s="59">
        <f t="shared" si="24"/>
        <v>-5.5850536063818557E-3</v>
      </c>
      <c r="P16" s="59">
        <f t="shared" si="25"/>
        <v>0.20367992370773855</v>
      </c>
      <c r="Q16" s="53">
        <f t="shared" si="26"/>
        <v>7.198889464782976E-3</v>
      </c>
      <c r="R16" s="53">
        <f t="shared" si="27"/>
        <v>1.0000043186898415</v>
      </c>
      <c r="S16" s="53">
        <f t="shared" si="28"/>
        <v>12.346875119620789</v>
      </c>
      <c r="T16" s="53">
        <f t="shared" si="29"/>
        <v>8.6024736761618384E-2</v>
      </c>
      <c r="U16" s="94">
        <f t="shared" si="30"/>
        <v>-0.26289890135730376</v>
      </c>
      <c r="W16" s="68">
        <f>W15+0.001</f>
        <v>1.4529999999999996</v>
      </c>
      <c r="X16" s="68">
        <f>X15+0.001</f>
        <v>283.01299999999992</v>
      </c>
    </row>
    <row r="17" spans="1:24" x14ac:dyDescent="0.3">
      <c r="A17" s="91">
        <v>324.36</v>
      </c>
      <c r="B17" s="58">
        <v>1.33</v>
      </c>
      <c r="C17" s="58">
        <v>269.22000000000003</v>
      </c>
      <c r="D17" s="57">
        <f t="shared" si="14"/>
        <v>324.33848157653847</v>
      </c>
      <c r="E17" s="57">
        <f t="shared" si="15"/>
        <v>-240.75848157653849</v>
      </c>
      <c r="F17" s="57">
        <f t="shared" si="16"/>
        <v>0.21988665242182442</v>
      </c>
      <c r="G17" s="57">
        <f t="shared" si="17"/>
        <v>-2.1319615876692675</v>
      </c>
      <c r="H17" s="57">
        <f t="shared" si="18"/>
        <v>18154.669886652424</v>
      </c>
      <c r="I17" s="57">
        <f t="shared" si="19"/>
        <v>30987.648038412332</v>
      </c>
      <c r="J17" s="53">
        <f t="shared" si="20"/>
        <v>2.1432709467565085</v>
      </c>
      <c r="K17" s="53">
        <f t="shared" si="21"/>
        <v>-84.111438120678272</v>
      </c>
      <c r="L17" s="53">
        <f t="shared" si="22"/>
        <v>0.87555336688421392</v>
      </c>
      <c r="M17" s="54"/>
      <c r="N17" s="59">
        <f t="shared" si="23"/>
        <v>12.389999999999986</v>
      </c>
      <c r="O17" s="59">
        <f t="shared" si="24"/>
        <v>3.4906585039886622E-3</v>
      </c>
      <c r="P17" s="59">
        <f t="shared" si="25"/>
        <v>-0.44436082755775597</v>
      </c>
      <c r="Q17" s="53">
        <f t="shared" si="26"/>
        <v>1.0054430083014099E-2</v>
      </c>
      <c r="R17" s="53">
        <f t="shared" si="27"/>
        <v>1.0000084243821878</v>
      </c>
      <c r="S17" s="53">
        <f t="shared" si="28"/>
        <v>12.387230595806367</v>
      </c>
      <c r="T17" s="53">
        <f t="shared" si="29"/>
        <v>4.9055556547537391E-2</v>
      </c>
      <c r="U17" s="94">
        <f t="shared" si="30"/>
        <v>-0.25479107425628417</v>
      </c>
      <c r="W17" s="68">
        <f>B18+0.001</f>
        <v>1.9709999999999999</v>
      </c>
      <c r="X17" s="68">
        <f>C18+0.001</f>
        <v>246.92099999999999</v>
      </c>
    </row>
    <row r="18" spans="1:24" x14ac:dyDescent="0.3">
      <c r="A18" s="91">
        <v>336.72</v>
      </c>
      <c r="B18" s="58">
        <v>1.97</v>
      </c>
      <c r="C18" s="58">
        <v>246.92</v>
      </c>
      <c r="D18" s="57">
        <f t="shared" si="14"/>
        <v>336.6934153830797</v>
      </c>
      <c r="E18" s="57">
        <f t="shared" si="15"/>
        <v>-253.11341538307971</v>
      </c>
      <c r="F18" s="57">
        <f t="shared" si="16"/>
        <v>0.13465037295711066</v>
      </c>
      <c r="G18" s="57">
        <f t="shared" si="17"/>
        <v>-2.4708384519737887</v>
      </c>
      <c r="H18" s="57">
        <f t="shared" si="18"/>
        <v>18154.584650372959</v>
      </c>
      <c r="I18" s="57">
        <f t="shared" si="19"/>
        <v>30987.309161548026</v>
      </c>
      <c r="J18" s="53">
        <f t="shared" si="20"/>
        <v>2.4745046734022784</v>
      </c>
      <c r="K18" s="53">
        <f t="shared" si="21"/>
        <v>-86.880704834040259</v>
      </c>
      <c r="L18" s="53">
        <f t="shared" si="22"/>
        <v>1.1188085823769893</v>
      </c>
      <c r="M18" s="54"/>
      <c r="N18" s="59">
        <f t="shared" si="23"/>
        <v>12.360000000000014</v>
      </c>
      <c r="O18" s="59">
        <f t="shared" si="24"/>
        <v>1.1170107212763708E-2</v>
      </c>
      <c r="P18" s="59">
        <f t="shared" si="25"/>
        <v>-0.3892084231947362</v>
      </c>
      <c r="Q18" s="53">
        <f t="shared" si="26"/>
        <v>1.5624505591520066E-2</v>
      </c>
      <c r="R18" s="53">
        <f t="shared" si="27"/>
        <v>1.0000203442612363</v>
      </c>
      <c r="S18" s="53">
        <f t="shared" si="28"/>
        <v>12.354933806541229</v>
      </c>
      <c r="T18" s="53">
        <f t="shared" si="29"/>
        <v>-8.5236279464713766E-2</v>
      </c>
      <c r="U18" s="94">
        <f t="shared" si="30"/>
        <v>-0.33887686430452141</v>
      </c>
      <c r="W18" s="68">
        <f>W17+0.001</f>
        <v>1.9719999999999998</v>
      </c>
      <c r="X18" s="68">
        <f>X17+0.001</f>
        <v>246.922</v>
      </c>
    </row>
    <row r="19" spans="1:24" x14ac:dyDescent="0.3">
      <c r="A19" s="91">
        <v>349.08</v>
      </c>
      <c r="B19" s="58">
        <v>2.74</v>
      </c>
      <c r="C19" s="58">
        <v>249.76</v>
      </c>
      <c r="D19" s="57">
        <f t="shared" si="14"/>
        <v>349.0428874833276</v>
      </c>
      <c r="E19" s="57">
        <f t="shared" si="15"/>
        <v>-265.46288748332762</v>
      </c>
      <c r="F19" s="57">
        <f t="shared" si="16"/>
        <v>-5.0838425896213069E-2</v>
      </c>
      <c r="G19" s="57">
        <f t="shared" si="17"/>
        <v>-2.9434716009399517</v>
      </c>
      <c r="H19" s="57">
        <f t="shared" si="18"/>
        <v>18154.399161574107</v>
      </c>
      <c r="I19" s="57">
        <f t="shared" si="19"/>
        <v>30986.836528399061</v>
      </c>
      <c r="J19" s="53">
        <f t="shared" si="20"/>
        <v>2.943910598351724</v>
      </c>
      <c r="K19" s="53">
        <f t="shared" si="21"/>
        <v>269.01050934134184</v>
      </c>
      <c r="L19" s="53">
        <f t="shared" si="22"/>
        <v>1.5157631687845083</v>
      </c>
      <c r="M19" s="54"/>
      <c r="N19" s="59">
        <f t="shared" si="23"/>
        <v>12.359999999999957</v>
      </c>
      <c r="O19" s="59">
        <f t="shared" si="24"/>
        <v>1.3439035240356341E-2</v>
      </c>
      <c r="P19" s="59">
        <f t="shared" si="25"/>
        <v>4.9567350756639018E-2</v>
      </c>
      <c r="Q19" s="53">
        <f t="shared" si="26"/>
        <v>1.358839423253877E-2</v>
      </c>
      <c r="R19" s="53">
        <f t="shared" si="27"/>
        <v>1.0000153873222699</v>
      </c>
      <c r="S19" s="53">
        <f t="shared" si="28"/>
        <v>12.349472100247906</v>
      </c>
      <c r="T19" s="53">
        <f t="shared" si="29"/>
        <v>-0.18548879885332373</v>
      </c>
      <c r="U19" s="94">
        <f t="shared" si="30"/>
        <v>-0.47263314896616315</v>
      </c>
      <c r="W19" s="68">
        <f>W18+0.001</f>
        <v>1.9729999999999996</v>
      </c>
      <c r="X19" s="68">
        <f>X18+0.001</f>
        <v>246.923</v>
      </c>
    </row>
    <row r="20" spans="1:24" x14ac:dyDescent="0.3">
      <c r="A20" s="91">
        <v>361.47</v>
      </c>
      <c r="B20" s="58">
        <v>2.64</v>
      </c>
      <c r="C20" s="58">
        <v>234.74</v>
      </c>
      <c r="D20" s="57">
        <f t="shared" si="14"/>
        <v>361.41938831492837</v>
      </c>
      <c r="E20" s="57">
        <f t="shared" si="15"/>
        <v>-277.83938831492839</v>
      </c>
      <c r="F20" s="57">
        <f t="shared" si="16"/>
        <v>-0.31801966994241482</v>
      </c>
      <c r="G20" s="57">
        <f t="shared" si="17"/>
        <v>-3.454331356073665</v>
      </c>
      <c r="H20" s="57">
        <f t="shared" si="18"/>
        <v>18154.131980330061</v>
      </c>
      <c r="I20" s="57">
        <f t="shared" si="19"/>
        <v>30986.325668643927</v>
      </c>
      <c r="J20" s="53">
        <f t="shared" si="20"/>
        <v>3.4689395538152592</v>
      </c>
      <c r="K20" s="53">
        <f t="shared" si="21"/>
        <v>264.73994715038208</v>
      </c>
      <c r="L20" s="53">
        <f t="shared" si="22"/>
        <v>2.0025787911101065</v>
      </c>
      <c r="M20" s="54"/>
      <c r="N20" s="59">
        <f t="shared" si="23"/>
        <v>12.390000000000043</v>
      </c>
      <c r="O20" s="59">
        <f t="shared" si="24"/>
        <v>-1.7453292519943311E-3</v>
      </c>
      <c r="P20" s="59">
        <f t="shared" si="25"/>
        <v>-0.26214845364954797</v>
      </c>
      <c r="Q20" s="53">
        <f t="shared" si="26"/>
        <v>1.2389490354037136E-2</v>
      </c>
      <c r="R20" s="53">
        <f t="shared" si="27"/>
        <v>1.0000127918189565</v>
      </c>
      <c r="S20" s="53">
        <f t="shared" si="28"/>
        <v>12.376500831600787</v>
      </c>
      <c r="T20" s="53">
        <f t="shared" si="29"/>
        <v>-0.26718124404620175</v>
      </c>
      <c r="U20" s="94">
        <f t="shared" si="30"/>
        <v>-0.5108597551337134</v>
      </c>
      <c r="W20" s="68">
        <f>B21+0.001</f>
        <v>3.911</v>
      </c>
      <c r="X20" s="68">
        <f>C21+0.001</f>
        <v>243.821</v>
      </c>
    </row>
    <row r="21" spans="1:24" x14ac:dyDescent="0.3">
      <c r="A21" s="91">
        <v>373.85</v>
      </c>
      <c r="B21" s="58">
        <v>3.91</v>
      </c>
      <c r="C21" s="58">
        <v>243.82</v>
      </c>
      <c r="D21" s="57">
        <f t="shared" si="14"/>
        <v>373.77899784126885</v>
      </c>
      <c r="E21" s="57">
        <f t="shared" si="15"/>
        <v>-290.19899784126886</v>
      </c>
      <c r="F21" s="57">
        <f t="shared" si="16"/>
        <v>-0.66885313484341302</v>
      </c>
      <c r="G21" s="57">
        <f t="shared" si="17"/>
        <v>-4.0659585319096667</v>
      </c>
      <c r="H21" s="57">
        <f t="shared" si="18"/>
        <v>18153.78114686516</v>
      </c>
      <c r="I21" s="57">
        <f t="shared" si="19"/>
        <v>30985.714041468091</v>
      </c>
      <c r="J21" s="53">
        <f t="shared" si="20"/>
        <v>4.1206047249401241</v>
      </c>
      <c r="K21" s="53">
        <f t="shared" si="21"/>
        <v>260.65846520140286</v>
      </c>
      <c r="L21" s="53">
        <f t="shared" si="22"/>
        <v>2.6122230721300874</v>
      </c>
      <c r="M21" s="54"/>
      <c r="N21" s="59">
        <f t="shared" si="23"/>
        <v>12.379999999999995</v>
      </c>
      <c r="O21" s="59">
        <f t="shared" si="24"/>
        <v>2.2165681500327987E-2</v>
      </c>
      <c r="P21" s="59">
        <f t="shared" si="25"/>
        <v>0.15847589608108484</v>
      </c>
      <c r="Q21" s="53">
        <f t="shared" si="26"/>
        <v>2.3875514623298288E-2</v>
      </c>
      <c r="R21" s="53">
        <f t="shared" si="27"/>
        <v>1.0000475060579153</v>
      </c>
      <c r="S21" s="53">
        <f t="shared" si="28"/>
        <v>12.359609526340488</v>
      </c>
      <c r="T21" s="53">
        <f t="shared" si="29"/>
        <v>-0.3508334649009982</v>
      </c>
      <c r="U21" s="94">
        <f t="shared" si="30"/>
        <v>-0.61162717583600124</v>
      </c>
      <c r="W21" s="68">
        <f>W20+0.001</f>
        <v>3.9119999999999999</v>
      </c>
      <c r="X21" s="68">
        <f>X20+0.001</f>
        <v>243.822</v>
      </c>
    </row>
    <row r="22" spans="1:24" x14ac:dyDescent="0.3">
      <c r="A22" s="91">
        <v>386.23</v>
      </c>
      <c r="B22" s="58">
        <v>5</v>
      </c>
      <c r="C22" s="58">
        <v>238.63</v>
      </c>
      <c r="D22" s="57">
        <f t="shared" si="14"/>
        <v>386.12145750572972</v>
      </c>
      <c r="E22" s="57">
        <f t="shared" si="15"/>
        <v>-302.54145750572974</v>
      </c>
      <c r="F22" s="57">
        <f t="shared" si="16"/>
        <v>-1.135933663170507</v>
      </c>
      <c r="G22" s="57">
        <f t="shared" si="17"/>
        <v>-4.9054109999567501</v>
      </c>
      <c r="H22" s="57">
        <f t="shared" si="18"/>
        <v>18153.314066336832</v>
      </c>
      <c r="I22" s="57">
        <f t="shared" si="19"/>
        <v>30984.874589000043</v>
      </c>
      <c r="J22" s="53">
        <f t="shared" si="20"/>
        <v>5.0352162183585172</v>
      </c>
      <c r="K22" s="53">
        <f t="shared" si="21"/>
        <v>256.96196701303199</v>
      </c>
      <c r="L22" s="53">
        <f t="shared" si="22"/>
        <v>3.4364529092979494</v>
      </c>
      <c r="M22" s="54"/>
      <c r="N22" s="59">
        <f t="shared" si="23"/>
        <v>12.379999999999995</v>
      </c>
      <c r="O22" s="59">
        <f t="shared" si="24"/>
        <v>1.9024088846738188E-2</v>
      </c>
      <c r="P22" s="59">
        <f t="shared" si="25"/>
        <v>-9.058258817850566E-2</v>
      </c>
      <c r="Q22" s="53">
        <f t="shared" si="26"/>
        <v>2.0264503700205827E-2</v>
      </c>
      <c r="R22" s="53">
        <f t="shared" si="27"/>
        <v>1.0000342222478555</v>
      </c>
      <c r="S22" s="53">
        <f t="shared" si="28"/>
        <v>12.342459664460879</v>
      </c>
      <c r="T22" s="53">
        <f t="shared" si="29"/>
        <v>-0.46708052832709407</v>
      </c>
      <c r="U22" s="94">
        <f t="shared" si="30"/>
        <v>-0.83945246804708307</v>
      </c>
      <c r="W22" s="68">
        <f>W21+0.001</f>
        <v>3.9129999999999998</v>
      </c>
      <c r="X22" s="68">
        <f>X21+0.001</f>
        <v>243.82300000000001</v>
      </c>
    </row>
    <row r="23" spans="1:24" x14ac:dyDescent="0.3">
      <c r="A23" s="91">
        <v>398.6</v>
      </c>
      <c r="B23" s="58">
        <v>6.07</v>
      </c>
      <c r="C23" s="58">
        <v>240.05</v>
      </c>
      <c r="D23" s="57">
        <f t="shared" si="14"/>
        <v>398.43360882546011</v>
      </c>
      <c r="E23" s="57">
        <f t="shared" si="15"/>
        <v>-314.85360882546013</v>
      </c>
      <c r="F23" s="57">
        <f t="shared" si="16"/>
        <v>-1.743082324454116</v>
      </c>
      <c r="G23" s="57">
        <f t="shared" si="17"/>
        <v>-5.9323876871383883</v>
      </c>
      <c r="H23" s="57">
        <f t="shared" si="18"/>
        <v>18152.70691767555</v>
      </c>
      <c r="I23" s="57">
        <f t="shared" si="19"/>
        <v>30983.84761231286</v>
      </c>
      <c r="J23" s="53">
        <f t="shared" si="20"/>
        <v>6.1831674456006382</v>
      </c>
      <c r="K23" s="53">
        <f t="shared" si="21"/>
        <v>253.62590656892036</v>
      </c>
      <c r="L23" s="53">
        <f t="shared" si="22"/>
        <v>4.4757474174340857</v>
      </c>
      <c r="M23" s="54"/>
      <c r="N23" s="59">
        <f t="shared" si="23"/>
        <v>12.370000000000005</v>
      </c>
      <c r="O23" s="59">
        <f t="shared" si="24"/>
        <v>1.867502299633933E-2</v>
      </c>
      <c r="P23" s="59">
        <f t="shared" si="25"/>
        <v>2.4783675378319759E-2</v>
      </c>
      <c r="Q23" s="53">
        <f t="shared" si="26"/>
        <v>1.8825975798735017E-2</v>
      </c>
      <c r="R23" s="53">
        <f t="shared" si="27"/>
        <v>1.0000295358271993</v>
      </c>
      <c r="S23" s="53">
        <f t="shared" si="28"/>
        <v>12.312151319730395</v>
      </c>
      <c r="T23" s="53">
        <f t="shared" si="29"/>
        <v>-0.607148661283609</v>
      </c>
      <c r="U23" s="94">
        <f t="shared" si="30"/>
        <v>-1.0269766871816379</v>
      </c>
      <c r="W23" s="68">
        <f t="shared" ref="W23:X23" si="31">B24-0.001</f>
        <v>7.0289999999999999</v>
      </c>
      <c r="X23" s="68">
        <f t="shared" si="31"/>
        <v>240.81899999999999</v>
      </c>
    </row>
    <row r="24" spans="1:24" x14ac:dyDescent="0.3">
      <c r="A24" s="91">
        <v>410.95</v>
      </c>
      <c r="B24" s="58">
        <v>7.03</v>
      </c>
      <c r="C24" s="58">
        <v>240.82</v>
      </c>
      <c r="D24" s="57">
        <f t="shared" si="14"/>
        <v>410.70285540536082</v>
      </c>
      <c r="E24" s="57">
        <f t="shared" si="15"/>
        <v>-327.12285540536084</v>
      </c>
      <c r="F24" s="57">
        <f t="shared" si="16"/>
        <v>-2.4375586336288109</v>
      </c>
      <c r="G24" s="57">
        <f t="shared" si="17"/>
        <v>-7.1580275756122775</v>
      </c>
      <c r="H24" s="57">
        <f t="shared" si="18"/>
        <v>18152.012441366376</v>
      </c>
      <c r="I24" s="57">
        <f t="shared" si="19"/>
        <v>30982.621972424386</v>
      </c>
      <c r="J24" s="53">
        <f t="shared" si="20"/>
        <v>7.5616830709574261</v>
      </c>
      <c r="K24" s="53">
        <f t="shared" si="21"/>
        <v>251.19449640530516</v>
      </c>
      <c r="L24" s="53">
        <f t="shared" si="22"/>
        <v>5.6900014877427738</v>
      </c>
      <c r="M24" s="54"/>
      <c r="N24" s="59">
        <f t="shared" si="23"/>
        <v>12.349999999999966</v>
      </c>
      <c r="O24" s="59">
        <f t="shared" si="24"/>
        <v>1.6755160819145562E-2</v>
      </c>
      <c r="P24" s="59">
        <f t="shared" si="25"/>
        <v>1.343903524035602E-2</v>
      </c>
      <c r="Q24" s="53">
        <f t="shared" si="26"/>
        <v>1.6824769930268157E-2</v>
      </c>
      <c r="R24" s="53">
        <f t="shared" si="27"/>
        <v>1.0000235900747052</v>
      </c>
      <c r="S24" s="53">
        <f t="shared" si="28"/>
        <v>12.269246579900731</v>
      </c>
      <c r="T24" s="53">
        <f t="shared" si="29"/>
        <v>-0.69447630917469494</v>
      </c>
      <c r="U24" s="94">
        <f t="shared" si="30"/>
        <v>-1.2256398884738893</v>
      </c>
      <c r="W24" s="68">
        <f t="shared" ref="W24:X24" si="32">B25+0.001</f>
        <v>8.270999999999999</v>
      </c>
      <c r="X24" s="68">
        <f t="shared" si="32"/>
        <v>242.08100000000002</v>
      </c>
    </row>
    <row r="25" spans="1:24" x14ac:dyDescent="0.3">
      <c r="A25" s="91">
        <v>423.29</v>
      </c>
      <c r="B25" s="58">
        <v>8.27</v>
      </c>
      <c r="C25" s="58">
        <v>242.08</v>
      </c>
      <c r="D25" s="57">
        <f t="shared" si="14"/>
        <v>422.9327962849303</v>
      </c>
      <c r="E25" s="57">
        <f t="shared" si="15"/>
        <v>-339.35279628493032</v>
      </c>
      <c r="F25" s="57">
        <f t="shared" si="16"/>
        <v>-3.2213146518866229</v>
      </c>
      <c r="G25" s="57">
        <f t="shared" si="17"/>
        <v>-8.6015721979622413</v>
      </c>
      <c r="H25" s="57">
        <f t="shared" si="18"/>
        <v>18151.22868534812</v>
      </c>
      <c r="I25" s="57">
        <f t="shared" si="19"/>
        <v>30981.178427802035</v>
      </c>
      <c r="J25" s="53">
        <f t="shared" si="20"/>
        <v>9.1849829811065202</v>
      </c>
      <c r="K25" s="53">
        <f t="shared" si="21"/>
        <v>249.46892377629416</v>
      </c>
      <c r="L25" s="53">
        <f t="shared" si="22"/>
        <v>7.0905264210979615</v>
      </c>
      <c r="M25" s="54"/>
      <c r="N25" s="59">
        <f t="shared" si="23"/>
        <v>12.340000000000032</v>
      </c>
      <c r="O25" s="59">
        <f t="shared" si="24"/>
        <v>2.1642082724729676E-2</v>
      </c>
      <c r="P25" s="59">
        <f t="shared" si="25"/>
        <v>2.1991148575128891E-2</v>
      </c>
      <c r="Q25" s="53">
        <f t="shared" si="26"/>
        <v>2.1837894825490034E-2</v>
      </c>
      <c r="R25" s="53">
        <f t="shared" si="27"/>
        <v>1.0000397430328551</v>
      </c>
      <c r="S25" s="53">
        <f t="shared" si="28"/>
        <v>12.229940879569511</v>
      </c>
      <c r="T25" s="53">
        <f t="shared" si="29"/>
        <v>-0.78375601825781216</v>
      </c>
      <c r="U25" s="94">
        <f t="shared" si="30"/>
        <v>-1.4435446223499637</v>
      </c>
      <c r="W25" s="68">
        <f t="shared" ref="W25:X25" si="33">B26-0.001</f>
        <v>9.359</v>
      </c>
      <c r="X25" s="68">
        <f t="shared" si="33"/>
        <v>247.46899999999999</v>
      </c>
    </row>
    <row r="26" spans="1:24" x14ac:dyDescent="0.3">
      <c r="A26" s="93">
        <v>435.66</v>
      </c>
      <c r="B26" s="58">
        <v>9.36</v>
      </c>
      <c r="C26" s="61">
        <v>247.47</v>
      </c>
      <c r="D26" s="57">
        <f t="shared" si="14"/>
        <v>435.15671193288927</v>
      </c>
      <c r="E26" s="57">
        <f t="shared" si="15"/>
        <v>-351.57671193288928</v>
      </c>
      <c r="F26" s="57">
        <f t="shared" si="16"/>
        <v>-4.0233474135015834</v>
      </c>
      <c r="G26" s="57">
        <f t="shared" si="17"/>
        <v>-10.316878801093868</v>
      </c>
      <c r="H26" s="57">
        <f t="shared" si="18"/>
        <v>18150.426652586506</v>
      </c>
      <c r="I26" s="57">
        <f t="shared" si="19"/>
        <v>30979.463121198904</v>
      </c>
      <c r="J26" s="53">
        <f t="shared" si="20"/>
        <v>11.073631410074562</v>
      </c>
      <c r="K26" s="53">
        <f t="shared" si="21"/>
        <v>248.69535072501657</v>
      </c>
      <c r="L26" s="53">
        <f t="shared" si="22"/>
        <v>8.642760468889719</v>
      </c>
      <c r="M26" s="54"/>
      <c r="N26" s="59">
        <f t="shared" si="23"/>
        <v>12.370000000000005</v>
      </c>
      <c r="O26" s="59">
        <f t="shared" si="24"/>
        <v>1.9024088846738188E-2</v>
      </c>
      <c r="P26" s="59">
        <f t="shared" si="25"/>
        <v>9.407324668249413E-2</v>
      </c>
      <c r="Q26" s="53">
        <f t="shared" si="26"/>
        <v>2.3849650933845723E-2</v>
      </c>
      <c r="R26" s="53">
        <f t="shared" si="27"/>
        <v>1.0000474031837949</v>
      </c>
      <c r="S26" s="53">
        <f t="shared" si="28"/>
        <v>12.223915647958975</v>
      </c>
      <c r="T26" s="53">
        <f t="shared" si="29"/>
        <v>-0.8020327616149604</v>
      </c>
      <c r="U26" s="94">
        <f t="shared" si="30"/>
        <v>-1.7153066031316264</v>
      </c>
      <c r="W26" s="68">
        <f t="shared" ref="W26:X26" si="34">B27+0.001</f>
        <v>10.971</v>
      </c>
      <c r="X26" s="68">
        <f t="shared" si="34"/>
        <v>246.86100000000002</v>
      </c>
    </row>
    <row r="27" spans="1:24" x14ac:dyDescent="0.3">
      <c r="A27" s="91">
        <v>448.01</v>
      </c>
      <c r="B27" s="58">
        <v>10.97</v>
      </c>
      <c r="C27" s="58">
        <v>246.86</v>
      </c>
      <c r="D27" s="57">
        <f t="shared" si="14"/>
        <v>447.31246500510917</v>
      </c>
      <c r="E27" s="57">
        <f t="shared" si="15"/>
        <v>-363.73246500510919</v>
      </c>
      <c r="F27" s="57">
        <f t="shared" si="16"/>
        <v>-4.8699908280684081</v>
      </c>
      <c r="G27" s="57">
        <f t="shared" si="17"/>
        <v>-12.325182036111906</v>
      </c>
      <c r="H27" s="57">
        <f t="shared" si="18"/>
        <v>18149.580009171939</v>
      </c>
      <c r="I27" s="57">
        <f t="shared" si="19"/>
        <v>30977.454817963884</v>
      </c>
      <c r="J27" s="53">
        <f t="shared" si="20"/>
        <v>13.252430829427711</v>
      </c>
      <c r="K27" s="53">
        <f t="shared" si="21"/>
        <v>248.439771827519</v>
      </c>
      <c r="L27" s="53">
        <f t="shared" si="22"/>
        <v>10.380126791360411</v>
      </c>
      <c r="M27" s="54"/>
      <c r="N27" s="59">
        <f t="shared" si="23"/>
        <v>12.349999999999966</v>
      </c>
      <c r="O27" s="59">
        <f t="shared" si="24"/>
        <v>2.8099800957108727E-2</v>
      </c>
      <c r="P27" s="59">
        <f t="shared" si="25"/>
        <v>-1.0646508437165152E-2</v>
      </c>
      <c r="Q27" s="53">
        <f t="shared" si="26"/>
        <v>2.8162160061684149E-2</v>
      </c>
      <c r="R27" s="53">
        <f t="shared" si="27"/>
        <v>1.0000660975138584</v>
      </c>
      <c r="S27" s="53">
        <f t="shared" si="28"/>
        <v>12.155753072219918</v>
      </c>
      <c r="T27" s="53">
        <f t="shared" si="29"/>
        <v>-0.8466434145668249</v>
      </c>
      <c r="U27" s="94">
        <f t="shared" si="30"/>
        <v>-2.008303235018039</v>
      </c>
      <c r="W27" s="68">
        <f t="shared" ref="W27:X27" si="35">B28-0.001</f>
        <v>12.529</v>
      </c>
      <c r="X27" s="68">
        <f t="shared" si="35"/>
        <v>248.179</v>
      </c>
    </row>
    <row r="28" spans="1:24" x14ac:dyDescent="0.3">
      <c r="A28" s="91">
        <v>460.4</v>
      </c>
      <c r="B28" s="58">
        <v>12.53</v>
      </c>
      <c r="C28" s="58">
        <v>248.18</v>
      </c>
      <c r="D28" s="57">
        <f t="shared" si="14"/>
        <v>459.4424858807937</v>
      </c>
      <c r="E28" s="57">
        <f t="shared" si="15"/>
        <v>-375.86248588079371</v>
      </c>
      <c r="F28" s="57">
        <f t="shared" si="16"/>
        <v>-5.8328840310174668</v>
      </c>
      <c r="G28" s="57">
        <f t="shared" si="17"/>
        <v>-14.657083988377675</v>
      </c>
      <c r="H28" s="57">
        <f t="shared" si="18"/>
        <v>18148.617115968991</v>
      </c>
      <c r="I28" s="57">
        <f t="shared" si="19"/>
        <v>30975.12291601162</v>
      </c>
      <c r="J28" s="53">
        <f t="shared" si="20"/>
        <v>15.775064093741609</v>
      </c>
      <c r="K28" s="53">
        <f t="shared" si="21"/>
        <v>248.29958862194661</v>
      </c>
      <c r="L28" s="53">
        <f t="shared" si="22"/>
        <v>12.379967742378543</v>
      </c>
      <c r="M28" s="54"/>
      <c r="N28" s="59">
        <f t="shared" si="23"/>
        <v>12.389999999999986</v>
      </c>
      <c r="O28" s="59">
        <f t="shared" si="24"/>
        <v>2.7227136331111519E-2</v>
      </c>
      <c r="P28" s="59">
        <f t="shared" si="25"/>
        <v>2.3038346126325032E-2</v>
      </c>
      <c r="Q28" s="53">
        <f t="shared" si="26"/>
        <v>2.7626639171289602E-2</v>
      </c>
      <c r="R28" s="53">
        <f t="shared" si="27"/>
        <v>1.0000636074540488</v>
      </c>
      <c r="S28" s="53">
        <f t="shared" si="28"/>
        <v>12.130020875684529</v>
      </c>
      <c r="T28" s="53">
        <f t="shared" si="29"/>
        <v>-0.96289320294905889</v>
      </c>
      <c r="U28" s="94">
        <f t="shared" si="30"/>
        <v>-2.3319019522657687</v>
      </c>
      <c r="W28" s="68">
        <f t="shared" ref="W28:X28" si="36">B29+0.001</f>
        <v>14.571</v>
      </c>
      <c r="X28" s="68">
        <f t="shared" si="36"/>
        <v>246.33100000000002</v>
      </c>
    </row>
    <row r="29" spans="1:24" x14ac:dyDescent="0.3">
      <c r="A29" s="91">
        <v>472.79</v>
      </c>
      <c r="B29" s="58">
        <v>14.57</v>
      </c>
      <c r="C29" s="58">
        <v>246.33</v>
      </c>
      <c r="D29" s="57">
        <f t="shared" si="14"/>
        <v>471.48704142706157</v>
      </c>
      <c r="E29" s="57">
        <f t="shared" si="15"/>
        <v>-387.90704142706159</v>
      </c>
      <c r="F29" s="57">
        <f t="shared" si="16"/>
        <v>-6.958226333908538</v>
      </c>
      <c r="G29" s="57">
        <f t="shared" si="17"/>
        <v>-17.332423580912295</v>
      </c>
      <c r="H29" s="57">
        <f t="shared" si="18"/>
        <v>18147.491773666101</v>
      </c>
      <c r="I29" s="57">
        <f t="shared" si="19"/>
        <v>30972.447576419087</v>
      </c>
      <c r="J29" s="53">
        <f t="shared" si="20"/>
        <v>18.676986397758682</v>
      </c>
      <c r="K29" s="53">
        <f t="shared" si="21"/>
        <v>248.12665107896831</v>
      </c>
      <c r="L29" s="53">
        <f t="shared" si="22"/>
        <v>14.692212560902801</v>
      </c>
      <c r="M29" s="54"/>
      <c r="N29" s="59">
        <f t="shared" si="23"/>
        <v>12.390000000000043</v>
      </c>
      <c r="O29" s="59">
        <f t="shared" si="24"/>
        <v>3.5604716740684342E-2</v>
      </c>
      <c r="P29" s="59">
        <f t="shared" si="25"/>
        <v>-3.2288591161894996E-2</v>
      </c>
      <c r="Q29" s="53">
        <f t="shared" si="26"/>
        <v>3.6395086478059335E-2</v>
      </c>
      <c r="R29" s="53">
        <f t="shared" si="27"/>
        <v>1.000110398150033</v>
      </c>
      <c r="S29" s="53">
        <f t="shared" si="28"/>
        <v>12.044555546267857</v>
      </c>
      <c r="T29" s="53">
        <f t="shared" si="29"/>
        <v>-1.1253423028910716</v>
      </c>
      <c r="U29" s="94">
        <f t="shared" si="30"/>
        <v>-2.6753395925346206</v>
      </c>
      <c r="W29" s="68">
        <f t="shared" ref="W29:X29" si="37">B30-0.001</f>
        <v>14.649000000000001</v>
      </c>
      <c r="X29" s="68">
        <f t="shared" si="37"/>
        <v>244.69899999999998</v>
      </c>
    </row>
    <row r="30" spans="1:24" x14ac:dyDescent="0.3">
      <c r="A30" s="91">
        <v>485.16</v>
      </c>
      <c r="B30" s="58">
        <v>14.65</v>
      </c>
      <c r="C30" s="58">
        <v>244.7</v>
      </c>
      <c r="D30" s="57">
        <f t="shared" si="14"/>
        <v>483.45710986193302</v>
      </c>
      <c r="E30" s="57">
        <f t="shared" si="15"/>
        <v>-399.87710986193304</v>
      </c>
      <c r="F30" s="57">
        <f t="shared" si="16"/>
        <v>-8.2513863053249406</v>
      </c>
      <c r="G30" s="57">
        <f t="shared" si="17"/>
        <v>-20.171687134549487</v>
      </c>
      <c r="H30" s="57">
        <f t="shared" si="18"/>
        <v>18146.198613694683</v>
      </c>
      <c r="I30" s="57">
        <f t="shared" si="19"/>
        <v>30969.60831286545</v>
      </c>
      <c r="J30" s="53">
        <f t="shared" si="20"/>
        <v>21.794089515596959</v>
      </c>
      <c r="K30" s="53">
        <f t="shared" si="21"/>
        <v>247.75260057542278</v>
      </c>
      <c r="L30" s="53">
        <f t="shared" si="22"/>
        <v>17.231753724125163</v>
      </c>
      <c r="M30" s="54"/>
      <c r="N30" s="59">
        <f t="shared" si="23"/>
        <v>12.370000000000005</v>
      </c>
      <c r="O30" s="59">
        <f t="shared" si="24"/>
        <v>1.3962634015954648E-3</v>
      </c>
      <c r="P30" s="59">
        <f t="shared" si="25"/>
        <v>-2.8448866807507987E-2</v>
      </c>
      <c r="Q30" s="53">
        <f t="shared" si="26"/>
        <v>7.3102225603682847E-3</v>
      </c>
      <c r="R30" s="53">
        <f t="shared" si="27"/>
        <v>1.0000044533032884</v>
      </c>
      <c r="S30" s="53">
        <f t="shared" si="28"/>
        <v>11.970068434871431</v>
      </c>
      <c r="T30" s="53">
        <f t="shared" si="29"/>
        <v>-1.2931599714164019</v>
      </c>
      <c r="U30" s="94">
        <f t="shared" si="30"/>
        <v>-2.839263553637192</v>
      </c>
      <c r="W30" s="68">
        <f t="shared" ref="W30:X30" si="38">B31+0.001</f>
        <v>14.540999999999999</v>
      </c>
      <c r="X30" s="68">
        <f t="shared" si="38"/>
        <v>244.64099999999999</v>
      </c>
    </row>
    <row r="31" spans="1:24" x14ac:dyDescent="0.3">
      <c r="A31" s="91">
        <v>497.51</v>
      </c>
      <c r="B31" s="58">
        <v>14.54</v>
      </c>
      <c r="C31" s="58">
        <v>244.64</v>
      </c>
      <c r="D31" s="57">
        <f t="shared" si="14"/>
        <v>495.40858797117869</v>
      </c>
      <c r="E31" s="57">
        <f t="shared" si="15"/>
        <v>-411.82858797117871</v>
      </c>
      <c r="F31" s="57">
        <f t="shared" si="16"/>
        <v>-9.5827969610103825</v>
      </c>
      <c r="G31" s="57">
        <f t="shared" si="17"/>
        <v>-22.98450937154724</v>
      </c>
      <c r="H31" s="57">
        <f t="shared" si="18"/>
        <v>18144.867203038997</v>
      </c>
      <c r="I31" s="57">
        <f t="shared" si="19"/>
        <v>30966.795490628454</v>
      </c>
      <c r="J31" s="53">
        <f t="shared" si="20"/>
        <v>24.902161927163931</v>
      </c>
      <c r="K31" s="53">
        <f t="shared" si="21"/>
        <v>247.36756599883557</v>
      </c>
      <c r="L31" s="53">
        <f t="shared" si="22"/>
        <v>19.79120029331693</v>
      </c>
      <c r="M31" s="54"/>
      <c r="N31" s="59">
        <f t="shared" si="23"/>
        <v>12.349999999999966</v>
      </c>
      <c r="O31" s="59">
        <f t="shared" si="24"/>
        <v>-1.9198621771937836E-3</v>
      </c>
      <c r="P31" s="59">
        <f t="shared" si="25"/>
        <v>-1.0471975511966373E-3</v>
      </c>
      <c r="Q31" s="53">
        <f t="shared" si="26"/>
        <v>1.93791160625989E-3</v>
      </c>
      <c r="R31" s="53">
        <f t="shared" si="27"/>
        <v>1.0000003129585671</v>
      </c>
      <c r="S31" s="53">
        <f t="shared" si="28"/>
        <v>11.951478109245661</v>
      </c>
      <c r="T31" s="53">
        <f t="shared" si="29"/>
        <v>-1.3314106556854426</v>
      </c>
      <c r="U31" s="94">
        <f t="shared" si="30"/>
        <v>-2.812822236997754</v>
      </c>
      <c r="W31" s="68">
        <f t="shared" ref="W31:X31" si="39">B32-0.001</f>
        <v>15.829000000000001</v>
      </c>
      <c r="X31" s="68">
        <f t="shared" si="39"/>
        <v>245.04900000000001</v>
      </c>
    </row>
    <row r="32" spans="1:24" x14ac:dyDescent="0.3">
      <c r="A32" s="91">
        <v>509.9</v>
      </c>
      <c r="B32" s="58">
        <v>15.83</v>
      </c>
      <c r="C32" s="58">
        <v>245.05</v>
      </c>
      <c r="D32" s="57">
        <f t="shared" si="14"/>
        <v>507.36574332863887</v>
      </c>
      <c r="E32" s="57">
        <f t="shared" si="15"/>
        <v>-423.78574332863889</v>
      </c>
      <c r="F32" s="57">
        <f t="shared" si="16"/>
        <v>-10.961838066240292</v>
      </c>
      <c r="G32" s="57">
        <f t="shared" si="17"/>
        <v>-25.92223840084694</v>
      </c>
      <c r="H32" s="57">
        <f t="shared" si="18"/>
        <v>18143.488161933768</v>
      </c>
      <c r="I32" s="57">
        <f t="shared" si="19"/>
        <v>30963.857761599153</v>
      </c>
      <c r="J32" s="53">
        <f t="shared" si="20"/>
        <v>28.144703542599597</v>
      </c>
      <c r="K32" s="53">
        <f t="shared" si="21"/>
        <v>247.07776659700673</v>
      </c>
      <c r="L32" s="53">
        <f t="shared" si="22"/>
        <v>22.454349437958847</v>
      </c>
      <c r="M32" s="54"/>
      <c r="N32" s="59">
        <f t="shared" si="23"/>
        <v>12.389999999999986</v>
      </c>
      <c r="O32" s="59">
        <f t="shared" si="24"/>
        <v>2.2514747350726866E-2</v>
      </c>
      <c r="P32" s="59">
        <f t="shared" si="25"/>
        <v>7.155849933177188E-3</v>
      </c>
      <c r="Q32" s="53">
        <f t="shared" si="26"/>
        <v>2.259249734639468E-2</v>
      </c>
      <c r="R32" s="53">
        <f t="shared" si="27"/>
        <v>1.0000425372492203</v>
      </c>
      <c r="S32" s="53">
        <f t="shared" si="28"/>
        <v>11.957155357460172</v>
      </c>
      <c r="T32" s="53">
        <f t="shared" si="29"/>
        <v>-1.3790411052299087</v>
      </c>
      <c r="U32" s="94">
        <f t="shared" si="30"/>
        <v>-2.9377290292996983</v>
      </c>
      <c r="W32" s="68">
        <f t="shared" ref="W32:X32" si="40">B33+0.001</f>
        <v>16.971</v>
      </c>
      <c r="X32" s="68">
        <f t="shared" si="40"/>
        <v>244.041</v>
      </c>
    </row>
    <row r="33" spans="1:24" x14ac:dyDescent="0.3">
      <c r="A33" s="91">
        <v>522.29</v>
      </c>
      <c r="B33" s="58">
        <v>16.97</v>
      </c>
      <c r="C33" s="58">
        <v>244.04</v>
      </c>
      <c r="D33" s="57">
        <f t="shared" si="14"/>
        <v>519.25147192285522</v>
      </c>
      <c r="E33" s="57">
        <f t="shared" si="15"/>
        <v>-435.67147192285523</v>
      </c>
      <c r="F33" s="57">
        <f t="shared" si="16"/>
        <v>-12.466237198818247</v>
      </c>
      <c r="G33" s="57">
        <f t="shared" si="17"/>
        <v>-29.080237486648784</v>
      </c>
      <c r="H33" s="57">
        <f t="shared" si="18"/>
        <v>18141.983762801192</v>
      </c>
      <c r="I33" s="57">
        <f t="shared" si="19"/>
        <v>30960.699762513352</v>
      </c>
      <c r="J33" s="53">
        <f t="shared" si="20"/>
        <v>31.639647314360079</v>
      </c>
      <c r="K33" s="53">
        <f t="shared" si="21"/>
        <v>246.79595290602779</v>
      </c>
      <c r="L33" s="53">
        <f t="shared" si="22"/>
        <v>25.336196847103555</v>
      </c>
      <c r="M33" s="54"/>
      <c r="N33" s="59">
        <f t="shared" si="23"/>
        <v>12.389999999999986</v>
      </c>
      <c r="O33" s="59">
        <f t="shared" si="24"/>
        <v>1.9896753472735337E-2</v>
      </c>
      <c r="P33" s="59">
        <f t="shared" si="25"/>
        <v>-1.7627825445143065E-2</v>
      </c>
      <c r="Q33" s="53">
        <f t="shared" si="26"/>
        <v>2.0509077835588085E-2</v>
      </c>
      <c r="R33" s="53">
        <f t="shared" si="27"/>
        <v>1.0000350533305609</v>
      </c>
      <c r="S33" s="53">
        <f t="shared" si="28"/>
        <v>11.885728594216332</v>
      </c>
      <c r="T33" s="53">
        <f t="shared" si="29"/>
        <v>-1.5043991325779544</v>
      </c>
      <c r="U33" s="94">
        <f t="shared" si="30"/>
        <v>-3.157999085801845</v>
      </c>
      <c r="W33" s="68">
        <f t="shared" ref="W33:X33" si="41">B34-0.001</f>
        <v>18.099</v>
      </c>
      <c r="X33" s="68">
        <f t="shared" si="41"/>
        <v>243.81899999999999</v>
      </c>
    </row>
    <row r="34" spans="1:24" x14ac:dyDescent="0.3">
      <c r="A34" s="91">
        <v>534.65</v>
      </c>
      <c r="B34" s="58">
        <v>18.100000000000001</v>
      </c>
      <c r="C34" s="58">
        <v>243.82</v>
      </c>
      <c r="D34" s="57">
        <f t="shared" si="14"/>
        <v>531.03695112230298</v>
      </c>
      <c r="E34" s="57">
        <f t="shared" si="15"/>
        <v>-447.456951122303</v>
      </c>
      <c r="F34" s="57">
        <f t="shared" si="16"/>
        <v>-14.102956992428565</v>
      </c>
      <c r="G34" s="57">
        <f t="shared" si="17"/>
        <v>-32.425123067978816</v>
      </c>
      <c r="H34" s="57">
        <f t="shared" si="18"/>
        <v>18140.347043007583</v>
      </c>
      <c r="I34" s="57">
        <f t="shared" si="19"/>
        <v>30957.354876932022</v>
      </c>
      <c r="J34" s="53">
        <f t="shared" si="20"/>
        <v>35.359326943592428</v>
      </c>
      <c r="K34" s="53">
        <f t="shared" si="21"/>
        <v>246.49388927034369</v>
      </c>
      <c r="L34" s="53">
        <f t="shared" si="22"/>
        <v>28.426080557911924</v>
      </c>
      <c r="M34" s="54"/>
      <c r="N34" s="59">
        <f t="shared" si="23"/>
        <v>12.360000000000014</v>
      </c>
      <c r="O34" s="59">
        <f t="shared" si="24"/>
        <v>1.972222054753597E-2</v>
      </c>
      <c r="P34" s="59">
        <f t="shared" si="25"/>
        <v>-3.8397243543875051E-3</v>
      </c>
      <c r="Q34" s="53">
        <f t="shared" si="26"/>
        <v>1.9756086898964131E-2</v>
      </c>
      <c r="R34" s="53">
        <f t="shared" si="27"/>
        <v>1.0000325265169834</v>
      </c>
      <c r="S34" s="53">
        <f t="shared" si="28"/>
        <v>11.78547919944773</v>
      </c>
      <c r="T34" s="53">
        <f t="shared" si="29"/>
        <v>-1.6367197936103175</v>
      </c>
      <c r="U34" s="94">
        <f t="shared" si="30"/>
        <v>-3.3448855813300344</v>
      </c>
      <c r="W34" s="68">
        <f t="shared" ref="W34:X34" si="42">B35+0.001</f>
        <v>19.391000000000002</v>
      </c>
      <c r="X34" s="68">
        <f t="shared" si="42"/>
        <v>245.36100000000002</v>
      </c>
    </row>
    <row r="35" spans="1:24" x14ac:dyDescent="0.3">
      <c r="A35" s="91">
        <v>547.05999999999995</v>
      </c>
      <c r="B35" s="58">
        <v>19.39</v>
      </c>
      <c r="C35" s="58">
        <v>245.36</v>
      </c>
      <c r="D35" s="57">
        <f t="shared" si="14"/>
        <v>542.78852686215328</v>
      </c>
      <c r="E35" s="57">
        <f t="shared" si="15"/>
        <v>-459.20852686215329</v>
      </c>
      <c r="F35" s="57">
        <f t="shared" si="16"/>
        <v>-15.812409497093386</v>
      </c>
      <c r="G35" s="57">
        <f t="shared" si="17"/>
        <v>-36.027744034748963</v>
      </c>
      <c r="H35" s="57">
        <f t="shared" si="18"/>
        <v>18138.63759050292</v>
      </c>
      <c r="I35" s="57">
        <f t="shared" si="19"/>
        <v>30953.752255965253</v>
      </c>
      <c r="J35" s="53">
        <f t="shared" si="20"/>
        <v>39.34502045160427</v>
      </c>
      <c r="K35" s="53">
        <f t="shared" si="21"/>
        <v>246.3035528252604</v>
      </c>
      <c r="L35" s="53">
        <f t="shared" si="22"/>
        <v>31.707820336899672</v>
      </c>
      <c r="M35" s="54"/>
      <c r="N35" s="59">
        <f t="shared" si="23"/>
        <v>12.409999999999968</v>
      </c>
      <c r="O35" s="59">
        <f t="shared" si="24"/>
        <v>2.2514747350726835E-2</v>
      </c>
      <c r="P35" s="59">
        <f t="shared" si="25"/>
        <v>2.6878070480713032E-2</v>
      </c>
      <c r="Q35" s="53">
        <f t="shared" si="26"/>
        <v>2.4112862546842528E-2</v>
      </c>
      <c r="R35" s="53">
        <f t="shared" si="27"/>
        <v>1.0000484553290245</v>
      </c>
      <c r="S35" s="53">
        <f t="shared" si="28"/>
        <v>11.751575739850338</v>
      </c>
      <c r="T35" s="53">
        <f t="shared" si="29"/>
        <v>-1.7094525046648201</v>
      </c>
      <c r="U35" s="94">
        <f t="shared" si="30"/>
        <v>-3.6026209667701479</v>
      </c>
      <c r="W35" s="68">
        <f t="shared" ref="W35:X35" si="43">B36-0.001</f>
        <v>20.678999999999998</v>
      </c>
      <c r="X35" s="68">
        <f t="shared" si="43"/>
        <v>240.71899999999999</v>
      </c>
    </row>
    <row r="36" spans="1:24" x14ac:dyDescent="0.3">
      <c r="A36" s="91">
        <v>559.42999999999995</v>
      </c>
      <c r="B36" s="58">
        <v>20.68</v>
      </c>
      <c r="C36" s="58">
        <v>240.72</v>
      </c>
      <c r="D36" s="57">
        <f t="shared" si="14"/>
        <v>554.41043696233123</v>
      </c>
      <c r="E36" s="57">
        <f t="shared" si="15"/>
        <v>-470.83043696233125</v>
      </c>
      <c r="F36" s="57">
        <f t="shared" si="16"/>
        <v>-17.736962633172386</v>
      </c>
      <c r="G36" s="57">
        <f t="shared" si="17"/>
        <v>-39.79973777295551</v>
      </c>
      <c r="H36" s="57">
        <f t="shared" si="18"/>
        <v>18136.713037366841</v>
      </c>
      <c r="I36" s="57">
        <f t="shared" si="19"/>
        <v>30949.980262227047</v>
      </c>
      <c r="J36" s="53">
        <f t="shared" si="20"/>
        <v>43.573145058012223</v>
      </c>
      <c r="K36" s="53">
        <f t="shared" si="21"/>
        <v>245.97960550392062</v>
      </c>
      <c r="L36" s="53">
        <f t="shared" si="22"/>
        <v>35.260529112780368</v>
      </c>
      <c r="M36" s="54"/>
      <c r="N36" s="59">
        <f t="shared" si="23"/>
        <v>12.370000000000005</v>
      </c>
      <c r="O36" s="59">
        <f t="shared" si="24"/>
        <v>2.2514747350726835E-2</v>
      </c>
      <c r="P36" s="59">
        <f t="shared" si="25"/>
        <v>-8.0983277292537154E-2</v>
      </c>
      <c r="Q36" s="53">
        <f t="shared" si="26"/>
        <v>3.5714536915921968E-2</v>
      </c>
      <c r="R36" s="53">
        <f t="shared" si="27"/>
        <v>1.0001063075721106</v>
      </c>
      <c r="S36" s="53">
        <f t="shared" si="28"/>
        <v>11.621910100177956</v>
      </c>
      <c r="T36" s="53">
        <f t="shared" si="29"/>
        <v>-1.9245531360789998</v>
      </c>
      <c r="U36" s="94">
        <f t="shared" si="30"/>
        <v>-3.771993738206548</v>
      </c>
      <c r="W36" s="68">
        <f t="shared" ref="W36:X36" si="44">B37+0.001</f>
        <v>22.541</v>
      </c>
      <c r="X36" s="68">
        <f t="shared" si="44"/>
        <v>238.31100000000001</v>
      </c>
    </row>
    <row r="37" spans="1:24" x14ac:dyDescent="0.3">
      <c r="A37" s="91">
        <v>571.77</v>
      </c>
      <c r="B37" s="58">
        <v>22.54</v>
      </c>
      <c r="C37" s="58">
        <v>238.31</v>
      </c>
      <c r="D37" s="57">
        <f t="shared" si="14"/>
        <v>565.8828110315045</v>
      </c>
      <c r="E37" s="57">
        <f t="shared" si="15"/>
        <v>-482.30281103150452</v>
      </c>
      <c r="F37" s="57">
        <f t="shared" si="16"/>
        <v>-20.045336301388076</v>
      </c>
      <c r="G37" s="57">
        <f t="shared" si="17"/>
        <v>-43.713205865748982</v>
      </c>
      <c r="H37" s="57">
        <f t="shared" si="18"/>
        <v>18134.404663698624</v>
      </c>
      <c r="I37" s="57">
        <f t="shared" si="19"/>
        <v>30946.066794134254</v>
      </c>
      <c r="J37" s="53">
        <f t="shared" si="20"/>
        <v>48.090122421315357</v>
      </c>
      <c r="K37" s="53">
        <f t="shared" si="21"/>
        <v>245.3654777247225</v>
      </c>
      <c r="L37" s="53">
        <f t="shared" si="22"/>
        <v>39.216373397278964</v>
      </c>
      <c r="M37" s="54"/>
      <c r="N37" s="59">
        <f t="shared" si="23"/>
        <v>12.340000000000032</v>
      </c>
      <c r="O37" s="59">
        <f t="shared" si="24"/>
        <v>3.2463124087094522E-2</v>
      </c>
      <c r="P37" s="59">
        <f t="shared" si="25"/>
        <v>-4.2062434973063285E-2</v>
      </c>
      <c r="Q37" s="53">
        <f t="shared" si="26"/>
        <v>3.5963484386880129E-2</v>
      </c>
      <c r="R37" s="53">
        <f t="shared" si="27"/>
        <v>1.0001077949593591</v>
      </c>
      <c r="S37" s="53">
        <f t="shared" si="28"/>
        <v>11.472374069173322</v>
      </c>
      <c r="T37" s="53">
        <f t="shared" si="29"/>
        <v>-2.3083736682156895</v>
      </c>
      <c r="U37" s="94">
        <f t="shared" si="30"/>
        <v>-3.9134680927934693</v>
      </c>
      <c r="W37" s="68">
        <f t="shared" ref="W37:X37" si="45">B38-0.001</f>
        <v>23.828999999999997</v>
      </c>
      <c r="X37" s="68">
        <f t="shared" si="45"/>
        <v>238.88899999999998</v>
      </c>
    </row>
    <row r="38" spans="1:24" x14ac:dyDescent="0.3">
      <c r="A38" s="91">
        <v>584.1</v>
      </c>
      <c r="B38" s="58">
        <v>23.83</v>
      </c>
      <c r="C38" s="58">
        <v>238.89</v>
      </c>
      <c r="D38" s="57">
        <f t="shared" si="14"/>
        <v>577.21679661396342</v>
      </c>
      <c r="E38" s="57">
        <f t="shared" si="15"/>
        <v>-493.63679661396344</v>
      </c>
      <c r="F38" s="57">
        <f t="shared" si="16"/>
        <v>-22.573858728177534</v>
      </c>
      <c r="G38" s="57">
        <f t="shared" si="17"/>
        <v>-47.856830132050291</v>
      </c>
      <c r="H38" s="57">
        <f t="shared" si="18"/>
        <v>18131.876141271834</v>
      </c>
      <c r="I38" s="57">
        <f t="shared" si="19"/>
        <v>30941.923169867954</v>
      </c>
      <c r="J38" s="53">
        <f t="shared" si="20"/>
        <v>52.91365880533715</v>
      </c>
      <c r="K38" s="53">
        <f t="shared" si="21"/>
        <v>244.7469519211545</v>
      </c>
      <c r="L38" s="53">
        <f t="shared" si="22"/>
        <v>43.477950186067957</v>
      </c>
      <c r="M38" s="54"/>
      <c r="N38" s="59">
        <f t="shared" si="23"/>
        <v>12.330000000000041</v>
      </c>
      <c r="O38" s="59">
        <f t="shared" si="24"/>
        <v>2.2514747350726835E-2</v>
      </c>
      <c r="P38" s="59">
        <f t="shared" si="25"/>
        <v>1.0122909661566834E-2</v>
      </c>
      <c r="Q38" s="53">
        <f t="shared" si="26"/>
        <v>2.2864503512268985E-2</v>
      </c>
      <c r="R38" s="53">
        <f t="shared" si="27"/>
        <v>1.0000435677377315</v>
      </c>
      <c r="S38" s="53">
        <f t="shared" si="28"/>
        <v>11.333985582458896</v>
      </c>
      <c r="T38" s="53">
        <f t="shared" si="29"/>
        <v>-2.5285224267894595</v>
      </c>
      <c r="U38" s="94">
        <f t="shared" si="30"/>
        <v>-4.1436242663013125</v>
      </c>
      <c r="W38" s="68">
        <f t="shared" ref="W38:X38" si="46">B39+0.001</f>
        <v>25.891000000000002</v>
      </c>
      <c r="X38" s="68">
        <f t="shared" si="46"/>
        <v>239.37100000000001</v>
      </c>
    </row>
    <row r="39" spans="1:24" x14ac:dyDescent="0.3">
      <c r="A39" s="91">
        <v>596.45000000000005</v>
      </c>
      <c r="B39" s="58">
        <v>25.89</v>
      </c>
      <c r="C39" s="58">
        <v>239.37</v>
      </c>
      <c r="D39" s="57">
        <f t="shared" si="14"/>
        <v>588.42182562448534</v>
      </c>
      <c r="E39" s="57">
        <f t="shared" si="15"/>
        <v>-504.84182562448535</v>
      </c>
      <c r="F39" s="57">
        <f t="shared" si="16"/>
        <v>-25.236928366851629</v>
      </c>
      <c r="G39" s="57">
        <f t="shared" si="17"/>
        <v>-52.31343176648349</v>
      </c>
      <c r="H39" s="57">
        <f t="shared" si="18"/>
        <v>18129.213071633159</v>
      </c>
      <c r="I39" s="57">
        <f t="shared" si="19"/>
        <v>30937.466568233522</v>
      </c>
      <c r="J39" s="53">
        <f t="shared" si="20"/>
        <v>58.082679832977099</v>
      </c>
      <c r="K39" s="53">
        <f t="shared" si="21"/>
        <v>244.24651327031324</v>
      </c>
      <c r="L39" s="53">
        <f t="shared" si="22"/>
        <v>48.01253696242339</v>
      </c>
      <c r="M39" s="54"/>
      <c r="N39" s="59">
        <f t="shared" si="23"/>
        <v>12.350000000000023</v>
      </c>
      <c r="O39" s="59">
        <f t="shared" si="24"/>
        <v>3.5953782591083228E-2</v>
      </c>
      <c r="P39" s="59">
        <f t="shared" si="25"/>
        <v>8.3775804095730984E-3</v>
      </c>
      <c r="Q39" s="53">
        <f t="shared" si="26"/>
        <v>3.6125594568384045E-2</v>
      </c>
      <c r="R39" s="53">
        <f t="shared" si="27"/>
        <v>1.0001087690769337</v>
      </c>
      <c r="S39" s="53">
        <f t="shared" si="28"/>
        <v>11.205029010521962</v>
      </c>
      <c r="T39" s="53">
        <f t="shared" si="29"/>
        <v>-2.6630696386740942</v>
      </c>
      <c r="U39" s="94">
        <f t="shared" si="30"/>
        <v>-4.4566016344331958</v>
      </c>
      <c r="W39" s="68">
        <f t="shared" ref="W39:X39" si="47">B40-0.001</f>
        <v>27.009</v>
      </c>
      <c r="X39" s="68">
        <f t="shared" si="47"/>
        <v>239.87899999999999</v>
      </c>
    </row>
    <row r="40" spans="1:24" x14ac:dyDescent="0.3">
      <c r="A40" s="91">
        <v>608.84</v>
      </c>
      <c r="B40" s="58">
        <v>27.01</v>
      </c>
      <c r="C40" s="58">
        <v>239.88</v>
      </c>
      <c r="D40" s="57">
        <f t="shared" si="14"/>
        <v>599.51472048313428</v>
      </c>
      <c r="E40" s="57">
        <f t="shared" si="15"/>
        <v>-515.93472048313424</v>
      </c>
      <c r="F40" s="57">
        <f t="shared" si="16"/>
        <v>-28.027021305222942</v>
      </c>
      <c r="G40" s="57">
        <f t="shared" si="17"/>
        <v>-57.074742077468258</v>
      </c>
      <c r="H40" s="57">
        <f t="shared" si="18"/>
        <v>18126.422978694787</v>
      </c>
      <c r="I40" s="57">
        <f t="shared" si="19"/>
        <v>30932.705257922538</v>
      </c>
      <c r="J40" s="53">
        <f t="shared" si="20"/>
        <v>63.584904705857241</v>
      </c>
      <c r="K40" s="53">
        <f t="shared" si="21"/>
        <v>243.84627393424444</v>
      </c>
      <c r="L40" s="53">
        <f t="shared" si="22"/>
        <v>52.809483481464902</v>
      </c>
      <c r="M40" s="54"/>
      <c r="N40" s="59">
        <f t="shared" si="23"/>
        <v>12.389999999999986</v>
      </c>
      <c r="O40" s="59">
        <f t="shared" si="24"/>
        <v>1.954768762233651E-2</v>
      </c>
      <c r="P40" s="59">
        <f t="shared" si="25"/>
        <v>8.9011791851709224E-3</v>
      </c>
      <c r="Q40" s="53">
        <f t="shared" si="26"/>
        <v>1.9945539663429601E-2</v>
      </c>
      <c r="R40" s="53">
        <f t="shared" si="27"/>
        <v>1.0000331533649616</v>
      </c>
      <c r="S40" s="53">
        <f t="shared" si="28"/>
        <v>11.092894858648963</v>
      </c>
      <c r="T40" s="53">
        <f t="shared" si="29"/>
        <v>-2.790092938371314</v>
      </c>
      <c r="U40" s="94">
        <f t="shared" si="30"/>
        <v>-4.761310310984765</v>
      </c>
      <c r="W40" s="68">
        <f t="shared" ref="W40:X40" si="48">B41+0.001</f>
        <v>28.311</v>
      </c>
      <c r="X40" s="68">
        <f t="shared" si="48"/>
        <v>238.74100000000001</v>
      </c>
    </row>
    <row r="41" spans="1:24" x14ac:dyDescent="0.3">
      <c r="A41" s="91">
        <v>621.23</v>
      </c>
      <c r="B41" s="58">
        <v>28.31</v>
      </c>
      <c r="C41" s="58">
        <v>238.74</v>
      </c>
      <c r="D41" s="57">
        <f t="shared" si="14"/>
        <v>610.48860823558539</v>
      </c>
      <c r="E41" s="57">
        <f t="shared" si="15"/>
        <v>-526.90860823558535</v>
      </c>
      <c r="F41" s="57">
        <f t="shared" si="16"/>
        <v>-30.963542350005842</v>
      </c>
      <c r="G41" s="57">
        <f t="shared" si="17"/>
        <v>-62.019947370007095</v>
      </c>
      <c r="H41" s="57">
        <f t="shared" si="18"/>
        <v>18123.486457650004</v>
      </c>
      <c r="I41" s="57">
        <f t="shared" si="19"/>
        <v>30927.760052630001</v>
      </c>
      <c r="J41" s="53">
        <f t="shared" si="20"/>
        <v>69.31965685603943</v>
      </c>
      <c r="K41" s="53">
        <f t="shared" si="21"/>
        <v>243.46927476129071</v>
      </c>
      <c r="L41" s="53">
        <f t="shared" si="22"/>
        <v>57.825187951263921</v>
      </c>
      <c r="M41" s="54"/>
      <c r="N41" s="59">
        <f t="shared" si="23"/>
        <v>12.389999999999986</v>
      </c>
      <c r="O41" s="59">
        <f t="shared" si="24"/>
        <v>2.2689280275926236E-2</v>
      </c>
      <c r="P41" s="59">
        <f t="shared" si="25"/>
        <v>-1.9896753472735118E-2</v>
      </c>
      <c r="Q41" s="53">
        <f t="shared" si="26"/>
        <v>2.4496354744500959E-2</v>
      </c>
      <c r="R41" s="53">
        <f t="shared" si="27"/>
        <v>1.0000500089505435</v>
      </c>
      <c r="S41" s="53">
        <f t="shared" si="28"/>
        <v>10.973887752451125</v>
      </c>
      <c r="T41" s="53">
        <f t="shared" si="29"/>
        <v>-2.9365210447828987</v>
      </c>
      <c r="U41" s="94">
        <f t="shared" si="30"/>
        <v>-4.9452052925388381</v>
      </c>
      <c r="W41" s="68">
        <f t="shared" ref="W41:X41" si="49">B42-0.001</f>
        <v>29.428999999999998</v>
      </c>
      <c r="X41" s="68">
        <f t="shared" si="49"/>
        <v>239.97899999999998</v>
      </c>
    </row>
    <row r="42" spans="1:24" x14ac:dyDescent="0.3">
      <c r="A42" s="91">
        <v>633.59</v>
      </c>
      <c r="B42" s="58">
        <v>29.43</v>
      </c>
      <c r="C42" s="58">
        <v>239.98</v>
      </c>
      <c r="D42" s="57">
        <f t="shared" si="14"/>
        <v>621.31240207901408</v>
      </c>
      <c r="E42" s="57">
        <f t="shared" si="15"/>
        <v>-537.73240207901404</v>
      </c>
      <c r="F42" s="57">
        <f t="shared" si="16"/>
        <v>-34.003752247620589</v>
      </c>
      <c r="G42" s="57">
        <f t="shared" si="17"/>
        <v>-67.154726488224966</v>
      </c>
      <c r="H42" s="57">
        <f t="shared" si="18"/>
        <v>18120.446247752388</v>
      </c>
      <c r="I42" s="57">
        <f t="shared" si="19"/>
        <v>30922.625273511785</v>
      </c>
      <c r="J42" s="53">
        <f t="shared" si="20"/>
        <v>75.272919809356836</v>
      </c>
      <c r="K42" s="53">
        <f t="shared" si="21"/>
        <v>243.14465572017986</v>
      </c>
      <c r="L42" s="53">
        <f t="shared" si="22"/>
        <v>63.025476514544103</v>
      </c>
      <c r="M42" s="54"/>
      <c r="N42" s="59">
        <f t="shared" si="23"/>
        <v>12.360000000000014</v>
      </c>
      <c r="O42" s="59">
        <f t="shared" si="24"/>
        <v>1.954768762233651E-2</v>
      </c>
      <c r="P42" s="59">
        <f t="shared" si="25"/>
        <v>2.1642082724729349E-2</v>
      </c>
      <c r="Q42" s="53">
        <f t="shared" si="26"/>
        <v>2.2164368337969531E-2</v>
      </c>
      <c r="R42" s="53">
        <f t="shared" si="27"/>
        <v>1.000040940279882</v>
      </c>
      <c r="S42" s="53">
        <f t="shared" si="28"/>
        <v>10.8237938434287</v>
      </c>
      <c r="T42" s="53">
        <f t="shared" si="29"/>
        <v>-3.0402098976147482</v>
      </c>
      <c r="U42" s="94">
        <f t="shared" si="30"/>
        <v>-5.1347791182178746</v>
      </c>
      <c r="W42" s="68">
        <f t="shared" ref="W42:X42" si="50">B43+0.001</f>
        <v>30.721</v>
      </c>
      <c r="X42" s="68">
        <f t="shared" si="50"/>
        <v>241.18100000000001</v>
      </c>
    </row>
    <row r="43" spans="1:24" x14ac:dyDescent="0.3">
      <c r="A43" s="91">
        <v>645.95000000000005</v>
      </c>
      <c r="B43" s="58">
        <v>30.72</v>
      </c>
      <c r="C43" s="58">
        <v>241.18</v>
      </c>
      <c r="D43" s="57">
        <f t="shared" si="14"/>
        <v>632.00824953764004</v>
      </c>
      <c r="E43" s="57">
        <f t="shared" si="15"/>
        <v>-548.42824953764</v>
      </c>
      <c r="F43" s="57">
        <f t="shared" si="16"/>
        <v>-37.044995181023751</v>
      </c>
      <c r="G43" s="57">
        <f t="shared" si="17"/>
        <v>-72.550227716878751</v>
      </c>
      <c r="H43" s="57">
        <f t="shared" si="18"/>
        <v>18117.405004818986</v>
      </c>
      <c r="I43" s="57">
        <f t="shared" si="19"/>
        <v>30917.229772283132</v>
      </c>
      <c r="J43" s="53">
        <f t="shared" si="20"/>
        <v>81.460832365824956</v>
      </c>
      <c r="K43" s="53">
        <f t="shared" si="21"/>
        <v>242.9506117212895</v>
      </c>
      <c r="L43" s="53">
        <f t="shared" si="22"/>
        <v>68.357020768278062</v>
      </c>
      <c r="M43" s="54"/>
      <c r="N43" s="59">
        <f t="shared" si="23"/>
        <v>12.360000000000014</v>
      </c>
      <c r="O43" s="59">
        <f t="shared" si="24"/>
        <v>2.2514747350726835E-2</v>
      </c>
      <c r="P43" s="59">
        <f t="shared" si="25"/>
        <v>2.0943951023932251E-2</v>
      </c>
      <c r="Q43" s="53">
        <f t="shared" si="26"/>
        <v>2.4839977036620997E-2</v>
      </c>
      <c r="R43" s="53">
        <f t="shared" si="27"/>
        <v>1.0000514218777898</v>
      </c>
      <c r="S43" s="53">
        <f t="shared" si="28"/>
        <v>10.695847458626009</v>
      </c>
      <c r="T43" s="53">
        <f t="shared" si="29"/>
        <v>-3.041242933403165</v>
      </c>
      <c r="U43" s="94">
        <f t="shared" si="30"/>
        <v>-5.3955012286537851</v>
      </c>
      <c r="W43" s="68">
        <f t="shared" ref="W43:X43" si="51">B44-0.001</f>
        <v>32.109000000000002</v>
      </c>
      <c r="X43" s="68">
        <f t="shared" si="51"/>
        <v>239.87899999999999</v>
      </c>
    </row>
    <row r="44" spans="1:24" x14ac:dyDescent="0.3">
      <c r="A44" s="91">
        <v>658.31</v>
      </c>
      <c r="B44" s="58">
        <v>32.11</v>
      </c>
      <c r="C44" s="58">
        <v>239.88</v>
      </c>
      <c r="D44" s="57">
        <f t="shared" si="14"/>
        <v>642.55631534648569</v>
      </c>
      <c r="E44" s="57">
        <f t="shared" si="15"/>
        <v>-558.97631534648565</v>
      </c>
      <c r="F44" s="57">
        <f t="shared" si="16"/>
        <v>-40.215487446352483</v>
      </c>
      <c r="G44" s="57">
        <f t="shared" si="17"/>
        <v>-78.157955799696694</v>
      </c>
      <c r="H44" s="57">
        <f t="shared" si="18"/>
        <v>18114.234512553656</v>
      </c>
      <c r="I44" s="57">
        <f t="shared" si="19"/>
        <v>30911.622044200314</v>
      </c>
      <c r="J44" s="53">
        <f t="shared" si="20"/>
        <v>87.89739180052544</v>
      </c>
      <c r="K44" s="53">
        <f t="shared" si="21"/>
        <v>242.77231376842994</v>
      </c>
      <c r="L44" s="53">
        <f t="shared" si="22"/>
        <v>73.906611653963779</v>
      </c>
      <c r="M44" s="54"/>
      <c r="N44" s="59">
        <f t="shared" si="23"/>
        <v>12.3599999999999</v>
      </c>
      <c r="O44" s="59">
        <f t="shared" si="24"/>
        <v>2.4260076602721191E-2</v>
      </c>
      <c r="P44" s="59">
        <f t="shared" si="25"/>
        <v>-2.2689280275926482E-2</v>
      </c>
      <c r="Q44" s="53">
        <f t="shared" si="26"/>
        <v>2.6987936792265188E-2</v>
      </c>
      <c r="R44" s="53">
        <f t="shared" si="27"/>
        <v>1.0000607001487833</v>
      </c>
      <c r="S44" s="53">
        <f t="shared" si="28"/>
        <v>10.548065808845649</v>
      </c>
      <c r="T44" s="53">
        <f t="shared" si="29"/>
        <v>-3.17049226532873</v>
      </c>
      <c r="U44" s="94">
        <f t="shared" si="30"/>
        <v>-5.6077280828179408</v>
      </c>
      <c r="W44" s="68">
        <f t="shared" ref="W44:X44" si="52">B45+0.001</f>
        <v>33.480999999999995</v>
      </c>
      <c r="X44" s="68">
        <f t="shared" si="52"/>
        <v>240.12100000000001</v>
      </c>
    </row>
    <row r="45" spans="1:24" x14ac:dyDescent="0.3">
      <c r="A45" s="91">
        <v>670.68</v>
      </c>
      <c r="B45" s="58">
        <v>33.479999999999997</v>
      </c>
      <c r="C45" s="58">
        <v>240.12</v>
      </c>
      <c r="D45" s="57">
        <f t="shared" si="14"/>
        <v>652.95446570508125</v>
      </c>
      <c r="E45" s="57">
        <f t="shared" si="15"/>
        <v>-569.37446570508121</v>
      </c>
      <c r="F45" s="57">
        <f t="shared" si="16"/>
        <v>-43.565187815576323</v>
      </c>
      <c r="G45" s="57">
        <f t="shared" si="17"/>
        <v>-83.960327783806619</v>
      </c>
      <c r="H45" s="57">
        <f t="shared" si="18"/>
        <v>18110.884812184431</v>
      </c>
      <c r="I45" s="57">
        <f t="shared" si="19"/>
        <v>30905.819672216203</v>
      </c>
      <c r="J45" s="53">
        <f t="shared" si="20"/>
        <v>94.589968976475987</v>
      </c>
      <c r="K45" s="53">
        <f t="shared" si="21"/>
        <v>242.57618325077902</v>
      </c>
      <c r="L45" s="53">
        <f t="shared" si="22"/>
        <v>79.708723260832713</v>
      </c>
      <c r="M45" s="54"/>
      <c r="N45" s="59">
        <f t="shared" si="23"/>
        <v>12.370000000000005</v>
      </c>
      <c r="O45" s="59">
        <f t="shared" si="24"/>
        <v>2.391101075232227E-2</v>
      </c>
      <c r="P45" s="59">
        <f t="shared" si="25"/>
        <v>4.1887902047865492E-3</v>
      </c>
      <c r="Q45" s="53">
        <f t="shared" si="26"/>
        <v>2.4018364684210702E-2</v>
      </c>
      <c r="R45" s="53">
        <f t="shared" si="27"/>
        <v>1.0000480762602761</v>
      </c>
      <c r="S45" s="53">
        <f t="shared" si="28"/>
        <v>10.398150358595528</v>
      </c>
      <c r="T45" s="53">
        <f t="shared" si="29"/>
        <v>-3.349700369223843</v>
      </c>
      <c r="U45" s="94">
        <f t="shared" si="30"/>
        <v>-5.8023719841099259</v>
      </c>
      <c r="W45" s="68">
        <f t="shared" ref="W45:X45" si="53">B46-0.001</f>
        <v>34.759</v>
      </c>
      <c r="X45" s="68">
        <f t="shared" si="53"/>
        <v>240.10900000000001</v>
      </c>
    </row>
    <row r="46" spans="1:24" x14ac:dyDescent="0.3">
      <c r="A46" s="91">
        <v>683.01</v>
      </c>
      <c r="B46" s="58">
        <v>34.76</v>
      </c>
      <c r="C46" s="58">
        <v>240.11</v>
      </c>
      <c r="D46" s="57">
        <f t="shared" si="14"/>
        <v>663.16182376973961</v>
      </c>
      <c r="E46" s="57">
        <f t="shared" si="15"/>
        <v>-579.58182376973957</v>
      </c>
      <c r="F46" s="57">
        <f t="shared" si="16"/>
        <v>-47.011217001152303</v>
      </c>
      <c r="G46" s="57">
        <f t="shared" si="17"/>
        <v>-89.956768497116016</v>
      </c>
      <c r="H46" s="57">
        <f t="shared" si="18"/>
        <v>18107.438782998855</v>
      </c>
      <c r="I46" s="57">
        <f t="shared" si="19"/>
        <v>30899.823231502894</v>
      </c>
      <c r="J46" s="53">
        <f t="shared" si="20"/>
        <v>101.50012178501638</v>
      </c>
      <c r="K46" s="53">
        <f t="shared" si="21"/>
        <v>242.40852684732477</v>
      </c>
      <c r="L46" s="53">
        <f t="shared" si="22"/>
        <v>85.691292434378809</v>
      </c>
      <c r="M46" s="54"/>
      <c r="N46" s="59">
        <f t="shared" si="23"/>
        <v>12.330000000000041</v>
      </c>
      <c r="O46" s="59">
        <f t="shared" si="24"/>
        <v>2.2340214425527437E-2</v>
      </c>
      <c r="P46" s="59">
        <f t="shared" si="25"/>
        <v>-1.7453292519927421E-4</v>
      </c>
      <c r="Q46" s="53">
        <f t="shared" si="26"/>
        <v>2.2340428869302986E-2</v>
      </c>
      <c r="R46" s="53">
        <f t="shared" si="27"/>
        <v>1.0000415933060733</v>
      </c>
      <c r="S46" s="53">
        <f t="shared" si="28"/>
        <v>10.207358064658312</v>
      </c>
      <c r="T46" s="53">
        <f t="shared" si="29"/>
        <v>-3.4460291855759833</v>
      </c>
      <c r="U46" s="94">
        <f t="shared" si="30"/>
        <v>-5.9964407133093944</v>
      </c>
      <c r="W46" s="68">
        <f t="shared" ref="W46:X46" si="54">B47+0.001</f>
        <v>36.410999999999994</v>
      </c>
      <c r="X46" s="68">
        <f t="shared" si="54"/>
        <v>239.96100000000001</v>
      </c>
    </row>
    <row r="47" spans="1:24" x14ac:dyDescent="0.3">
      <c r="A47" s="91">
        <v>695.43</v>
      </c>
      <c r="B47" s="58">
        <v>36.409999999999997</v>
      </c>
      <c r="C47" s="58">
        <v>239.96</v>
      </c>
      <c r="D47" s="57">
        <f t="shared" si="14"/>
        <v>673.26208060641818</v>
      </c>
      <c r="E47" s="57">
        <f t="shared" si="15"/>
        <v>-589.68208060641814</v>
      </c>
      <c r="F47" s="57">
        <f t="shared" si="16"/>
        <v>-50.621092301117471</v>
      </c>
      <c r="G47" s="57">
        <f t="shared" si="17"/>
        <v>-96.217704685632114</v>
      </c>
      <c r="H47" s="57">
        <f t="shared" si="18"/>
        <v>18103.828907698891</v>
      </c>
      <c r="I47" s="57">
        <f t="shared" si="19"/>
        <v>30893.562295314379</v>
      </c>
      <c r="J47" s="53">
        <f t="shared" si="20"/>
        <v>108.7213947699797</v>
      </c>
      <c r="K47" s="53">
        <f t="shared" si="21"/>
        <v>242.25069538888988</v>
      </c>
      <c r="L47" s="53">
        <f t="shared" si="22"/>
        <v>91.94800424290068</v>
      </c>
      <c r="M47" s="54"/>
      <c r="N47" s="59">
        <f t="shared" si="23"/>
        <v>12.419999999999959</v>
      </c>
      <c r="O47" s="59">
        <f t="shared" si="24"/>
        <v>2.8797932657906412E-2</v>
      </c>
      <c r="P47" s="59">
        <f t="shared" si="25"/>
        <v>-2.6179938779915934E-3</v>
      </c>
      <c r="Q47" s="53">
        <f t="shared" si="26"/>
        <v>2.8838181020634179E-2</v>
      </c>
      <c r="R47" s="53">
        <f t="shared" si="27"/>
        <v>1.0000693091544184</v>
      </c>
      <c r="S47" s="53">
        <f t="shared" si="28"/>
        <v>10.100256836678575</v>
      </c>
      <c r="T47" s="53">
        <f t="shared" si="29"/>
        <v>-3.6098752999651675</v>
      </c>
      <c r="U47" s="94">
        <f t="shared" si="30"/>
        <v>-6.2609361885161023</v>
      </c>
      <c r="W47" s="68">
        <f t="shared" ref="W47:X47" si="55">B48-0.001</f>
        <v>37.529000000000003</v>
      </c>
      <c r="X47" s="68">
        <f t="shared" si="55"/>
        <v>238.959</v>
      </c>
    </row>
    <row r="48" spans="1:24" x14ac:dyDescent="0.3">
      <c r="A48" s="91">
        <v>707.79</v>
      </c>
      <c r="B48" s="58">
        <v>37.53</v>
      </c>
      <c r="C48" s="58">
        <v>238.96</v>
      </c>
      <c r="D48" s="57">
        <f t="shared" si="14"/>
        <v>683.13704233695512</v>
      </c>
      <c r="E48" s="57">
        <f t="shared" si="15"/>
        <v>-599.55704233695508</v>
      </c>
      <c r="F48" s="57">
        <f t="shared" si="16"/>
        <v>-54.398785585926007</v>
      </c>
      <c r="G48" s="57">
        <f t="shared" si="17"/>
        <v>-102.61907153063841</v>
      </c>
      <c r="H48" s="57">
        <f t="shared" si="18"/>
        <v>18100.051214414081</v>
      </c>
      <c r="I48" s="57">
        <f t="shared" si="19"/>
        <v>30887.160928469373</v>
      </c>
      <c r="J48" s="53">
        <f t="shared" si="20"/>
        <v>116.14603615721818</v>
      </c>
      <c r="K48" s="53">
        <f t="shared" si="21"/>
        <v>242.071756167693</v>
      </c>
      <c r="L48" s="53">
        <f t="shared" si="22"/>
        <v>98.420266017753875</v>
      </c>
      <c r="M48" s="54"/>
      <c r="N48" s="59">
        <f t="shared" si="23"/>
        <v>12.360000000000014</v>
      </c>
      <c r="O48" s="59">
        <f t="shared" si="24"/>
        <v>1.9547687622336569E-2</v>
      </c>
      <c r="P48" s="59">
        <f t="shared" si="25"/>
        <v>-1.7453292519943295E-2</v>
      </c>
      <c r="Q48" s="53">
        <f t="shared" si="26"/>
        <v>2.218697065587949E-2</v>
      </c>
      <c r="R48" s="53">
        <f t="shared" si="27"/>
        <v>1.0000410238250206</v>
      </c>
      <c r="S48" s="53">
        <f t="shared" si="28"/>
        <v>9.8749617305369277</v>
      </c>
      <c r="T48" s="53">
        <f t="shared" si="29"/>
        <v>-3.7776932848085378</v>
      </c>
      <c r="U48" s="94">
        <f t="shared" si="30"/>
        <v>-6.4013668450062928</v>
      </c>
      <c r="W48" s="68">
        <f t="shared" ref="W48:X48" si="56">B49+0.001</f>
        <v>39.021000000000001</v>
      </c>
      <c r="X48" s="68">
        <f t="shared" si="56"/>
        <v>239.45099999999999</v>
      </c>
    </row>
    <row r="49" spans="1:24" x14ac:dyDescent="0.3">
      <c r="A49" s="91">
        <v>720.15</v>
      </c>
      <c r="B49" s="58">
        <v>39.020000000000003</v>
      </c>
      <c r="C49" s="58">
        <v>239.45</v>
      </c>
      <c r="D49" s="57">
        <f t="shared" si="14"/>
        <v>692.83996913156295</v>
      </c>
      <c r="E49" s="57">
        <f t="shared" si="15"/>
        <v>-609.25996913156291</v>
      </c>
      <c r="F49" s="57">
        <f t="shared" si="16"/>
        <v>-58.317931993600048</v>
      </c>
      <c r="G49" s="57">
        <f t="shared" si="17"/>
        <v>-109.19585923537019</v>
      </c>
      <c r="H49" s="57">
        <f t="shared" si="18"/>
        <v>18096.132068006405</v>
      </c>
      <c r="I49" s="57">
        <f t="shared" si="19"/>
        <v>30880.58414076464</v>
      </c>
      <c r="J49" s="53">
        <f t="shared" si="20"/>
        <v>123.79304045931234</v>
      </c>
      <c r="K49" s="53">
        <f t="shared" si="21"/>
        <v>241.89478500303949</v>
      </c>
      <c r="L49" s="53">
        <f t="shared" si="22"/>
        <v>105.10274022031602</v>
      </c>
      <c r="M49" s="54"/>
      <c r="N49" s="59">
        <f t="shared" si="23"/>
        <v>12.360000000000014</v>
      </c>
      <c r="O49" s="59">
        <f t="shared" si="24"/>
        <v>2.6005405854715544E-2</v>
      </c>
      <c r="P49" s="59">
        <f t="shared" si="25"/>
        <v>8.552113334771877E-3</v>
      </c>
      <c r="Q49" s="53">
        <f t="shared" si="26"/>
        <v>2.6539315032003241E-2</v>
      </c>
      <c r="R49" s="53">
        <f t="shared" si="27"/>
        <v>1.0000586987378932</v>
      </c>
      <c r="S49" s="53">
        <f t="shared" si="28"/>
        <v>9.7029267946078281</v>
      </c>
      <c r="T49" s="53">
        <f t="shared" si="29"/>
        <v>-3.919146407674039</v>
      </c>
      <c r="U49" s="94">
        <f t="shared" si="30"/>
        <v>-6.5767877047317924</v>
      </c>
      <c r="W49" s="68">
        <f t="shared" ref="W49:X49" si="57">B50-0.001</f>
        <v>40.149000000000001</v>
      </c>
      <c r="X49" s="68">
        <f t="shared" si="57"/>
        <v>238.35900000000001</v>
      </c>
    </row>
    <row r="50" spans="1:24" x14ac:dyDescent="0.3">
      <c r="A50" s="91">
        <v>732.5</v>
      </c>
      <c r="B50" s="58">
        <v>40.15</v>
      </c>
      <c r="C50" s="58">
        <v>238.36</v>
      </c>
      <c r="D50" s="57">
        <f t="shared" si="14"/>
        <v>702.35783057486412</v>
      </c>
      <c r="E50" s="57">
        <f t="shared" si="15"/>
        <v>-618.77783057486408</v>
      </c>
      <c r="F50" s="57">
        <f t="shared" si="16"/>
        <v>-62.382868090876123</v>
      </c>
      <c r="G50" s="57">
        <f t="shared" si="17"/>
        <v>-115.93398188657856</v>
      </c>
      <c r="H50" s="57">
        <f t="shared" si="18"/>
        <v>18092.067131909131</v>
      </c>
      <c r="I50" s="57">
        <f t="shared" si="19"/>
        <v>30873.846018113432</v>
      </c>
      <c r="J50" s="53">
        <f t="shared" si="20"/>
        <v>131.65223274719338</v>
      </c>
      <c r="K50" s="53">
        <f t="shared" si="21"/>
        <v>241.71576803586066</v>
      </c>
      <c r="L50" s="53">
        <f t="shared" si="22"/>
        <v>111.99213947092161</v>
      </c>
      <c r="M50" s="54"/>
      <c r="N50" s="59">
        <f t="shared" si="23"/>
        <v>12.350000000000023</v>
      </c>
      <c r="O50" s="59">
        <f t="shared" si="24"/>
        <v>1.9722220547535845E-2</v>
      </c>
      <c r="P50" s="59">
        <f t="shared" si="25"/>
        <v>-1.9024088846737754E-2</v>
      </c>
      <c r="Q50" s="53">
        <f t="shared" si="26"/>
        <v>2.3149394200654649E-2</v>
      </c>
      <c r="R50" s="53">
        <f t="shared" si="27"/>
        <v>1.0000446602643083</v>
      </c>
      <c r="S50" s="53">
        <f t="shared" si="28"/>
        <v>9.5178614433011184</v>
      </c>
      <c r="T50" s="53">
        <f t="shared" si="29"/>
        <v>-4.0649360972760729</v>
      </c>
      <c r="U50" s="94">
        <f t="shared" si="30"/>
        <v>-6.7381226512083678</v>
      </c>
      <c r="W50" s="68">
        <f t="shared" ref="W50:X50" si="58">B51+0.001</f>
        <v>41.430999999999997</v>
      </c>
      <c r="X50" s="68">
        <f t="shared" si="58"/>
        <v>238.321</v>
      </c>
    </row>
    <row r="51" spans="1:24" x14ac:dyDescent="0.3">
      <c r="A51" s="91">
        <v>744.86</v>
      </c>
      <c r="B51" s="58">
        <v>41.43</v>
      </c>
      <c r="C51" s="58">
        <v>238.32</v>
      </c>
      <c r="D51" s="57">
        <f t="shared" si="14"/>
        <v>711.71550446125127</v>
      </c>
      <c r="E51" s="57">
        <f t="shared" si="15"/>
        <v>-628.13550446125123</v>
      </c>
      <c r="F51" s="57">
        <f t="shared" si="16"/>
        <v>-66.621010952748662</v>
      </c>
      <c r="G51" s="57">
        <f t="shared" si="17"/>
        <v>-122.8067781314105</v>
      </c>
      <c r="H51" s="57">
        <f t="shared" si="18"/>
        <v>18087.828989047259</v>
      </c>
      <c r="I51" s="57">
        <f t="shared" si="19"/>
        <v>30866.9732218686</v>
      </c>
      <c r="J51" s="53">
        <f t="shared" si="20"/>
        <v>139.71350634560619</v>
      </c>
      <c r="K51" s="53">
        <f t="shared" si="21"/>
        <v>241.52076946237148</v>
      </c>
      <c r="L51" s="53">
        <f t="shared" si="22"/>
        <v>119.09887697658692</v>
      </c>
      <c r="M51" s="54"/>
      <c r="N51" s="59">
        <f t="shared" si="23"/>
        <v>12.360000000000014</v>
      </c>
      <c r="O51" s="59">
        <f t="shared" si="24"/>
        <v>2.2340214425527437E-2</v>
      </c>
      <c r="P51" s="59">
        <f t="shared" si="25"/>
        <v>-6.9813170079808899E-4</v>
      </c>
      <c r="Q51" s="53">
        <f t="shared" si="26"/>
        <v>2.2344868478014313E-2</v>
      </c>
      <c r="R51" s="53">
        <f t="shared" si="27"/>
        <v>1.000041609839827</v>
      </c>
      <c r="S51" s="53">
        <f t="shared" si="28"/>
        <v>9.3576738863871984</v>
      </c>
      <c r="T51" s="53">
        <f t="shared" si="29"/>
        <v>-4.2381428618725367</v>
      </c>
      <c r="U51" s="94">
        <f t="shared" si="30"/>
        <v>-6.872796244831938</v>
      </c>
      <c r="W51" s="68">
        <f t="shared" ref="W51:X51" si="59">B52-0.001</f>
        <v>43.079000000000001</v>
      </c>
      <c r="X51" s="68">
        <f t="shared" si="59"/>
        <v>238.589</v>
      </c>
    </row>
    <row r="52" spans="1:24" x14ac:dyDescent="0.3">
      <c r="A52" s="91">
        <v>757.25</v>
      </c>
      <c r="B52" s="58">
        <v>43.08</v>
      </c>
      <c r="C52" s="58">
        <v>238.59</v>
      </c>
      <c r="D52" s="57">
        <f t="shared" si="14"/>
        <v>720.88577082695247</v>
      </c>
      <c r="E52" s="57">
        <f t="shared" si="15"/>
        <v>-637.30577082695243</v>
      </c>
      <c r="F52" s="57">
        <f t="shared" si="16"/>
        <v>-70.979322255392276</v>
      </c>
      <c r="G52" s="57">
        <f t="shared" si="17"/>
        <v>-129.90696827170538</v>
      </c>
      <c r="H52" s="57">
        <f t="shared" si="18"/>
        <v>18083.470677744615</v>
      </c>
      <c r="I52" s="57">
        <f t="shared" si="19"/>
        <v>30859.873031728304</v>
      </c>
      <c r="J52" s="53">
        <f t="shared" si="20"/>
        <v>148.0333901299997</v>
      </c>
      <c r="K52" s="53">
        <f t="shared" si="21"/>
        <v>241.34843437393542</v>
      </c>
      <c r="L52" s="53">
        <f t="shared" si="22"/>
        <v>126.42338035242457</v>
      </c>
      <c r="M52" s="54"/>
      <c r="N52" s="59">
        <f t="shared" si="23"/>
        <v>12.389999999999986</v>
      </c>
      <c r="O52" s="59">
        <f t="shared" si="24"/>
        <v>2.8797932657906412E-2</v>
      </c>
      <c r="P52" s="59">
        <f t="shared" si="25"/>
        <v>4.7123889803848684E-3</v>
      </c>
      <c r="Q52" s="53">
        <f t="shared" si="26"/>
        <v>2.8971688388796935E-2</v>
      </c>
      <c r="R52" s="53">
        <f t="shared" si="27"/>
        <v>1.0000699524321992</v>
      </c>
      <c r="S52" s="53">
        <f t="shared" si="28"/>
        <v>9.170266365701206</v>
      </c>
      <c r="T52" s="53">
        <f t="shared" si="29"/>
        <v>-4.3583113026436164</v>
      </c>
      <c r="U52" s="94">
        <f t="shared" si="30"/>
        <v>-7.1001901402948935</v>
      </c>
      <c r="W52" s="68">
        <f t="shared" ref="W52:X52" si="60">B53+0.001</f>
        <v>44.750999999999998</v>
      </c>
      <c r="X52" s="68">
        <f t="shared" si="60"/>
        <v>239.381</v>
      </c>
    </row>
    <row r="53" spans="1:24" x14ac:dyDescent="0.3">
      <c r="A53" s="91">
        <v>769.59</v>
      </c>
      <c r="B53" s="58">
        <v>44.75</v>
      </c>
      <c r="C53" s="58">
        <v>239.38</v>
      </c>
      <c r="D53" s="57">
        <f t="shared" si="14"/>
        <v>729.77488420609018</v>
      </c>
      <c r="E53" s="57">
        <f t="shared" si="15"/>
        <v>-646.19488420609014</v>
      </c>
      <c r="F53" s="57">
        <f t="shared" si="16"/>
        <v>-75.388412527323197</v>
      </c>
      <c r="G53" s="57">
        <f t="shared" si="17"/>
        <v>-137.24231052966948</v>
      </c>
      <c r="H53" s="57">
        <f t="shared" si="18"/>
        <v>18079.061587472683</v>
      </c>
      <c r="I53" s="57">
        <f t="shared" si="19"/>
        <v>30852.53768947034</v>
      </c>
      <c r="J53" s="53">
        <f t="shared" si="20"/>
        <v>156.58500740144979</v>
      </c>
      <c r="K53" s="53">
        <f t="shared" si="21"/>
        <v>241.21961922341677</v>
      </c>
      <c r="L53" s="53">
        <f t="shared" si="22"/>
        <v>133.90943566447763</v>
      </c>
      <c r="M53" s="54"/>
      <c r="N53" s="59">
        <f t="shared" si="23"/>
        <v>12.340000000000032</v>
      </c>
      <c r="O53" s="59">
        <f t="shared" si="24"/>
        <v>2.9146998508305332E-2</v>
      </c>
      <c r="P53" s="59">
        <f t="shared" si="25"/>
        <v>1.3788101090755064E-2</v>
      </c>
      <c r="Q53" s="53">
        <f t="shared" si="26"/>
        <v>3.0675331378992921E-2</v>
      </c>
      <c r="R53" s="53">
        <f t="shared" si="27"/>
        <v>1.000078422042268</v>
      </c>
      <c r="S53" s="53">
        <f t="shared" si="28"/>
        <v>8.8891133791377648</v>
      </c>
      <c r="T53" s="53">
        <f t="shared" si="29"/>
        <v>-4.4090902719309231</v>
      </c>
      <c r="U53" s="94">
        <f t="shared" si="30"/>
        <v>-7.3353422579641059</v>
      </c>
      <c r="W53" s="68">
        <f t="shared" ref="W53:X53" si="61">B54-0.001</f>
        <v>46.139000000000003</v>
      </c>
      <c r="X53" s="68">
        <f t="shared" si="61"/>
        <v>239.989</v>
      </c>
    </row>
    <row r="54" spans="1:24" x14ac:dyDescent="0.3">
      <c r="A54" s="91">
        <v>781.93</v>
      </c>
      <c r="B54" s="58">
        <v>46.14</v>
      </c>
      <c r="C54" s="58">
        <v>239.99</v>
      </c>
      <c r="D54" s="57">
        <f t="shared" si="14"/>
        <v>738.43237859254305</v>
      </c>
      <c r="E54" s="57">
        <f t="shared" si="15"/>
        <v>-654.852378592543</v>
      </c>
      <c r="F54" s="57">
        <f t="shared" si="16"/>
        <v>-79.826181145842014</v>
      </c>
      <c r="G54" s="57">
        <f t="shared" si="17"/>
        <v>-144.83318677109412</v>
      </c>
      <c r="H54" s="57">
        <f t="shared" si="18"/>
        <v>18074.623818854165</v>
      </c>
      <c r="I54" s="57">
        <f t="shared" si="19"/>
        <v>30844.946813228915</v>
      </c>
      <c r="J54" s="53">
        <f t="shared" si="20"/>
        <v>165.37494122931508</v>
      </c>
      <c r="K54" s="53">
        <f t="shared" si="21"/>
        <v>241.1382276074082</v>
      </c>
      <c r="L54" s="53">
        <f t="shared" si="22"/>
        <v>141.54809414494463</v>
      </c>
      <c r="M54" s="54"/>
      <c r="N54" s="59">
        <f t="shared" si="23"/>
        <v>12.339999999999918</v>
      </c>
      <c r="O54" s="59">
        <f t="shared" si="24"/>
        <v>2.4260076602721191E-2</v>
      </c>
      <c r="P54" s="59">
        <f t="shared" si="25"/>
        <v>1.0646508437165648E-2</v>
      </c>
      <c r="Q54" s="53">
        <f t="shared" si="26"/>
        <v>2.5418386944303206E-2</v>
      </c>
      <c r="R54" s="53">
        <f t="shared" si="27"/>
        <v>1.0000538446784479</v>
      </c>
      <c r="S54" s="53">
        <f t="shared" si="28"/>
        <v>8.6574943864528269</v>
      </c>
      <c r="T54" s="53">
        <f t="shared" si="29"/>
        <v>-4.4377686185188105</v>
      </c>
      <c r="U54" s="94">
        <f t="shared" si="30"/>
        <v>-7.5908762414246445</v>
      </c>
      <c r="W54" s="68">
        <f t="shared" ref="W54:X54" si="62">B55+0.001</f>
        <v>47.730999999999995</v>
      </c>
      <c r="X54" s="68">
        <f t="shared" si="62"/>
        <v>240.761</v>
      </c>
    </row>
    <row r="55" spans="1:24" x14ac:dyDescent="0.3">
      <c r="A55" s="91">
        <v>794.28</v>
      </c>
      <c r="B55" s="58">
        <v>47.73</v>
      </c>
      <c r="C55" s="58">
        <v>240.76</v>
      </c>
      <c r="D55" s="57">
        <f t="shared" si="14"/>
        <v>746.86509678560924</v>
      </c>
      <c r="E55" s="57">
        <f t="shared" si="15"/>
        <v>-663.2850967856092</v>
      </c>
      <c r="F55" s="57">
        <f t="shared" si="16"/>
        <v>-84.285380473104283</v>
      </c>
      <c r="G55" s="57">
        <f t="shared" si="17"/>
        <v>-152.67641904016014</v>
      </c>
      <c r="H55" s="57">
        <f t="shared" si="18"/>
        <v>18070.164619526902</v>
      </c>
      <c r="I55" s="57">
        <f t="shared" si="19"/>
        <v>30837.103580959847</v>
      </c>
      <c r="J55" s="53">
        <f t="shared" si="20"/>
        <v>174.39642855409201</v>
      </c>
      <c r="K55" s="53">
        <f t="shared" si="21"/>
        <v>241.0990022023671</v>
      </c>
      <c r="L55" s="53">
        <f t="shared" si="22"/>
        <v>149.33149017742522</v>
      </c>
      <c r="M55" s="54"/>
      <c r="N55" s="59">
        <f t="shared" si="23"/>
        <v>12.350000000000023</v>
      </c>
      <c r="O55" s="59">
        <f t="shared" si="24"/>
        <v>2.7750735106709775E-2</v>
      </c>
      <c r="P55" s="59">
        <f t="shared" si="25"/>
        <v>1.343903524035602E-2</v>
      </c>
      <c r="Q55" s="53">
        <f t="shared" si="26"/>
        <v>2.9436014062188098E-2</v>
      </c>
      <c r="R55" s="53">
        <f t="shared" si="27"/>
        <v>1.0000722128340853</v>
      </c>
      <c r="S55" s="53">
        <f t="shared" si="28"/>
        <v>8.4327181930662203</v>
      </c>
      <c r="T55" s="53">
        <f t="shared" si="29"/>
        <v>-4.4591993272622696</v>
      </c>
      <c r="U55" s="94">
        <f t="shared" si="30"/>
        <v>-7.8432322690660259</v>
      </c>
      <c r="W55" s="68">
        <f t="shared" ref="W55:X55" si="63">B56-0.001</f>
        <v>48.959000000000003</v>
      </c>
      <c r="X55" s="68">
        <f t="shared" si="63"/>
        <v>242.03899999999999</v>
      </c>
    </row>
    <row r="56" spans="1:24" x14ac:dyDescent="0.3">
      <c r="A56" s="91">
        <v>806.64</v>
      </c>
      <c r="B56" s="58">
        <v>48.96</v>
      </c>
      <c r="C56" s="58">
        <v>242.04</v>
      </c>
      <c r="D56" s="57">
        <f t="shared" si="14"/>
        <v>755.08012639965659</v>
      </c>
      <c r="E56" s="57">
        <f t="shared" si="15"/>
        <v>-671.50012639965655</v>
      </c>
      <c r="F56" s="57">
        <f t="shared" si="16"/>
        <v>-88.704930427803717</v>
      </c>
      <c r="G56" s="57">
        <f t="shared" si="17"/>
        <v>-160.78450471796887</v>
      </c>
      <c r="H56" s="57">
        <f t="shared" si="18"/>
        <v>18065.745069572204</v>
      </c>
      <c r="I56" s="57">
        <f t="shared" si="19"/>
        <v>30828.995495282037</v>
      </c>
      <c r="J56" s="53">
        <f t="shared" si="20"/>
        <v>183.63066639209273</v>
      </c>
      <c r="K56" s="53">
        <f t="shared" si="21"/>
        <v>241.11444594482623</v>
      </c>
      <c r="L56" s="53">
        <f t="shared" si="22"/>
        <v>157.21297555039368</v>
      </c>
      <c r="M56" s="54"/>
      <c r="N56" s="59">
        <f t="shared" si="23"/>
        <v>12.360000000000014</v>
      </c>
      <c r="O56" s="59">
        <f t="shared" si="24"/>
        <v>2.1467549799530323E-2</v>
      </c>
      <c r="P56" s="59">
        <f t="shared" si="25"/>
        <v>2.2340214425527437E-2</v>
      </c>
      <c r="Q56" s="53">
        <f t="shared" si="26"/>
        <v>2.7192427710310385E-2</v>
      </c>
      <c r="R56" s="53">
        <f t="shared" si="27"/>
        <v>1.0000616235670221</v>
      </c>
      <c r="S56" s="53">
        <f t="shared" si="28"/>
        <v>8.2150296140473973</v>
      </c>
      <c r="T56" s="53">
        <f t="shared" si="29"/>
        <v>-4.4195499546994377</v>
      </c>
      <c r="U56" s="94">
        <f t="shared" si="30"/>
        <v>-8.1080856778087398</v>
      </c>
      <c r="W56" s="68">
        <f t="shared" ref="W56:X56" si="64">B57+0.001</f>
        <v>50.010999999999996</v>
      </c>
      <c r="X56" s="68">
        <f t="shared" si="64"/>
        <v>242.601</v>
      </c>
    </row>
    <row r="57" spans="1:24" x14ac:dyDescent="0.3">
      <c r="A57" s="91">
        <v>818.99</v>
      </c>
      <c r="B57" s="58">
        <v>50.01</v>
      </c>
      <c r="C57" s="58">
        <v>242.6</v>
      </c>
      <c r="D57" s="57">
        <f t="shared" si="14"/>
        <v>763.10319272469667</v>
      </c>
      <c r="E57" s="57">
        <f t="shared" si="15"/>
        <v>-679.52319272469663</v>
      </c>
      <c r="F57" s="57">
        <f t="shared" si="16"/>
        <v>-93.065978996264619</v>
      </c>
      <c r="G57" s="57">
        <f t="shared" si="17"/>
        <v>-169.09890138312522</v>
      </c>
      <c r="H57" s="57">
        <f t="shared" si="18"/>
        <v>18061.384021003742</v>
      </c>
      <c r="I57" s="57">
        <f t="shared" si="19"/>
        <v>30820.681098616882</v>
      </c>
      <c r="J57" s="53">
        <f t="shared" si="20"/>
        <v>193.01739531843515</v>
      </c>
      <c r="K57" s="53">
        <f t="shared" si="21"/>
        <v>241.17318856924541</v>
      </c>
      <c r="L57" s="53">
        <f t="shared" si="22"/>
        <v>165.14695273039675</v>
      </c>
      <c r="M57" s="54"/>
      <c r="N57" s="59">
        <f t="shared" si="23"/>
        <v>12.350000000000023</v>
      </c>
      <c r="O57" s="59">
        <f t="shared" si="24"/>
        <v>1.8325957145940409E-2</v>
      </c>
      <c r="P57" s="59">
        <f t="shared" si="25"/>
        <v>9.7738438111682844E-3</v>
      </c>
      <c r="Q57" s="53">
        <f t="shared" si="26"/>
        <v>1.977490420281991E-2</v>
      </c>
      <c r="R57" s="53">
        <f t="shared" si="27"/>
        <v>1.0000325885107164</v>
      </c>
      <c r="S57" s="53">
        <f t="shared" si="28"/>
        <v>8.0230663250401157</v>
      </c>
      <c r="T57" s="53">
        <f t="shared" si="29"/>
        <v>-4.3610485684609026</v>
      </c>
      <c r="U57" s="94">
        <f t="shared" si="30"/>
        <v>-8.3143966651563499</v>
      </c>
      <c r="W57" s="68">
        <f t="shared" ref="W57:X57" si="65">B58-0.001</f>
        <v>51.519000000000005</v>
      </c>
      <c r="X57" s="68">
        <f t="shared" si="65"/>
        <v>241.589</v>
      </c>
    </row>
    <row r="58" spans="1:24" x14ac:dyDescent="0.3">
      <c r="A58" s="91">
        <v>831.31</v>
      </c>
      <c r="B58" s="58">
        <v>51.52</v>
      </c>
      <c r="C58" s="58">
        <v>241.59</v>
      </c>
      <c r="D58" s="57">
        <f t="shared" si="14"/>
        <v>770.89551993883208</v>
      </c>
      <c r="E58" s="57">
        <f t="shared" si="15"/>
        <v>-687.31551993883204</v>
      </c>
      <c r="F58" s="57">
        <f t="shared" si="16"/>
        <v>-97.532528700128495</v>
      </c>
      <c r="G58" s="57">
        <f t="shared" si="17"/>
        <v>-177.53103207107202</v>
      </c>
      <c r="H58" s="57">
        <f t="shared" si="18"/>
        <v>18056.917471299879</v>
      </c>
      <c r="I58" s="57">
        <f t="shared" si="19"/>
        <v>30812.248967928936</v>
      </c>
      <c r="J58" s="53">
        <f t="shared" si="20"/>
        <v>202.55829161715741</v>
      </c>
      <c r="K58" s="53">
        <f t="shared" si="21"/>
        <v>241.21635516010201</v>
      </c>
      <c r="L58" s="53">
        <f t="shared" si="22"/>
        <v>173.23116358518212</v>
      </c>
      <c r="M58" s="54"/>
      <c r="N58" s="59">
        <f t="shared" si="23"/>
        <v>12.319999999999936</v>
      </c>
      <c r="O58" s="59">
        <f t="shared" si="24"/>
        <v>2.6354471705114464E-2</v>
      </c>
      <c r="P58" s="59">
        <f t="shared" si="25"/>
        <v>-1.7627825445142568E-2</v>
      </c>
      <c r="Q58" s="53">
        <f t="shared" si="26"/>
        <v>2.9680793755658907E-2</v>
      </c>
      <c r="R58" s="53">
        <f t="shared" si="27"/>
        <v>1.0000734189276743</v>
      </c>
      <c r="S58" s="53">
        <f t="shared" si="28"/>
        <v>7.792327214135442</v>
      </c>
      <c r="T58" s="53">
        <f t="shared" si="29"/>
        <v>-4.4665497038638717</v>
      </c>
      <c r="U58" s="94">
        <f t="shared" si="30"/>
        <v>-8.432130687946783</v>
      </c>
      <c r="W58" s="68">
        <f t="shared" ref="W58:X58" si="66">B59+0.001</f>
        <v>53.050999999999995</v>
      </c>
      <c r="X58" s="68">
        <f t="shared" si="66"/>
        <v>241.77100000000002</v>
      </c>
    </row>
    <row r="59" spans="1:24" x14ac:dyDescent="0.3">
      <c r="A59" s="91">
        <v>843.67</v>
      </c>
      <c r="B59" s="58">
        <v>53.05</v>
      </c>
      <c r="C59" s="58">
        <v>241.77</v>
      </c>
      <c r="D59" s="57">
        <f t="shared" si="14"/>
        <v>778.45633341209941</v>
      </c>
      <c r="E59" s="57">
        <f t="shared" si="15"/>
        <v>-694.87633341209937</v>
      </c>
      <c r="F59" s="57">
        <f t="shared" si="16"/>
        <v>-102.17067093748203</v>
      </c>
      <c r="G59" s="57">
        <f t="shared" si="17"/>
        <v>-186.13813261352595</v>
      </c>
      <c r="H59" s="57">
        <f t="shared" si="18"/>
        <v>18052.279329062527</v>
      </c>
      <c r="I59" s="57">
        <f t="shared" si="19"/>
        <v>30803.641867386483</v>
      </c>
      <c r="J59" s="53">
        <f t="shared" si="20"/>
        <v>212.33523120920327</v>
      </c>
      <c r="K59" s="53">
        <f t="shared" si="21"/>
        <v>241.23774683453976</v>
      </c>
      <c r="L59" s="53">
        <f t="shared" si="22"/>
        <v>181.55146286032289</v>
      </c>
      <c r="M59" s="54"/>
      <c r="N59" s="59">
        <f t="shared" si="23"/>
        <v>12.360000000000014</v>
      </c>
      <c r="O59" s="59">
        <f t="shared" si="24"/>
        <v>2.6703537555513138E-2</v>
      </c>
      <c r="P59" s="59">
        <f t="shared" si="25"/>
        <v>3.1415926535899121E-3</v>
      </c>
      <c r="Q59" s="53">
        <f t="shared" si="26"/>
        <v>2.6818913188945359E-2</v>
      </c>
      <c r="R59" s="53">
        <f t="shared" si="27"/>
        <v>1.0000599421534206</v>
      </c>
      <c r="S59" s="53">
        <f t="shared" si="28"/>
        <v>7.5608134732673742</v>
      </c>
      <c r="T59" s="53">
        <f t="shared" si="29"/>
        <v>-4.638142237353529</v>
      </c>
      <c r="U59" s="94">
        <f t="shared" si="30"/>
        <v>-8.6071005424539226</v>
      </c>
      <c r="W59" s="68">
        <f t="shared" ref="W59:X59" si="67">B60-0.001</f>
        <v>54.199000000000005</v>
      </c>
      <c r="X59" s="68">
        <f t="shared" si="67"/>
        <v>242.62899999999999</v>
      </c>
    </row>
    <row r="60" spans="1:24" x14ac:dyDescent="0.3">
      <c r="A60" s="91">
        <v>856.03</v>
      </c>
      <c r="B60" s="58">
        <v>54.2</v>
      </c>
      <c r="C60" s="58">
        <v>242.63</v>
      </c>
      <c r="D60" s="57">
        <f t="shared" si="14"/>
        <v>785.78661547511047</v>
      </c>
      <c r="E60" s="57">
        <f t="shared" si="15"/>
        <v>-702.20661547511042</v>
      </c>
      <c r="F60" s="57">
        <f t="shared" si="16"/>
        <v>-106.8113641697804</v>
      </c>
      <c r="G60" s="57">
        <f t="shared" si="17"/>
        <v>-194.94117432973175</v>
      </c>
      <c r="H60" s="57">
        <f t="shared" si="18"/>
        <v>18047.63863583023</v>
      </c>
      <c r="I60" s="57">
        <f t="shared" si="19"/>
        <v>30794.838825670278</v>
      </c>
      <c r="J60" s="53">
        <f t="shared" si="20"/>
        <v>222.28524234609981</v>
      </c>
      <c r="K60" s="53">
        <f t="shared" si="21"/>
        <v>241.28096566331035</v>
      </c>
      <c r="L60" s="53">
        <f t="shared" si="22"/>
        <v>189.9719419487667</v>
      </c>
      <c r="M60" s="54"/>
      <c r="N60" s="59">
        <f t="shared" si="23"/>
        <v>12.360000000000014</v>
      </c>
      <c r="O60" s="59">
        <f t="shared" si="24"/>
        <v>2.0071286397934891E-2</v>
      </c>
      <c r="P60" s="59">
        <f t="shared" si="25"/>
        <v>1.5009831567150977E-2</v>
      </c>
      <c r="Q60" s="53">
        <f t="shared" si="26"/>
        <v>2.3428505803763988E-2</v>
      </c>
      <c r="R60" s="53">
        <f t="shared" si="27"/>
        <v>1.0000457437512025</v>
      </c>
      <c r="S60" s="53">
        <f t="shared" si="28"/>
        <v>7.3302820630110483</v>
      </c>
      <c r="T60" s="53">
        <f t="shared" si="29"/>
        <v>-4.6406932322983678</v>
      </c>
      <c r="U60" s="94">
        <f t="shared" si="30"/>
        <v>-8.8030417162057972</v>
      </c>
      <c r="W60" s="68">
        <f t="shared" ref="W60:X60" si="68">B61+0.001</f>
        <v>55.210999999999999</v>
      </c>
      <c r="X60" s="68">
        <f t="shared" si="68"/>
        <v>241.67099999999999</v>
      </c>
    </row>
    <row r="61" spans="1:24" x14ac:dyDescent="0.3">
      <c r="A61" s="91">
        <v>868.37</v>
      </c>
      <c r="B61" s="58">
        <v>55.21</v>
      </c>
      <c r="C61" s="58">
        <v>241.67</v>
      </c>
      <c r="D61" s="57">
        <f t="shared" si="14"/>
        <v>792.91651845956517</v>
      </c>
      <c r="E61" s="57">
        <f t="shared" si="15"/>
        <v>-709.33651845956513</v>
      </c>
      <c r="F61" s="57">
        <f t="shared" si="16"/>
        <v>-111.51678434513532</v>
      </c>
      <c r="G61" s="57">
        <f t="shared" si="17"/>
        <v>-203.84582414569658</v>
      </c>
      <c r="H61" s="57">
        <f t="shared" si="18"/>
        <v>18042.933215654873</v>
      </c>
      <c r="I61" s="57">
        <f t="shared" si="19"/>
        <v>30785.934175854312</v>
      </c>
      <c r="J61" s="53">
        <f t="shared" si="20"/>
        <v>232.35557495424479</v>
      </c>
      <c r="K61" s="53">
        <f t="shared" si="21"/>
        <v>241.31850263674647</v>
      </c>
      <c r="L61" s="53">
        <f t="shared" si="22"/>
        <v>198.49928026408628</v>
      </c>
      <c r="M61" s="54"/>
      <c r="N61" s="59">
        <f t="shared" si="23"/>
        <v>12.340000000000032</v>
      </c>
      <c r="O61" s="59">
        <f t="shared" si="24"/>
        <v>1.7627825445142693E-2</v>
      </c>
      <c r="P61" s="59">
        <f t="shared" si="25"/>
        <v>-1.6755160819145704E-2</v>
      </c>
      <c r="Q61" s="53">
        <f t="shared" si="26"/>
        <v>2.2310135728986102E-2</v>
      </c>
      <c r="R61" s="53">
        <f t="shared" si="27"/>
        <v>1.0000414805776849</v>
      </c>
      <c r="S61" s="53">
        <f t="shared" si="28"/>
        <v>7.1299029844547546</v>
      </c>
      <c r="T61" s="53">
        <f t="shared" si="29"/>
        <v>-4.7054201753549192</v>
      </c>
      <c r="U61" s="94">
        <f t="shared" si="30"/>
        <v>-8.9046498159648415</v>
      </c>
      <c r="W61" s="68">
        <f t="shared" ref="W61:X61" si="69">B62-0.001</f>
        <v>56.679000000000002</v>
      </c>
      <c r="X61" s="68">
        <f t="shared" si="69"/>
        <v>242.51900000000001</v>
      </c>
    </row>
    <row r="62" spans="1:24" x14ac:dyDescent="0.3">
      <c r="A62" s="91">
        <v>880.77</v>
      </c>
      <c r="B62" s="58">
        <v>56.68</v>
      </c>
      <c r="C62" s="58">
        <v>242.52</v>
      </c>
      <c r="D62" s="57">
        <f t="shared" si="14"/>
        <v>799.86027238477641</v>
      </c>
      <c r="E62" s="57">
        <f t="shared" si="15"/>
        <v>-716.28027238477637</v>
      </c>
      <c r="F62" s="57">
        <f t="shared" si="16"/>
        <v>-116.32402159610942</v>
      </c>
      <c r="G62" s="57">
        <f t="shared" si="17"/>
        <v>-212.92461161561198</v>
      </c>
      <c r="H62" s="57">
        <f t="shared" si="18"/>
        <v>18038.125978403899</v>
      </c>
      <c r="I62" s="57">
        <f t="shared" si="19"/>
        <v>30776.855388384396</v>
      </c>
      <c r="J62" s="53">
        <f t="shared" si="20"/>
        <v>242.62763286969465</v>
      </c>
      <c r="K62" s="53">
        <f t="shared" si="21"/>
        <v>241.35153492431908</v>
      </c>
      <c r="L62" s="53">
        <f t="shared" si="22"/>
        <v>207.20186358040638</v>
      </c>
      <c r="M62" s="54"/>
      <c r="N62" s="59">
        <f t="shared" si="23"/>
        <v>12.399999999999977</v>
      </c>
      <c r="O62" s="59">
        <f t="shared" si="24"/>
        <v>2.5656340004316623E-2</v>
      </c>
      <c r="P62" s="59">
        <f t="shared" si="25"/>
        <v>1.4835298641952198E-2</v>
      </c>
      <c r="Q62" s="53">
        <f t="shared" si="26"/>
        <v>2.8448149346653517E-2</v>
      </c>
      <c r="R62" s="53">
        <f t="shared" si="27"/>
        <v>1.0000674468919009</v>
      </c>
      <c r="S62" s="53">
        <f t="shared" si="28"/>
        <v>6.9437539252111966</v>
      </c>
      <c r="T62" s="53">
        <f t="shared" si="29"/>
        <v>-4.8072372509740946</v>
      </c>
      <c r="U62" s="94">
        <f t="shared" si="30"/>
        <v>-9.0787874699153903</v>
      </c>
      <c r="W62" s="68">
        <f t="shared" ref="W62:X62" si="70">B63+0.001</f>
        <v>57.841000000000001</v>
      </c>
      <c r="X62" s="68">
        <f t="shared" si="70"/>
        <v>241.691</v>
      </c>
    </row>
    <row r="63" spans="1:24" x14ac:dyDescent="0.3">
      <c r="A63" s="91">
        <v>893</v>
      </c>
      <c r="B63" s="58">
        <v>57.84</v>
      </c>
      <c r="C63" s="58">
        <v>241.69</v>
      </c>
      <c r="D63" s="57">
        <f t="shared" si="14"/>
        <v>806.47456370785324</v>
      </c>
      <c r="E63" s="57">
        <f t="shared" si="15"/>
        <v>-722.89456370785319</v>
      </c>
      <c r="F63" s="57">
        <f t="shared" si="16"/>
        <v>-121.13713081068923</v>
      </c>
      <c r="G63" s="57">
        <f t="shared" si="17"/>
        <v>-222.0158750364582</v>
      </c>
      <c r="H63" s="57">
        <f t="shared" si="18"/>
        <v>18033.312869189318</v>
      </c>
      <c r="I63" s="57">
        <f t="shared" si="19"/>
        <v>30767.764124963549</v>
      </c>
      <c r="J63" s="53">
        <f t="shared" si="20"/>
        <v>252.91352915423536</v>
      </c>
      <c r="K63" s="53">
        <f t="shared" si="21"/>
        <v>241.38206984246079</v>
      </c>
      <c r="L63" s="53">
        <f t="shared" si="22"/>
        <v>215.91577014184455</v>
      </c>
      <c r="M63" s="54"/>
      <c r="N63" s="59">
        <f t="shared" si="23"/>
        <v>12.230000000000018</v>
      </c>
      <c r="O63" s="59">
        <f t="shared" si="24"/>
        <v>2.0245819323134288E-2</v>
      </c>
      <c r="P63" s="59">
        <f t="shared" si="25"/>
        <v>-1.4486232791553153E-2</v>
      </c>
      <c r="Q63" s="53">
        <f t="shared" si="26"/>
        <v>2.3629468007433152E-2</v>
      </c>
      <c r="R63" s="53">
        <f t="shared" si="27"/>
        <v>1.0000465319113121</v>
      </c>
      <c r="S63" s="53">
        <f t="shared" si="28"/>
        <v>6.6142913230768166</v>
      </c>
      <c r="T63" s="53">
        <f t="shared" si="29"/>
        <v>-4.8131092145798098</v>
      </c>
      <c r="U63" s="94">
        <f t="shared" si="30"/>
        <v>-9.0912634208462091</v>
      </c>
      <c r="W63" s="68">
        <f t="shared" ref="W63:X63" si="71">B64-0.001</f>
        <v>59.019000000000005</v>
      </c>
      <c r="X63" s="68">
        <f t="shared" si="71"/>
        <v>240.75899999999999</v>
      </c>
    </row>
    <row r="64" spans="1:24" x14ac:dyDescent="0.3">
      <c r="A64" s="91">
        <v>905.33</v>
      </c>
      <c r="B64" s="58">
        <v>59.02</v>
      </c>
      <c r="C64" s="58">
        <v>240.76</v>
      </c>
      <c r="D64" s="57">
        <f t="shared" si="14"/>
        <v>812.92979911209954</v>
      </c>
      <c r="E64" s="57">
        <f t="shared" si="15"/>
        <v>-729.3497991120995</v>
      </c>
      <c r="F64" s="57">
        <f t="shared" si="16"/>
        <v>-126.19431752803415</v>
      </c>
      <c r="G64" s="57">
        <f t="shared" si="17"/>
        <v>-231.22325806321302</v>
      </c>
      <c r="H64" s="57">
        <f t="shared" si="18"/>
        <v>18028.255682471972</v>
      </c>
      <c r="I64" s="57">
        <f t="shared" si="19"/>
        <v>30758.556741936794</v>
      </c>
      <c r="J64" s="53">
        <f t="shared" si="20"/>
        <v>263.41830013446963</v>
      </c>
      <c r="K64" s="53">
        <f t="shared" si="21"/>
        <v>241.3756887476579</v>
      </c>
      <c r="L64" s="53">
        <f t="shared" si="22"/>
        <v>224.89911382412393</v>
      </c>
      <c r="M64" s="54"/>
      <c r="N64" s="59">
        <f t="shared" si="23"/>
        <v>12.330000000000041</v>
      </c>
      <c r="O64" s="59">
        <f t="shared" si="24"/>
        <v>2.0594885173533084E-2</v>
      </c>
      <c r="P64" s="59">
        <f t="shared" si="25"/>
        <v>-1.6231562043547382E-2</v>
      </c>
      <c r="Q64" s="53">
        <f t="shared" si="26"/>
        <v>2.4806925249776235E-2</v>
      </c>
      <c r="R64" s="53">
        <f t="shared" si="27"/>
        <v>1.0000512851176997</v>
      </c>
      <c r="S64" s="53">
        <f t="shared" si="28"/>
        <v>6.4552354042462845</v>
      </c>
      <c r="T64" s="53">
        <f t="shared" si="29"/>
        <v>-5.0571867173449174</v>
      </c>
      <c r="U64" s="94">
        <f t="shared" si="30"/>
        <v>-9.2073830267548278</v>
      </c>
      <c r="W64" s="68">
        <f t="shared" ref="W64:X64" si="72">B65+0.001</f>
        <v>59.780999999999999</v>
      </c>
      <c r="X64" s="68">
        <f t="shared" si="72"/>
        <v>239.74100000000001</v>
      </c>
    </row>
    <row r="65" spans="1:24" x14ac:dyDescent="0.3">
      <c r="A65" s="91">
        <v>917.61</v>
      </c>
      <c r="B65" s="58">
        <v>59.78</v>
      </c>
      <c r="C65" s="58">
        <v>239.74</v>
      </c>
      <c r="D65" s="57">
        <f t="shared" si="14"/>
        <v>819.18090418314944</v>
      </c>
      <c r="E65" s="57">
        <f t="shared" si="15"/>
        <v>-735.6009041831494</v>
      </c>
      <c r="F65" s="57">
        <f t="shared" si="16"/>
        <v>-131.43945913754487</v>
      </c>
      <c r="G65" s="57">
        <f t="shared" si="17"/>
        <v>-240.39960882916839</v>
      </c>
      <c r="H65" s="57">
        <f t="shared" si="18"/>
        <v>18023.010540862462</v>
      </c>
      <c r="I65" s="57">
        <f t="shared" si="19"/>
        <v>30749.380391170838</v>
      </c>
      <c r="J65" s="53">
        <f t="shared" si="20"/>
        <v>273.98595464656125</v>
      </c>
      <c r="K65" s="53">
        <f t="shared" si="21"/>
        <v>241.33218841189233</v>
      </c>
      <c r="L65" s="53">
        <f t="shared" si="22"/>
        <v>234.02971508738474</v>
      </c>
      <c r="M65" s="54"/>
      <c r="N65" s="59">
        <f t="shared" si="23"/>
        <v>12.279999999999973</v>
      </c>
      <c r="O65" s="59">
        <f t="shared" si="24"/>
        <v>1.326450231515687E-2</v>
      </c>
      <c r="P65" s="59">
        <f t="shared" si="25"/>
        <v>-1.7802358370341845E-2</v>
      </c>
      <c r="Q65" s="53">
        <f t="shared" si="26"/>
        <v>2.0266721080305805E-2</v>
      </c>
      <c r="R65" s="53">
        <f t="shared" si="27"/>
        <v>1.0000342297378986</v>
      </c>
      <c r="S65" s="53">
        <f t="shared" si="28"/>
        <v>6.2511050710498903</v>
      </c>
      <c r="T65" s="53">
        <f t="shared" si="29"/>
        <v>-5.2451416095107106</v>
      </c>
      <c r="U65" s="94">
        <f t="shared" si="30"/>
        <v>-9.1763507659553536</v>
      </c>
      <c r="W65" s="68">
        <f t="shared" ref="W65:X65" si="73">B66-0.001</f>
        <v>60.599000000000004</v>
      </c>
      <c r="X65" s="68">
        <f t="shared" si="73"/>
        <v>240.50899999999999</v>
      </c>
    </row>
    <row r="66" spans="1:24" x14ac:dyDescent="0.3">
      <c r="A66" s="91">
        <v>929.77</v>
      </c>
      <c r="B66" s="58">
        <v>60.6</v>
      </c>
      <c r="C66" s="58">
        <v>240.51</v>
      </c>
      <c r="D66" s="57">
        <f t="shared" si="14"/>
        <v>825.22596603953821</v>
      </c>
      <c r="E66" s="57">
        <f t="shared" si="15"/>
        <v>-741.64596603953817</v>
      </c>
      <c r="F66" s="57">
        <f t="shared" si="16"/>
        <v>-136.69464237106413</v>
      </c>
      <c r="G66" s="57">
        <f t="shared" si="17"/>
        <v>-249.54847089417888</v>
      </c>
      <c r="H66" s="57">
        <f t="shared" si="18"/>
        <v>18017.755357628943</v>
      </c>
      <c r="I66" s="57">
        <f t="shared" si="19"/>
        <v>30740.231529105829</v>
      </c>
      <c r="J66" s="53">
        <f t="shared" si="20"/>
        <v>284.53446993040399</v>
      </c>
      <c r="K66" s="53">
        <f t="shared" si="21"/>
        <v>241.28748673208995</v>
      </c>
      <c r="L66" s="53">
        <f t="shared" si="22"/>
        <v>243.1552683016597</v>
      </c>
      <c r="M66" s="54"/>
      <c r="N66" s="59">
        <f t="shared" si="23"/>
        <v>12.159999999999968</v>
      </c>
      <c r="O66" s="59">
        <f t="shared" si="24"/>
        <v>1.4311699866353507E-2</v>
      </c>
      <c r="P66" s="59">
        <f t="shared" si="25"/>
        <v>1.343903524035602E-2</v>
      </c>
      <c r="Q66" s="53">
        <f t="shared" si="26"/>
        <v>1.8460581601090098E-2</v>
      </c>
      <c r="R66" s="53">
        <f t="shared" si="27"/>
        <v>1.0000284003906204</v>
      </c>
      <c r="S66" s="53">
        <f t="shared" si="28"/>
        <v>6.0450618563887746</v>
      </c>
      <c r="T66" s="53">
        <f t="shared" si="29"/>
        <v>-5.2551832335192703</v>
      </c>
      <c r="U66" s="94">
        <f t="shared" si="30"/>
        <v>-9.1488620650105048</v>
      </c>
      <c r="W66" s="68">
        <f t="shared" ref="W66:X66" si="74">B67+0.001</f>
        <v>61.290999999999997</v>
      </c>
      <c r="X66" s="68">
        <f t="shared" si="74"/>
        <v>240.84100000000001</v>
      </c>
    </row>
    <row r="67" spans="1:24" x14ac:dyDescent="0.3">
      <c r="A67" s="91">
        <v>942.19</v>
      </c>
      <c r="B67" s="58">
        <v>61.29</v>
      </c>
      <c r="C67" s="58">
        <v>240.84</v>
      </c>
      <c r="D67" s="57">
        <f t="shared" si="14"/>
        <v>831.25770255672842</v>
      </c>
      <c r="E67" s="57">
        <f t="shared" si="15"/>
        <v>-747.67770255672838</v>
      </c>
      <c r="F67" s="57">
        <f t="shared" si="16"/>
        <v>-142.0118601545326</v>
      </c>
      <c r="G67" s="57">
        <f t="shared" si="17"/>
        <v>-259.01417527909553</v>
      </c>
      <c r="H67" s="57">
        <f t="shared" si="18"/>
        <v>18012.438139845475</v>
      </c>
      <c r="I67" s="57">
        <f t="shared" si="19"/>
        <v>30730.765824720911</v>
      </c>
      <c r="J67" s="53">
        <f t="shared" si="20"/>
        <v>295.39077747969816</v>
      </c>
      <c r="K67" s="53">
        <f t="shared" si="21"/>
        <v>241.26499587842878</v>
      </c>
      <c r="L67" s="53">
        <f t="shared" si="22"/>
        <v>252.49296617205613</v>
      </c>
      <c r="M67" s="54"/>
      <c r="N67" s="59">
        <f t="shared" si="23"/>
        <v>12.420000000000073</v>
      </c>
      <c r="O67" s="59">
        <f t="shared" si="24"/>
        <v>1.2042771838760834E-2</v>
      </c>
      <c r="P67" s="59">
        <f t="shared" si="25"/>
        <v>5.7595865315815059E-3</v>
      </c>
      <c r="Q67" s="53">
        <f t="shared" si="26"/>
        <v>1.3052839042761999E-2</v>
      </c>
      <c r="R67" s="53">
        <f t="shared" si="27"/>
        <v>1.0000141982924955</v>
      </c>
      <c r="S67" s="53">
        <f t="shared" si="28"/>
        <v>6.0317365171902022</v>
      </c>
      <c r="T67" s="53">
        <f t="shared" si="29"/>
        <v>-5.3172177834684629</v>
      </c>
      <c r="U67" s="94">
        <f t="shared" si="30"/>
        <v>-9.4657043849166342</v>
      </c>
      <c r="W67" s="68" t="e">
        <f>#REF!-0.001</f>
        <v>#REF!</v>
      </c>
      <c r="X67" s="68" t="e">
        <f>#REF!-0.001</f>
        <v>#REF!</v>
      </c>
    </row>
    <row r="68" spans="1:24" x14ac:dyDescent="0.3">
      <c r="A68" s="173">
        <v>954.54</v>
      </c>
      <c r="B68" s="174">
        <v>62.2</v>
      </c>
      <c r="C68" s="174">
        <v>241.1</v>
      </c>
      <c r="D68" s="175">
        <f t="shared" ref="D68:D99" si="75">S68+D67</f>
        <v>837.10409613088166</v>
      </c>
      <c r="E68" s="175">
        <f t="shared" ref="E68:E99" si="76">$D$1-D68</f>
        <v>-753.52409613088162</v>
      </c>
      <c r="F68" s="175">
        <f t="shared" ref="F68:F99" si="77">T68+F67</f>
        <v>-147.29068390964838</v>
      </c>
      <c r="G68" s="175">
        <f t="shared" ref="G68:G99" si="78">U68+G67</f>
        <v>-268.52589398313069</v>
      </c>
      <c r="H68" s="175">
        <f t="shared" ref="H68:H99" si="79">H67+T68</f>
        <v>18007.159316090361</v>
      </c>
      <c r="I68" s="175">
        <f t="shared" ref="I68:I99" si="80">I67+U68</f>
        <v>30721.254106016877</v>
      </c>
      <c r="J68" s="176">
        <f t="shared" ref="J68:J99" si="81">SQRT(F68^2+G68^2)</f>
        <v>306.26900154278019</v>
      </c>
      <c r="K68" s="176">
        <f t="shared" ref="K68:K99" si="82">IF(J68=0,0,IF(F68&lt;0,ATAN(G68/F68)*180/PI()+180,ATAN(G68/F68)*180/PI()))</f>
        <v>241.25453767887873</v>
      </c>
      <c r="L68" s="176">
        <f t="shared" ref="L68:L99" si="83">COS((K68-$B$1)*PI()/180)*J68</f>
        <v>261.82042099810474</v>
      </c>
      <c r="M68" s="177"/>
      <c r="N68" s="178">
        <f t="shared" ref="N68:N99" si="84">A68-A67</f>
        <v>12.349999999999909</v>
      </c>
      <c r="O68" s="178">
        <f t="shared" ref="O68:O99" si="85">RADIANS(B68-B67)</f>
        <v>1.5882496193148462E-2</v>
      </c>
      <c r="P68" s="178">
        <f t="shared" ref="P68:P99" si="86">RADIANS(C68-C67)</f>
        <v>4.5378560551850985E-3</v>
      </c>
      <c r="Q68" s="176">
        <f t="shared" ref="Q68:Q99" si="87">ACOS(COS(O68)-SIN(RADIANS(B67))*SIN(RADIANS(B68))*(1-COS(P68)))</f>
        <v>1.637774110375978E-2</v>
      </c>
      <c r="R68" s="176">
        <f t="shared" ref="R68:R99" si="88">2/Q68*TAN(Q68/2)</f>
        <v>1.0000223531332177</v>
      </c>
      <c r="S68" s="176">
        <f t="shared" ref="S68:S99" si="89">(N68/2)*(COS(RADIANS(B67))+COS(RADIANS(B68)))*R68</f>
        <v>5.8463935741532884</v>
      </c>
      <c r="T68" s="176">
        <f t="shared" ref="T68:T99" si="90">(N68/2)*(SIN(RADIANS(B67))*COS(RADIANS(C67))+SIN(RADIANS(B68))*COS(RADIANS(C68)))*R68</f>
        <v>-5.2788237551157691</v>
      </c>
      <c r="U68" s="179">
        <f t="shared" ref="U68:U99" si="91">(N68/2)*(SIN(RADIANS(B67))*SIN(RADIANS(C67))+SIN(RADIANS(B68))*SIN(RADIANS(C68)))*R68</f>
        <v>-9.5117187040351752</v>
      </c>
    </row>
    <row r="69" spans="1:24" x14ac:dyDescent="0.3">
      <c r="A69" s="173">
        <v>966.89</v>
      </c>
      <c r="B69" s="174">
        <v>64.400000000000006</v>
      </c>
      <c r="C69" s="174">
        <v>240.79</v>
      </c>
      <c r="D69" s="175">
        <f t="shared" si="75"/>
        <v>842.65285568578099</v>
      </c>
      <c r="E69" s="175">
        <f t="shared" si="76"/>
        <v>-759.07285568578095</v>
      </c>
      <c r="F69" s="175">
        <f t="shared" si="77"/>
        <v>-152.64882899290927</v>
      </c>
      <c r="G69" s="175">
        <f t="shared" si="78"/>
        <v>-278.16980467595664</v>
      </c>
      <c r="H69" s="175">
        <f t="shared" si="79"/>
        <v>18001.8011710071</v>
      </c>
      <c r="I69" s="175">
        <f t="shared" si="80"/>
        <v>30711.61019532405</v>
      </c>
      <c r="J69" s="176">
        <f t="shared" si="81"/>
        <v>317.30128462766476</v>
      </c>
      <c r="K69" s="176">
        <f t="shared" si="82"/>
        <v>241.24372318447783</v>
      </c>
      <c r="L69" s="176">
        <f t="shared" si="83"/>
        <v>271.28266610378427</v>
      </c>
      <c r="M69" s="177"/>
      <c r="N69" s="178">
        <f t="shared" si="84"/>
        <v>12.350000000000023</v>
      </c>
      <c r="O69" s="178">
        <f t="shared" si="85"/>
        <v>3.8397243543875297E-2</v>
      </c>
      <c r="P69" s="178">
        <f t="shared" si="86"/>
        <v>-5.4105206811824614E-3</v>
      </c>
      <c r="Q69" s="176">
        <f t="shared" si="87"/>
        <v>3.8700219408630998E-2</v>
      </c>
      <c r="R69" s="176">
        <f t="shared" si="88"/>
        <v>1.0001248276107413</v>
      </c>
      <c r="S69" s="176">
        <f t="shared" si="89"/>
        <v>5.5487595548992896</v>
      </c>
      <c r="T69" s="176">
        <f t="shared" si="90"/>
        <v>-5.3581450832608839</v>
      </c>
      <c r="U69" s="179">
        <f t="shared" si="91"/>
        <v>-9.6439106928259406</v>
      </c>
    </row>
    <row r="70" spans="1:24" x14ac:dyDescent="0.3">
      <c r="A70" s="173">
        <v>979.24</v>
      </c>
      <c r="B70" s="174">
        <v>65.900000000000006</v>
      </c>
      <c r="C70" s="174">
        <v>241.52</v>
      </c>
      <c r="D70" s="175">
        <f t="shared" si="75"/>
        <v>847.84278001132463</v>
      </c>
      <c r="E70" s="175">
        <f t="shared" si="76"/>
        <v>-764.26278001132459</v>
      </c>
      <c r="F70" s="175">
        <f t="shared" si="77"/>
        <v>-158.05474277782264</v>
      </c>
      <c r="G70" s="175">
        <f t="shared" si="78"/>
        <v>-287.98575454232332</v>
      </c>
      <c r="H70" s="175">
        <f t="shared" si="79"/>
        <v>17996.395257222186</v>
      </c>
      <c r="I70" s="175">
        <f t="shared" si="80"/>
        <v>30701.794245457684</v>
      </c>
      <c r="J70" s="176">
        <f t="shared" si="81"/>
        <v>328.50737668106478</v>
      </c>
      <c r="K70" s="176">
        <f t="shared" si="82"/>
        <v>241.24077213041488</v>
      </c>
      <c r="L70" s="176">
        <f t="shared" si="83"/>
        <v>280.87229970537112</v>
      </c>
      <c r="M70" s="177"/>
      <c r="N70" s="178">
        <f t="shared" si="84"/>
        <v>12.350000000000023</v>
      </c>
      <c r="O70" s="178">
        <f t="shared" si="85"/>
        <v>2.6179938779914945E-2</v>
      </c>
      <c r="P70" s="178">
        <f t="shared" si="86"/>
        <v>1.2740903539558923E-2</v>
      </c>
      <c r="Q70" s="176">
        <f t="shared" si="87"/>
        <v>2.8618849273517766E-2</v>
      </c>
      <c r="R70" s="176">
        <f t="shared" si="88"/>
        <v>1.0000682588018095</v>
      </c>
      <c r="S70" s="176">
        <f t="shared" si="89"/>
        <v>5.189924325543668</v>
      </c>
      <c r="T70" s="176">
        <f t="shared" si="90"/>
        <v>-5.4059137849133583</v>
      </c>
      <c r="U70" s="179">
        <f t="shared" si="91"/>
        <v>-9.8159498663666724</v>
      </c>
    </row>
    <row r="71" spans="1:24" x14ac:dyDescent="0.3">
      <c r="A71" s="173">
        <v>991.57</v>
      </c>
      <c r="B71" s="174">
        <v>67.47</v>
      </c>
      <c r="C71" s="174">
        <v>241.47</v>
      </c>
      <c r="D71" s="175">
        <f t="shared" si="75"/>
        <v>852.72266821143467</v>
      </c>
      <c r="E71" s="175">
        <f t="shared" si="76"/>
        <v>-769.14266821143462</v>
      </c>
      <c r="F71" s="175">
        <f t="shared" si="77"/>
        <v>-163.45841567277515</v>
      </c>
      <c r="G71" s="175">
        <f t="shared" si="78"/>
        <v>-297.93595001314992</v>
      </c>
      <c r="H71" s="175">
        <f t="shared" si="79"/>
        <v>17990.991584327232</v>
      </c>
      <c r="I71" s="175">
        <f t="shared" si="80"/>
        <v>30691.844049986859</v>
      </c>
      <c r="J71" s="176">
        <f t="shared" si="81"/>
        <v>339.83008101769315</v>
      </c>
      <c r="K71" s="176">
        <f t="shared" si="82"/>
        <v>241.2492378123427</v>
      </c>
      <c r="L71" s="176">
        <f t="shared" si="83"/>
        <v>290.52711544155466</v>
      </c>
      <c r="M71" s="177"/>
      <c r="N71" s="178">
        <f t="shared" si="84"/>
        <v>12.330000000000041</v>
      </c>
      <c r="O71" s="178">
        <f t="shared" si="85"/>
        <v>2.7401669256310855E-2</v>
      </c>
      <c r="P71" s="178">
        <f t="shared" si="86"/>
        <v>-8.726646259973632E-4</v>
      </c>
      <c r="Q71" s="176">
        <f t="shared" si="87"/>
        <v>2.7413384793861351E-2</v>
      </c>
      <c r="R71" s="176">
        <f t="shared" si="88"/>
        <v>1.000062629178702</v>
      </c>
      <c r="S71" s="176">
        <f t="shared" si="89"/>
        <v>4.8798882001100008</v>
      </c>
      <c r="T71" s="176">
        <f t="shared" si="90"/>
        <v>-5.4036728949525106</v>
      </c>
      <c r="U71" s="179">
        <f t="shared" si="91"/>
        <v>-9.9501954708265927</v>
      </c>
    </row>
    <row r="72" spans="1:24" x14ac:dyDescent="0.3">
      <c r="A72" s="173">
        <v>1005.15</v>
      </c>
      <c r="B72" s="174">
        <v>69.040000000000006</v>
      </c>
      <c r="C72" s="174">
        <v>241.27</v>
      </c>
      <c r="D72" s="175">
        <f t="shared" si="75"/>
        <v>857.75358449063117</v>
      </c>
      <c r="E72" s="175">
        <f t="shared" si="76"/>
        <v>-774.17358449063113</v>
      </c>
      <c r="F72" s="175">
        <f t="shared" si="77"/>
        <v>-169.50218856930582</v>
      </c>
      <c r="G72" s="175">
        <f t="shared" si="78"/>
        <v>-309.00696578473315</v>
      </c>
      <c r="H72" s="175">
        <f t="shared" si="79"/>
        <v>17984.947811430702</v>
      </c>
      <c r="I72" s="175">
        <f t="shared" si="80"/>
        <v>30680.773034215275</v>
      </c>
      <c r="J72" s="176">
        <f t="shared" si="81"/>
        <v>352.44332428529805</v>
      </c>
      <c r="K72" s="176">
        <f t="shared" si="82"/>
        <v>241.25354009774472</v>
      </c>
      <c r="L72" s="176">
        <f t="shared" si="83"/>
        <v>301.29668419044577</v>
      </c>
      <c r="M72" s="177"/>
      <c r="N72" s="178">
        <f t="shared" si="84"/>
        <v>13.579999999999927</v>
      </c>
      <c r="O72" s="178">
        <f t="shared" si="85"/>
        <v>2.7401669256311104E-2</v>
      </c>
      <c r="P72" s="178">
        <f t="shared" si="86"/>
        <v>-3.4906585039884606E-3</v>
      </c>
      <c r="Q72" s="176">
        <f t="shared" si="87"/>
        <v>2.7592803744775241E-2</v>
      </c>
      <c r="R72" s="176">
        <f t="shared" si="88"/>
        <v>1.0000634517325249</v>
      </c>
      <c r="S72" s="176">
        <f t="shared" si="89"/>
        <v>5.0309162791965321</v>
      </c>
      <c r="T72" s="176">
        <f t="shared" si="90"/>
        <v>-6.0437728965306743</v>
      </c>
      <c r="U72" s="179">
        <f t="shared" si="91"/>
        <v>-11.071015771583252</v>
      </c>
    </row>
    <row r="73" spans="1:24" x14ac:dyDescent="0.3">
      <c r="A73" s="173">
        <v>1033.98</v>
      </c>
      <c r="B73" s="174">
        <v>70.02</v>
      </c>
      <c r="C73" s="174">
        <v>242.14</v>
      </c>
      <c r="D73" s="175">
        <f t="shared" si="75"/>
        <v>867.83596963904688</v>
      </c>
      <c r="E73" s="175">
        <f t="shared" si="76"/>
        <v>-784.25596963904684</v>
      </c>
      <c r="F73" s="175">
        <f t="shared" si="77"/>
        <v>-182.30413303955186</v>
      </c>
      <c r="G73" s="175">
        <f t="shared" si="78"/>
        <v>-332.78910926129782</v>
      </c>
      <c r="H73" s="175">
        <f t="shared" si="79"/>
        <v>17972.145866960454</v>
      </c>
      <c r="I73" s="175">
        <f t="shared" si="80"/>
        <v>30656.990890738711</v>
      </c>
      <c r="J73" s="176">
        <f t="shared" si="81"/>
        <v>379.45143057607601</v>
      </c>
      <c r="K73" s="176">
        <f t="shared" si="82"/>
        <v>241.28577297874364</v>
      </c>
      <c r="L73" s="176">
        <f t="shared" si="83"/>
        <v>324.27456505779878</v>
      </c>
      <c r="M73" s="177"/>
      <c r="N73" s="178">
        <f t="shared" si="84"/>
        <v>28.830000000000041</v>
      </c>
      <c r="O73" s="178">
        <f t="shared" si="85"/>
        <v>1.710422666954425E-2</v>
      </c>
      <c r="P73" s="178">
        <f t="shared" si="86"/>
        <v>1.518436449235025E-2</v>
      </c>
      <c r="Q73" s="176">
        <f t="shared" si="87"/>
        <v>2.2246651292897157E-2</v>
      </c>
      <c r="R73" s="176">
        <f t="shared" si="88"/>
        <v>1.0000412448324092</v>
      </c>
      <c r="S73" s="176">
        <f t="shared" si="89"/>
        <v>10.082385148415741</v>
      </c>
      <c r="T73" s="176">
        <f t="shared" si="90"/>
        <v>-12.80194447024604</v>
      </c>
      <c r="U73" s="179">
        <f t="shared" si="91"/>
        <v>-23.782143476564659</v>
      </c>
    </row>
    <row r="74" spans="1:24" x14ac:dyDescent="0.3">
      <c r="A74" s="173">
        <v>1046.3499999999999</v>
      </c>
      <c r="B74" s="174">
        <v>69.680000000000007</v>
      </c>
      <c r="C74" s="174">
        <v>242.11</v>
      </c>
      <c r="D74" s="175">
        <f t="shared" si="75"/>
        <v>872.09716966700012</v>
      </c>
      <c r="E74" s="175">
        <f t="shared" si="76"/>
        <v>-788.51716966700008</v>
      </c>
      <c r="F74" s="175">
        <f t="shared" si="77"/>
        <v>-187.73365703088029</v>
      </c>
      <c r="G74" s="175">
        <f t="shared" si="78"/>
        <v>-343.05453138820843</v>
      </c>
      <c r="H74" s="175">
        <f t="shared" si="79"/>
        <v>17966.716342969125</v>
      </c>
      <c r="I74" s="175">
        <f t="shared" si="80"/>
        <v>30646.725468611799</v>
      </c>
      <c r="J74" s="176">
        <f t="shared" si="81"/>
        <v>391.06308632773238</v>
      </c>
      <c r="K74" s="176">
        <f t="shared" si="82"/>
        <v>241.31069394799889</v>
      </c>
      <c r="L74" s="176">
        <f t="shared" si="83"/>
        <v>334.10938182820166</v>
      </c>
      <c r="M74" s="177"/>
      <c r="N74" s="178">
        <f t="shared" si="84"/>
        <v>12.369999999999891</v>
      </c>
      <c r="O74" s="178">
        <f t="shared" si="85"/>
        <v>-5.9341194567805317E-3</v>
      </c>
      <c r="P74" s="178">
        <f t="shared" si="86"/>
        <v>-5.2359877559782263E-4</v>
      </c>
      <c r="Q74" s="176">
        <f t="shared" si="87"/>
        <v>5.95444334060935E-3</v>
      </c>
      <c r="R74" s="176">
        <f t="shared" si="88"/>
        <v>1.000002954626767</v>
      </c>
      <c r="S74" s="176">
        <f t="shared" si="89"/>
        <v>4.261200027953258</v>
      </c>
      <c r="T74" s="176">
        <f t="shared" si="90"/>
        <v>-5.4295239913284394</v>
      </c>
      <c r="U74" s="179">
        <f t="shared" si="91"/>
        <v>-10.265422126910615</v>
      </c>
    </row>
    <row r="75" spans="1:24" x14ac:dyDescent="0.3">
      <c r="A75" s="173">
        <v>1058.73</v>
      </c>
      <c r="B75" s="174">
        <v>71.180000000000007</v>
      </c>
      <c r="C75" s="174">
        <v>242.48</v>
      </c>
      <c r="D75" s="175">
        <f t="shared" si="75"/>
        <v>876.2438473424337</v>
      </c>
      <c r="E75" s="175">
        <f t="shared" si="76"/>
        <v>-792.66384734243366</v>
      </c>
      <c r="F75" s="175">
        <f t="shared" si="77"/>
        <v>-193.15654670885957</v>
      </c>
      <c r="G75" s="175">
        <f t="shared" si="78"/>
        <v>-353.38180137499893</v>
      </c>
      <c r="H75" s="175">
        <f t="shared" si="79"/>
        <v>17961.293453291146</v>
      </c>
      <c r="I75" s="175">
        <f t="shared" si="80"/>
        <v>30636.398198625007</v>
      </c>
      <c r="J75" s="176">
        <f t="shared" si="81"/>
        <v>402.72589819818023</v>
      </c>
      <c r="K75" s="176">
        <f t="shared" si="82"/>
        <v>241.33922675647273</v>
      </c>
      <c r="L75" s="176">
        <f t="shared" si="83"/>
        <v>343.96937704464727</v>
      </c>
      <c r="M75" s="177"/>
      <c r="N75" s="178">
        <f t="shared" si="84"/>
        <v>12.380000000000109</v>
      </c>
      <c r="O75" s="178">
        <f t="shared" si="85"/>
        <v>2.6179938779914945E-2</v>
      </c>
      <c r="P75" s="178">
        <f t="shared" si="86"/>
        <v>6.4577182323786028E-3</v>
      </c>
      <c r="Q75" s="176">
        <f t="shared" si="87"/>
        <v>2.6877677235305653E-2</v>
      </c>
      <c r="R75" s="176">
        <f t="shared" si="88"/>
        <v>1.0000602051437444</v>
      </c>
      <c r="S75" s="176">
        <f t="shared" si="89"/>
        <v>4.1466776754335495</v>
      </c>
      <c r="T75" s="176">
        <f t="shared" si="90"/>
        <v>-5.4228896779792644</v>
      </c>
      <c r="U75" s="179">
        <f t="shared" si="91"/>
        <v>-10.327269986790514</v>
      </c>
    </row>
    <row r="76" spans="1:24" x14ac:dyDescent="0.3">
      <c r="A76" s="173">
        <v>1071.0899999999999</v>
      </c>
      <c r="B76" s="174">
        <v>72.91</v>
      </c>
      <c r="C76" s="174">
        <v>242.29</v>
      </c>
      <c r="D76" s="175">
        <f t="shared" si="75"/>
        <v>880.05392223691365</v>
      </c>
      <c r="E76" s="175">
        <f t="shared" si="76"/>
        <v>-796.47392223691361</v>
      </c>
      <c r="F76" s="175">
        <f t="shared" si="77"/>
        <v>-198.60660911422138</v>
      </c>
      <c r="G76" s="175">
        <f t="shared" si="78"/>
        <v>-363.79995938014281</v>
      </c>
      <c r="H76" s="175">
        <f t="shared" si="79"/>
        <v>17955.843390885784</v>
      </c>
      <c r="I76" s="175">
        <f t="shared" si="80"/>
        <v>30625.980040619863</v>
      </c>
      <c r="J76" s="176">
        <f t="shared" si="81"/>
        <v>414.48159866131897</v>
      </c>
      <c r="K76" s="176">
        <f t="shared" si="82"/>
        <v>241.36887738293098</v>
      </c>
      <c r="L76" s="176">
        <f t="shared" si="83"/>
        <v>353.89834854247312</v>
      </c>
      <c r="M76" s="177"/>
      <c r="N76" s="178">
        <f t="shared" si="84"/>
        <v>12.3599999999999</v>
      </c>
      <c r="O76" s="178">
        <f t="shared" si="85"/>
        <v>3.0194196059501723E-2</v>
      </c>
      <c r="P76" s="178">
        <f t="shared" si="86"/>
        <v>-3.3161255787891863E-3</v>
      </c>
      <c r="Q76" s="176">
        <f t="shared" si="87"/>
        <v>3.0358526810797537E-2</v>
      </c>
      <c r="R76" s="176">
        <f t="shared" si="88"/>
        <v>1.0000768104250084</v>
      </c>
      <c r="S76" s="176">
        <f t="shared" si="89"/>
        <v>3.8100748944799845</v>
      </c>
      <c r="T76" s="176">
        <f t="shared" si="90"/>
        <v>-5.4500624053618107</v>
      </c>
      <c r="U76" s="179">
        <f t="shared" si="91"/>
        <v>-10.418158005143889</v>
      </c>
    </row>
    <row r="77" spans="1:24" x14ac:dyDescent="0.3">
      <c r="A77" s="173">
        <v>1083.43</v>
      </c>
      <c r="B77" s="174">
        <v>74.47</v>
      </c>
      <c r="C77" s="174">
        <v>242.68</v>
      </c>
      <c r="D77" s="175">
        <f t="shared" si="75"/>
        <v>883.51932182267819</v>
      </c>
      <c r="E77" s="175">
        <f t="shared" si="76"/>
        <v>-799.93932182267815</v>
      </c>
      <c r="F77" s="175">
        <f t="shared" si="77"/>
        <v>-204.07770567752459</v>
      </c>
      <c r="G77" s="175">
        <f t="shared" si="78"/>
        <v>-374.30347116418125</v>
      </c>
      <c r="H77" s="175">
        <f t="shared" si="79"/>
        <v>17950.372294322482</v>
      </c>
      <c r="I77" s="175">
        <f t="shared" si="80"/>
        <v>30615.476528835825</v>
      </c>
      <c r="J77" s="176">
        <f t="shared" si="81"/>
        <v>426.32241142139998</v>
      </c>
      <c r="K77" s="176">
        <f t="shared" si="82"/>
        <v>241.39990226710384</v>
      </c>
      <c r="L77" s="176">
        <f t="shared" si="83"/>
        <v>363.88821304487067</v>
      </c>
      <c r="M77" s="177"/>
      <c r="N77" s="178">
        <f t="shared" si="84"/>
        <v>12.340000000000146</v>
      </c>
      <c r="O77" s="178">
        <f t="shared" si="85"/>
        <v>2.7227136331111582E-2</v>
      </c>
      <c r="P77" s="178">
        <f t="shared" si="86"/>
        <v>6.8067840827781435E-3</v>
      </c>
      <c r="Q77" s="176">
        <f t="shared" si="87"/>
        <v>2.799985366792801E-2</v>
      </c>
      <c r="R77" s="176">
        <f t="shared" si="88"/>
        <v>1.0000653377728848</v>
      </c>
      <c r="S77" s="176">
        <f t="shared" si="89"/>
        <v>3.4653995857645321</v>
      </c>
      <c r="T77" s="176">
        <f t="shared" si="90"/>
        <v>-5.4710965633031936</v>
      </c>
      <c r="U77" s="179">
        <f t="shared" si="91"/>
        <v>-10.503511784038437</v>
      </c>
    </row>
    <row r="78" spans="1:24" x14ac:dyDescent="0.3">
      <c r="A78" s="173">
        <v>1095.78</v>
      </c>
      <c r="B78" s="174">
        <v>74.66</v>
      </c>
      <c r="C78" s="174">
        <v>242.84</v>
      </c>
      <c r="D78" s="175">
        <f t="shared" si="75"/>
        <v>886.80621305468856</v>
      </c>
      <c r="E78" s="175">
        <f t="shared" si="76"/>
        <v>-803.22621305468851</v>
      </c>
      <c r="F78" s="175">
        <f t="shared" si="77"/>
        <v>-209.52664043618771</v>
      </c>
      <c r="G78" s="175">
        <f t="shared" si="78"/>
        <v>-384.88778617077202</v>
      </c>
      <c r="H78" s="175">
        <f t="shared" si="79"/>
        <v>17944.923359563818</v>
      </c>
      <c r="I78" s="175">
        <f t="shared" si="80"/>
        <v>30604.892213829233</v>
      </c>
      <c r="J78" s="176">
        <f t="shared" si="81"/>
        <v>438.22371112927402</v>
      </c>
      <c r="K78" s="176">
        <f t="shared" si="82"/>
        <v>241.43684751853388</v>
      </c>
      <c r="L78" s="176">
        <f t="shared" si="83"/>
        <v>373.89928647273234</v>
      </c>
      <c r="M78" s="177"/>
      <c r="N78" s="178">
        <f t="shared" si="84"/>
        <v>12.349999999999909</v>
      </c>
      <c r="O78" s="178">
        <f t="shared" si="85"/>
        <v>3.3161255787891863E-3</v>
      </c>
      <c r="P78" s="178">
        <f t="shared" si="86"/>
        <v>2.7925268031908676E-3</v>
      </c>
      <c r="Q78" s="176">
        <f t="shared" si="87"/>
        <v>4.2711256982315149E-3</v>
      </c>
      <c r="R78" s="176">
        <f t="shared" si="88"/>
        <v>1.0000015202123342</v>
      </c>
      <c r="S78" s="176">
        <f t="shared" si="89"/>
        <v>3.2868912320103716</v>
      </c>
      <c r="T78" s="176">
        <f t="shared" si="90"/>
        <v>-5.4489347586631123</v>
      </c>
      <c r="U78" s="179">
        <f t="shared" si="91"/>
        <v>-10.58431500659076</v>
      </c>
    </row>
    <row r="79" spans="1:24" x14ac:dyDescent="0.3">
      <c r="A79" s="173">
        <v>1120.49</v>
      </c>
      <c r="B79" s="174">
        <v>74.66</v>
      </c>
      <c r="C79" s="174">
        <v>242.93</v>
      </c>
      <c r="D79" s="175">
        <f t="shared" si="75"/>
        <v>893.34315519928543</v>
      </c>
      <c r="E79" s="175">
        <f t="shared" si="76"/>
        <v>-809.76315519928539</v>
      </c>
      <c r="F79" s="175">
        <f t="shared" si="77"/>
        <v>-220.38767088247891</v>
      </c>
      <c r="G79" s="175">
        <f t="shared" si="78"/>
        <v>-406.09840587607414</v>
      </c>
      <c r="H79" s="175">
        <f t="shared" si="79"/>
        <v>17934.062329117525</v>
      </c>
      <c r="I79" s="175">
        <f t="shared" si="80"/>
        <v>30583.681594123929</v>
      </c>
      <c r="J79" s="176">
        <f t="shared" si="81"/>
        <v>462.0461456738845</v>
      </c>
      <c r="K79" s="176">
        <f t="shared" si="82"/>
        <v>241.51152687119867</v>
      </c>
      <c r="L79" s="176">
        <f t="shared" si="83"/>
        <v>393.91052460314785</v>
      </c>
      <c r="M79" s="177"/>
      <c r="N79" s="178">
        <f t="shared" si="84"/>
        <v>24.710000000000036</v>
      </c>
      <c r="O79" s="178">
        <f t="shared" si="85"/>
        <v>0</v>
      </c>
      <c r="P79" s="178">
        <f t="shared" si="86"/>
        <v>1.5707963267949561E-3</v>
      </c>
      <c r="Q79" s="176">
        <f t="shared" si="87"/>
        <v>1.5148335005970015E-3</v>
      </c>
      <c r="R79" s="176">
        <f t="shared" si="88"/>
        <v>1.0000001912267549</v>
      </c>
      <c r="S79" s="176">
        <f t="shared" si="89"/>
        <v>6.5369421445968907</v>
      </c>
      <c r="T79" s="176">
        <f t="shared" si="90"/>
        <v>-10.861030446291199</v>
      </c>
      <c r="U79" s="179">
        <f t="shared" si="91"/>
        <v>-21.210619705302101</v>
      </c>
    </row>
    <row r="80" spans="1:24" x14ac:dyDescent="0.3">
      <c r="A80" s="173">
        <v>1145.25</v>
      </c>
      <c r="B80" s="174">
        <v>74.81</v>
      </c>
      <c r="C80" s="174">
        <v>242.88</v>
      </c>
      <c r="D80" s="175">
        <f t="shared" si="75"/>
        <v>899.86206026826517</v>
      </c>
      <c r="E80" s="175">
        <f t="shared" si="76"/>
        <v>-816.28206026826513</v>
      </c>
      <c r="F80" s="175">
        <f t="shared" si="77"/>
        <v>-231.26715579028905</v>
      </c>
      <c r="G80" s="175">
        <f t="shared" si="78"/>
        <v>-427.36335117299387</v>
      </c>
      <c r="H80" s="175">
        <f t="shared" si="79"/>
        <v>17923.182844209714</v>
      </c>
      <c r="I80" s="175">
        <f t="shared" si="80"/>
        <v>30562.416648827009</v>
      </c>
      <c r="J80" s="176">
        <f t="shared" si="81"/>
        <v>485.92584956260714</v>
      </c>
      <c r="K80" s="176">
        <f t="shared" si="82"/>
        <v>241.58001797686518</v>
      </c>
      <c r="L80" s="176">
        <f t="shared" si="83"/>
        <v>413.96490756186063</v>
      </c>
      <c r="M80" s="177"/>
      <c r="N80" s="178">
        <f t="shared" si="84"/>
        <v>24.759999999999991</v>
      </c>
      <c r="O80" s="178">
        <f t="shared" si="85"/>
        <v>2.6179938779915934E-3</v>
      </c>
      <c r="P80" s="178">
        <f t="shared" si="86"/>
        <v>-8.726646259973632E-4</v>
      </c>
      <c r="Q80" s="176">
        <f t="shared" si="87"/>
        <v>2.7500265548225933E-3</v>
      </c>
      <c r="R80" s="176">
        <f t="shared" si="88"/>
        <v>1.000000630220981</v>
      </c>
      <c r="S80" s="176">
        <f t="shared" si="89"/>
        <v>6.518905068979735</v>
      </c>
      <c r="T80" s="176">
        <f t="shared" si="90"/>
        <v>-10.879484907810125</v>
      </c>
      <c r="U80" s="179">
        <f t="shared" si="91"/>
        <v>-21.264945296919741</v>
      </c>
    </row>
    <row r="81" spans="1:21" x14ac:dyDescent="0.3">
      <c r="A81" s="173">
        <v>1170.02</v>
      </c>
      <c r="B81" s="174">
        <v>74.599999999999994</v>
      </c>
      <c r="C81" s="174">
        <v>242.73</v>
      </c>
      <c r="D81" s="175">
        <f t="shared" si="75"/>
        <v>906.39611052803662</v>
      </c>
      <c r="E81" s="175">
        <f t="shared" si="76"/>
        <v>-822.81611052803657</v>
      </c>
      <c r="F81" s="175">
        <f t="shared" si="77"/>
        <v>-242.18656192287267</v>
      </c>
      <c r="G81" s="175">
        <f t="shared" si="78"/>
        <v>-448.61481333472761</v>
      </c>
      <c r="H81" s="175">
        <f t="shared" si="79"/>
        <v>17912.263438077131</v>
      </c>
      <c r="I81" s="175">
        <f t="shared" si="80"/>
        <v>30541.165186665276</v>
      </c>
      <c r="J81" s="176">
        <f t="shared" si="81"/>
        <v>509.81328103470776</v>
      </c>
      <c r="K81" s="176">
        <f t="shared" si="82"/>
        <v>241.63742472602004</v>
      </c>
      <c r="L81" s="176">
        <f t="shared" si="83"/>
        <v>434.04712174778462</v>
      </c>
      <c r="M81" s="177"/>
      <c r="N81" s="178">
        <f t="shared" si="84"/>
        <v>24.769999999999982</v>
      </c>
      <c r="O81" s="178">
        <f t="shared" si="85"/>
        <v>-3.6651914291882309E-3</v>
      </c>
      <c r="P81" s="178">
        <f t="shared" si="86"/>
        <v>-2.6179938779915934E-3</v>
      </c>
      <c r="Q81" s="176">
        <f t="shared" si="87"/>
        <v>4.4509084504464891E-3</v>
      </c>
      <c r="R81" s="176">
        <f t="shared" si="88"/>
        <v>1.0000016508854401</v>
      </c>
      <c r="S81" s="176">
        <f t="shared" si="89"/>
        <v>6.5340502597714378</v>
      </c>
      <c r="T81" s="176">
        <f t="shared" si="90"/>
        <v>-10.919406132583603</v>
      </c>
      <c r="U81" s="179">
        <f t="shared" si="91"/>
        <v>-21.251462161733762</v>
      </c>
    </row>
    <row r="82" spans="1:21" x14ac:dyDescent="0.3">
      <c r="A82" s="173">
        <v>1194.72</v>
      </c>
      <c r="B82" s="174">
        <v>74.52</v>
      </c>
      <c r="C82" s="174">
        <v>242.4</v>
      </c>
      <c r="D82" s="175">
        <f t="shared" si="75"/>
        <v>912.97198610536771</v>
      </c>
      <c r="E82" s="175">
        <f t="shared" si="76"/>
        <v>-829.39198610536766</v>
      </c>
      <c r="F82" s="175">
        <f t="shared" si="77"/>
        <v>-253.15614164332862</v>
      </c>
      <c r="G82" s="175">
        <f t="shared" si="78"/>
        <v>-469.74570340204548</v>
      </c>
      <c r="H82" s="175">
        <f t="shared" si="79"/>
        <v>17901.293858356676</v>
      </c>
      <c r="I82" s="175">
        <f t="shared" si="80"/>
        <v>30520.034296597958</v>
      </c>
      <c r="J82" s="176">
        <f t="shared" si="81"/>
        <v>533.61883204813853</v>
      </c>
      <c r="K82" s="176">
        <f t="shared" si="82"/>
        <v>241.67881007239802</v>
      </c>
      <c r="L82" s="176">
        <f t="shared" si="83"/>
        <v>454.11250148819687</v>
      </c>
      <c r="M82" s="177"/>
      <c r="N82" s="178">
        <f t="shared" si="84"/>
        <v>24.700000000000045</v>
      </c>
      <c r="O82" s="178">
        <f t="shared" si="85"/>
        <v>-1.3962634015954338E-3</v>
      </c>
      <c r="P82" s="178">
        <f t="shared" si="86"/>
        <v>-5.7595865315810098E-3</v>
      </c>
      <c r="Q82" s="176">
        <f t="shared" si="87"/>
        <v>5.724609492689714E-3</v>
      </c>
      <c r="R82" s="176">
        <f t="shared" si="88"/>
        <v>1.0000027309384367</v>
      </c>
      <c r="S82" s="176">
        <f t="shared" si="89"/>
        <v>6.57587557733107</v>
      </c>
      <c r="T82" s="176">
        <f t="shared" si="90"/>
        <v>-10.969579720455963</v>
      </c>
      <c r="U82" s="179">
        <f t="shared" si="91"/>
        <v>-21.130890067317885</v>
      </c>
    </row>
    <row r="83" spans="1:21" x14ac:dyDescent="0.3">
      <c r="A83" s="173">
        <v>1219.42</v>
      </c>
      <c r="B83" s="174">
        <v>74.89</v>
      </c>
      <c r="C83" s="174">
        <v>242.27</v>
      </c>
      <c r="D83" s="175">
        <f t="shared" si="75"/>
        <v>919.48756260820437</v>
      </c>
      <c r="E83" s="175">
        <f t="shared" si="76"/>
        <v>-835.90756260820433</v>
      </c>
      <c r="F83" s="175">
        <f t="shared" si="77"/>
        <v>-264.21817820399599</v>
      </c>
      <c r="G83" s="175">
        <f t="shared" si="78"/>
        <v>-490.84703621023823</v>
      </c>
      <c r="H83" s="175">
        <f t="shared" si="79"/>
        <v>17890.231821796009</v>
      </c>
      <c r="I83" s="175">
        <f t="shared" si="80"/>
        <v>30498.932963789764</v>
      </c>
      <c r="J83" s="176">
        <f t="shared" si="81"/>
        <v>557.44242630949213</v>
      </c>
      <c r="K83" s="176">
        <f t="shared" si="82"/>
        <v>241.70685256545534</v>
      </c>
      <c r="L83" s="176">
        <f t="shared" si="83"/>
        <v>474.24317257142366</v>
      </c>
      <c r="M83" s="177"/>
      <c r="N83" s="178">
        <f t="shared" si="84"/>
        <v>24.700000000000045</v>
      </c>
      <c r="O83" s="178">
        <f t="shared" si="85"/>
        <v>6.4577182323790989E-3</v>
      </c>
      <c r="P83" s="178">
        <f t="shared" si="86"/>
        <v>-2.2689280275925493E-3</v>
      </c>
      <c r="Q83" s="176">
        <f t="shared" si="87"/>
        <v>6.8184979926770861E-3</v>
      </c>
      <c r="R83" s="176">
        <f t="shared" si="88"/>
        <v>1.0000038743442523</v>
      </c>
      <c r="S83" s="176">
        <f t="shared" si="89"/>
        <v>6.5155765028366117</v>
      </c>
      <c r="T83" s="176">
        <f t="shared" si="90"/>
        <v>-11.062036560667355</v>
      </c>
      <c r="U83" s="179">
        <f t="shared" si="91"/>
        <v>-21.101332808192755</v>
      </c>
    </row>
    <row r="84" spans="1:21" x14ac:dyDescent="0.3">
      <c r="A84" s="173">
        <v>1244.1500000000001</v>
      </c>
      <c r="B84" s="174">
        <v>74.989999999999995</v>
      </c>
      <c r="C84" s="174">
        <v>241.96</v>
      </c>
      <c r="D84" s="175">
        <f t="shared" si="75"/>
        <v>925.91318265074483</v>
      </c>
      <c r="E84" s="175">
        <f t="shared" si="76"/>
        <v>-842.33318265074479</v>
      </c>
      <c r="F84" s="175">
        <f t="shared" si="77"/>
        <v>-275.38710781801876</v>
      </c>
      <c r="G84" s="175">
        <f t="shared" si="78"/>
        <v>-511.95480188795278</v>
      </c>
      <c r="H84" s="175">
        <f t="shared" si="79"/>
        <v>17879.062892181988</v>
      </c>
      <c r="I84" s="175">
        <f t="shared" si="80"/>
        <v>30477.825198112048</v>
      </c>
      <c r="J84" s="176">
        <f t="shared" si="81"/>
        <v>581.32243920951998</v>
      </c>
      <c r="K84" s="176">
        <f t="shared" si="82"/>
        <v>241.72361753274629</v>
      </c>
      <c r="L84" s="176">
        <f t="shared" si="83"/>
        <v>494.46963218910486</v>
      </c>
      <c r="M84" s="177"/>
      <c r="N84" s="178">
        <f t="shared" si="84"/>
        <v>24.730000000000018</v>
      </c>
      <c r="O84" s="178">
        <f t="shared" si="85"/>
        <v>1.7453292519942303E-3</v>
      </c>
      <c r="P84" s="178">
        <f t="shared" si="86"/>
        <v>-5.4105206811824614E-3</v>
      </c>
      <c r="Q84" s="176">
        <f t="shared" si="87"/>
        <v>5.50849992998792E-3</v>
      </c>
      <c r="R84" s="176">
        <f t="shared" si="88"/>
        <v>1.0000025286386294</v>
      </c>
      <c r="S84" s="176">
        <f t="shared" si="89"/>
        <v>6.4256200425404346</v>
      </c>
      <c r="T84" s="176">
        <f t="shared" si="90"/>
        <v>-11.168929614022792</v>
      </c>
      <c r="U84" s="179">
        <f t="shared" si="91"/>
        <v>-21.107765677714568</v>
      </c>
    </row>
    <row r="85" spans="1:21" x14ac:dyDescent="0.3">
      <c r="A85" s="173">
        <v>1268.8800000000001</v>
      </c>
      <c r="B85" s="174">
        <v>73.86</v>
      </c>
      <c r="C85" s="174">
        <v>241.75</v>
      </c>
      <c r="D85" s="175">
        <f t="shared" si="75"/>
        <v>932.55307546200038</v>
      </c>
      <c r="E85" s="175">
        <f t="shared" si="76"/>
        <v>-848.97307546200034</v>
      </c>
      <c r="F85" s="175">
        <f t="shared" si="77"/>
        <v>-286.62371609588234</v>
      </c>
      <c r="G85" s="175">
        <f t="shared" si="78"/>
        <v>-532.95963227200525</v>
      </c>
      <c r="H85" s="175">
        <f t="shared" si="79"/>
        <v>17867.826283904124</v>
      </c>
      <c r="I85" s="175">
        <f t="shared" si="80"/>
        <v>30456.820367727996</v>
      </c>
      <c r="J85" s="176">
        <f t="shared" si="81"/>
        <v>605.14388723684885</v>
      </c>
      <c r="K85" s="176">
        <f t="shared" si="82"/>
        <v>241.72880076459933</v>
      </c>
      <c r="L85" s="176">
        <f t="shared" si="83"/>
        <v>514.70323560213546</v>
      </c>
      <c r="M85" s="177"/>
      <c r="N85" s="178">
        <f t="shared" si="84"/>
        <v>24.730000000000018</v>
      </c>
      <c r="O85" s="178">
        <f t="shared" si="85"/>
        <v>-1.9722220547535845E-2</v>
      </c>
      <c r="P85" s="178">
        <f t="shared" si="86"/>
        <v>-3.6651914291882309E-3</v>
      </c>
      <c r="Q85" s="176">
        <f t="shared" si="87"/>
        <v>2.003573445550666E-2</v>
      </c>
      <c r="R85" s="176">
        <f t="shared" si="88"/>
        <v>1.0000334538975402</v>
      </c>
      <c r="S85" s="176">
        <f t="shared" si="89"/>
        <v>6.639892811255514</v>
      </c>
      <c r="T85" s="176">
        <f t="shared" si="90"/>
        <v>-11.236608277863562</v>
      </c>
      <c r="U85" s="179">
        <f t="shared" si="91"/>
        <v>-21.004830384052489</v>
      </c>
    </row>
    <row r="86" spans="1:21" x14ac:dyDescent="0.3">
      <c r="A86" s="173">
        <v>1293.6500000000001</v>
      </c>
      <c r="B86" s="174">
        <v>73.89</v>
      </c>
      <c r="C86" s="174">
        <v>242.15</v>
      </c>
      <c r="D86" s="175">
        <f t="shared" si="75"/>
        <v>939.43256853211949</v>
      </c>
      <c r="E86" s="175">
        <f t="shared" si="76"/>
        <v>-855.85256853211945</v>
      </c>
      <c r="F86" s="175">
        <f t="shared" si="77"/>
        <v>-297.81332543149875</v>
      </c>
      <c r="G86" s="175">
        <f t="shared" si="78"/>
        <v>-553.96000856001444</v>
      </c>
      <c r="H86" s="175">
        <f t="shared" si="79"/>
        <v>17856.636674568508</v>
      </c>
      <c r="I86" s="175">
        <f t="shared" si="80"/>
        <v>30435.819991439988</v>
      </c>
      <c r="J86" s="176">
        <f t="shared" si="81"/>
        <v>628.93916072095487</v>
      </c>
      <c r="K86" s="176">
        <f t="shared" si="82"/>
        <v>241.73717022467713</v>
      </c>
      <c r="L86" s="176">
        <f t="shared" si="83"/>
        <v>534.89390968920736</v>
      </c>
      <c r="M86" s="177"/>
      <c r="N86" s="178">
        <f t="shared" si="84"/>
        <v>24.769999999999982</v>
      </c>
      <c r="O86" s="178">
        <f t="shared" si="85"/>
        <v>5.2359877559831865E-4</v>
      </c>
      <c r="P86" s="178">
        <f t="shared" si="86"/>
        <v>6.9813170079774172E-3</v>
      </c>
      <c r="Q86" s="176">
        <f t="shared" si="87"/>
        <v>6.7270653359985388E-3</v>
      </c>
      <c r="R86" s="176">
        <f t="shared" si="88"/>
        <v>1.0000037711344019</v>
      </c>
      <c r="S86" s="176">
        <f t="shared" si="89"/>
        <v>6.879493070119123</v>
      </c>
      <c r="T86" s="176">
        <f t="shared" si="90"/>
        <v>-11.189609335616415</v>
      </c>
      <c r="U86" s="179">
        <f t="shared" si="91"/>
        <v>-21.000376288009228</v>
      </c>
    </row>
    <row r="87" spans="1:21" x14ac:dyDescent="0.3">
      <c r="A87" s="173">
        <v>1317.68</v>
      </c>
      <c r="B87" s="174">
        <v>73.83</v>
      </c>
      <c r="C87" s="174">
        <v>241.68</v>
      </c>
      <c r="D87" s="175">
        <f t="shared" si="75"/>
        <v>946.11259041586845</v>
      </c>
      <c r="E87" s="175">
        <f t="shared" si="76"/>
        <v>-862.53259041586841</v>
      </c>
      <c r="F87" s="175">
        <f t="shared" si="77"/>
        <v>-308.68024972208008</v>
      </c>
      <c r="G87" s="175">
        <f t="shared" si="78"/>
        <v>-574.32480965292348</v>
      </c>
      <c r="H87" s="175">
        <f t="shared" si="79"/>
        <v>17845.769750277927</v>
      </c>
      <c r="I87" s="175">
        <f t="shared" si="80"/>
        <v>30415.455190347078</v>
      </c>
      <c r="J87" s="176">
        <f t="shared" si="81"/>
        <v>652.0218428483455</v>
      </c>
      <c r="K87" s="176">
        <f t="shared" si="82"/>
        <v>241.74346698092853</v>
      </c>
      <c r="L87" s="176">
        <f t="shared" si="83"/>
        <v>554.48734273230741</v>
      </c>
      <c r="M87" s="177"/>
      <c r="N87" s="178">
        <f t="shared" si="84"/>
        <v>24.029999999999973</v>
      </c>
      <c r="O87" s="178">
        <f t="shared" si="85"/>
        <v>-1.0471975511966373E-3</v>
      </c>
      <c r="P87" s="178">
        <f t="shared" si="86"/>
        <v>-8.2030474843733294E-3</v>
      </c>
      <c r="Q87" s="176">
        <f t="shared" si="87"/>
        <v>7.9490053411228612E-3</v>
      </c>
      <c r="R87" s="176">
        <f t="shared" si="88"/>
        <v>1.0000052655904308</v>
      </c>
      <c r="S87" s="176">
        <f t="shared" si="89"/>
        <v>6.6800218837489131</v>
      </c>
      <c r="T87" s="176">
        <f t="shared" si="90"/>
        <v>-10.86692429058132</v>
      </c>
      <c r="U87" s="179">
        <f t="shared" si="91"/>
        <v>-20.364801092908976</v>
      </c>
    </row>
    <row r="88" spans="1:21" x14ac:dyDescent="0.3">
      <c r="A88" s="173">
        <v>1341.76</v>
      </c>
      <c r="B88" s="174">
        <v>73.97</v>
      </c>
      <c r="C88" s="174">
        <v>241.54</v>
      </c>
      <c r="D88" s="175">
        <f t="shared" si="75"/>
        <v>952.79032867310946</v>
      </c>
      <c r="E88" s="175">
        <f t="shared" si="76"/>
        <v>-869.21032867310942</v>
      </c>
      <c r="F88" s="175">
        <f t="shared" si="77"/>
        <v>-319.68053387382156</v>
      </c>
      <c r="G88" s="175">
        <f t="shared" si="78"/>
        <v>-594.67787835373497</v>
      </c>
      <c r="H88" s="175">
        <f t="shared" si="79"/>
        <v>17834.769466126185</v>
      </c>
      <c r="I88" s="175">
        <f t="shared" si="80"/>
        <v>30395.102121646269</v>
      </c>
      <c r="J88" s="176">
        <f t="shared" si="81"/>
        <v>675.15733184284625</v>
      </c>
      <c r="K88" s="176">
        <f t="shared" si="82"/>
        <v>241.73889263934407</v>
      </c>
      <c r="L88" s="176">
        <f t="shared" si="83"/>
        <v>574.19040260696875</v>
      </c>
      <c r="M88" s="177"/>
      <c r="N88" s="178">
        <f t="shared" si="84"/>
        <v>24.079999999999927</v>
      </c>
      <c r="O88" s="178">
        <f t="shared" si="85"/>
        <v>2.4434609527920711E-3</v>
      </c>
      <c r="P88" s="178">
        <f t="shared" si="86"/>
        <v>-2.4434609527923192E-3</v>
      </c>
      <c r="Q88" s="176">
        <f t="shared" si="87"/>
        <v>3.388487458510836E-3</v>
      </c>
      <c r="R88" s="176">
        <f t="shared" si="88"/>
        <v>1.0000009568217034</v>
      </c>
      <c r="S88" s="176">
        <f t="shared" si="89"/>
        <v>6.6777382572409616</v>
      </c>
      <c r="T88" s="176">
        <f t="shared" si="90"/>
        <v>-11.000284151741472</v>
      </c>
      <c r="U88" s="179">
        <f t="shared" si="91"/>
        <v>-20.353068700811473</v>
      </c>
    </row>
    <row r="89" spans="1:21" x14ac:dyDescent="0.3">
      <c r="A89" s="173">
        <v>1365.83</v>
      </c>
      <c r="B89" s="174">
        <v>74.14</v>
      </c>
      <c r="C89" s="174">
        <v>241.56</v>
      </c>
      <c r="D89" s="175">
        <f t="shared" si="75"/>
        <v>959.40270393902472</v>
      </c>
      <c r="E89" s="175">
        <f t="shared" si="76"/>
        <v>-875.82270393902468</v>
      </c>
      <c r="F89" s="175">
        <f t="shared" si="77"/>
        <v>-330.70610225504424</v>
      </c>
      <c r="G89" s="175">
        <f t="shared" si="78"/>
        <v>-615.02678016049413</v>
      </c>
      <c r="H89" s="175">
        <f t="shared" si="79"/>
        <v>17823.743897744964</v>
      </c>
      <c r="I89" s="175">
        <f t="shared" si="80"/>
        <v>30374.753219839509</v>
      </c>
      <c r="J89" s="176">
        <f t="shared" si="81"/>
        <v>698.30112872836492</v>
      </c>
      <c r="K89" s="176">
        <f t="shared" si="82"/>
        <v>241.73263228881478</v>
      </c>
      <c r="L89" s="176">
        <f t="shared" si="83"/>
        <v>593.91327581964958</v>
      </c>
      <c r="M89" s="177"/>
      <c r="N89" s="178">
        <f t="shared" si="84"/>
        <v>24.069999999999936</v>
      </c>
      <c r="O89" s="178">
        <f t="shared" si="85"/>
        <v>2.9670597283903899E-3</v>
      </c>
      <c r="P89" s="178">
        <f t="shared" si="86"/>
        <v>3.490658503990445E-4</v>
      </c>
      <c r="Q89" s="176">
        <f t="shared" si="87"/>
        <v>2.9859830448442093E-3</v>
      </c>
      <c r="R89" s="176">
        <f t="shared" si="88"/>
        <v>1.0000007430085578</v>
      </c>
      <c r="S89" s="176">
        <f t="shared" si="89"/>
        <v>6.6123752659152188</v>
      </c>
      <c r="T89" s="176">
        <f t="shared" si="90"/>
        <v>-11.025568381222705</v>
      </c>
      <c r="U89" s="179">
        <f t="shared" si="91"/>
        <v>-20.348901806759123</v>
      </c>
    </row>
    <row r="90" spans="1:21" x14ac:dyDescent="0.3">
      <c r="A90" s="173">
        <v>1389.98</v>
      </c>
      <c r="B90" s="174">
        <v>74.45</v>
      </c>
      <c r="C90" s="174">
        <v>241.62</v>
      </c>
      <c r="D90" s="175">
        <f t="shared" si="75"/>
        <v>965.93972612309051</v>
      </c>
      <c r="E90" s="175">
        <f t="shared" si="76"/>
        <v>-882.35972612309047</v>
      </c>
      <c r="F90" s="175">
        <f t="shared" si="77"/>
        <v>-341.76716780080795</v>
      </c>
      <c r="G90" s="175">
        <f t="shared" si="78"/>
        <v>-635.47528127445969</v>
      </c>
      <c r="H90" s="175">
        <f t="shared" si="79"/>
        <v>17812.6828321992</v>
      </c>
      <c r="I90" s="175">
        <f t="shared" si="80"/>
        <v>30354.304718725543</v>
      </c>
      <c r="J90" s="176">
        <f t="shared" si="81"/>
        <v>721.54946476138366</v>
      </c>
      <c r="K90" s="176">
        <f t="shared" si="82"/>
        <v>241.72803740027206</v>
      </c>
      <c r="L90" s="176">
        <f t="shared" si="83"/>
        <v>613.71669013218855</v>
      </c>
      <c r="M90" s="177"/>
      <c r="N90" s="178">
        <f t="shared" si="84"/>
        <v>24.150000000000091</v>
      </c>
      <c r="O90" s="178">
        <f t="shared" si="85"/>
        <v>5.4105206811824614E-3</v>
      </c>
      <c r="P90" s="178">
        <f t="shared" si="86"/>
        <v>1.0471975511966373E-3</v>
      </c>
      <c r="Q90" s="176">
        <f t="shared" si="87"/>
        <v>5.5036355303434981E-3</v>
      </c>
      <c r="R90" s="176">
        <f t="shared" si="88"/>
        <v>1.00000252417465</v>
      </c>
      <c r="S90" s="176">
        <f t="shared" si="89"/>
        <v>6.5370221840658056</v>
      </c>
      <c r="T90" s="176">
        <f t="shared" si="90"/>
        <v>-11.061065545763718</v>
      </c>
      <c r="U90" s="179">
        <f t="shared" si="91"/>
        <v>-20.448501113965555</v>
      </c>
    </row>
    <row r="91" spans="1:21" x14ac:dyDescent="0.3">
      <c r="A91" s="173">
        <v>1414.17</v>
      </c>
      <c r="B91" s="174">
        <v>73.900000000000006</v>
      </c>
      <c r="C91" s="174">
        <v>241.78</v>
      </c>
      <c r="D91" s="175">
        <f t="shared" si="75"/>
        <v>972.53631940653406</v>
      </c>
      <c r="E91" s="175">
        <f t="shared" si="76"/>
        <v>-888.95631940653402</v>
      </c>
      <c r="F91" s="175">
        <f t="shared" si="77"/>
        <v>-352.80069912396817</v>
      </c>
      <c r="G91" s="175">
        <f t="shared" si="78"/>
        <v>-655.96667942768192</v>
      </c>
      <c r="H91" s="175">
        <f t="shared" si="79"/>
        <v>17801.649300876041</v>
      </c>
      <c r="I91" s="175">
        <f t="shared" si="80"/>
        <v>30333.813320572321</v>
      </c>
      <c r="J91" s="176">
        <f t="shared" si="81"/>
        <v>744.8225411611412</v>
      </c>
      <c r="K91" s="176">
        <f t="shared" si="82"/>
        <v>241.72715792965866</v>
      </c>
      <c r="L91" s="176">
        <f t="shared" si="83"/>
        <v>633.5177076281077</v>
      </c>
      <c r="M91" s="177"/>
      <c r="N91" s="178">
        <f t="shared" si="84"/>
        <v>24.190000000000055</v>
      </c>
      <c r="O91" s="178">
        <f t="shared" si="85"/>
        <v>-9.5993108859687634E-3</v>
      </c>
      <c r="P91" s="178">
        <f t="shared" si="86"/>
        <v>2.7925268031908676E-3</v>
      </c>
      <c r="Q91" s="176">
        <f t="shared" si="87"/>
        <v>9.9681989426225748E-3</v>
      </c>
      <c r="R91" s="176">
        <f t="shared" si="88"/>
        <v>1.0000082804981258</v>
      </c>
      <c r="S91" s="176">
        <f t="shared" si="89"/>
        <v>6.5965932834435206</v>
      </c>
      <c r="T91" s="176">
        <f t="shared" si="90"/>
        <v>-11.033531323160222</v>
      </c>
      <c r="U91" s="179">
        <f t="shared" si="91"/>
        <v>-20.4913981532222</v>
      </c>
    </row>
    <row r="92" spans="1:21" x14ac:dyDescent="0.3">
      <c r="A92" s="173">
        <v>1438.24</v>
      </c>
      <c r="B92" s="174">
        <v>72.98</v>
      </c>
      <c r="C92" s="174">
        <v>241.2</v>
      </c>
      <c r="D92" s="175">
        <f t="shared" si="75"/>
        <v>979.39671317910302</v>
      </c>
      <c r="E92" s="175">
        <f t="shared" si="76"/>
        <v>-895.81671317910298</v>
      </c>
      <c r="F92" s="175">
        <f t="shared" si="77"/>
        <v>-363.81264514042806</v>
      </c>
      <c r="G92" s="175">
        <f t="shared" si="78"/>
        <v>-676.24030635900237</v>
      </c>
      <c r="H92" s="175">
        <f t="shared" si="79"/>
        <v>17790.63735485958</v>
      </c>
      <c r="I92" s="175">
        <f t="shared" si="80"/>
        <v>30313.539693641</v>
      </c>
      <c r="J92" s="176">
        <f t="shared" si="81"/>
        <v>767.8936076753032</v>
      </c>
      <c r="K92" s="176">
        <f t="shared" si="82"/>
        <v>241.72005337386989</v>
      </c>
      <c r="L92" s="176">
        <f t="shared" si="83"/>
        <v>653.19114608912503</v>
      </c>
      <c r="M92" s="177"/>
      <c r="N92" s="178">
        <f t="shared" si="84"/>
        <v>24.069999999999936</v>
      </c>
      <c r="O92" s="178">
        <f t="shared" si="85"/>
        <v>-1.6057029118347863E-2</v>
      </c>
      <c r="P92" s="178">
        <f t="shared" si="86"/>
        <v>-1.012290966156733E-2</v>
      </c>
      <c r="Q92" s="176">
        <f t="shared" si="87"/>
        <v>1.8760979196519534E-2</v>
      </c>
      <c r="R92" s="176">
        <f t="shared" si="88"/>
        <v>1.0000293322274538</v>
      </c>
      <c r="S92" s="176">
        <f t="shared" si="89"/>
        <v>6.8603937725689956</v>
      </c>
      <c r="T92" s="176">
        <f t="shared" si="90"/>
        <v>-11.011946016459907</v>
      </c>
      <c r="U92" s="179">
        <f t="shared" si="91"/>
        <v>-20.273626931320464</v>
      </c>
    </row>
    <row r="93" spans="1:21" x14ac:dyDescent="0.3">
      <c r="A93" s="173">
        <v>1462.41</v>
      </c>
      <c r="B93" s="174">
        <v>73.010000000000005</v>
      </c>
      <c r="C93" s="174">
        <v>240.49</v>
      </c>
      <c r="D93" s="175">
        <f t="shared" si="75"/>
        <v>986.46543695988169</v>
      </c>
      <c r="E93" s="175">
        <f t="shared" si="76"/>
        <v>-902.88543695988164</v>
      </c>
      <c r="F93" s="175">
        <f t="shared" si="77"/>
        <v>-375.07275254681343</v>
      </c>
      <c r="G93" s="175">
        <f t="shared" si="78"/>
        <v>-696.42508220193906</v>
      </c>
      <c r="H93" s="175">
        <f t="shared" si="79"/>
        <v>17779.377247453194</v>
      </c>
      <c r="I93" s="175">
        <f t="shared" si="80"/>
        <v>30293.354917798064</v>
      </c>
      <c r="J93" s="176">
        <f t="shared" si="81"/>
        <v>791.00408647681502</v>
      </c>
      <c r="K93" s="176">
        <f t="shared" si="82"/>
        <v>241.69448452529804</v>
      </c>
      <c r="L93" s="176">
        <f t="shared" si="83"/>
        <v>673.03507307386451</v>
      </c>
      <c r="M93" s="177"/>
      <c r="N93" s="178">
        <f t="shared" si="84"/>
        <v>24.170000000000073</v>
      </c>
      <c r="O93" s="178">
        <f t="shared" si="85"/>
        <v>5.2359877559831865E-4</v>
      </c>
      <c r="P93" s="178">
        <f t="shared" si="86"/>
        <v>-1.2391837689159383E-2</v>
      </c>
      <c r="Q93" s="176">
        <f t="shared" si="87"/>
        <v>1.1861612505829289E-2</v>
      </c>
      <c r="R93" s="176">
        <f t="shared" si="88"/>
        <v>1.0000117249859046</v>
      </c>
      <c r="S93" s="176">
        <f t="shared" si="89"/>
        <v>7.0687237807786492</v>
      </c>
      <c r="T93" s="176">
        <f t="shared" si="90"/>
        <v>-11.260107406385368</v>
      </c>
      <c r="U93" s="179">
        <f t="shared" si="91"/>
        <v>-20.184775842936713</v>
      </c>
    </row>
    <row r="94" spans="1:21" x14ac:dyDescent="0.3">
      <c r="A94" s="173">
        <v>1486.8</v>
      </c>
      <c r="B94" s="174">
        <v>72.78</v>
      </c>
      <c r="C94" s="174">
        <v>240.64</v>
      </c>
      <c r="D94" s="175">
        <f t="shared" si="75"/>
        <v>993.63911372882467</v>
      </c>
      <c r="E94" s="175">
        <f t="shared" si="76"/>
        <v>-910.05911372882463</v>
      </c>
      <c r="F94" s="175">
        <f t="shared" si="77"/>
        <v>-386.52870010644324</v>
      </c>
      <c r="G94" s="175">
        <f t="shared" si="78"/>
        <v>-716.72706776806103</v>
      </c>
      <c r="H94" s="175">
        <f t="shared" si="79"/>
        <v>17767.921299893565</v>
      </c>
      <c r="I94" s="175">
        <f t="shared" si="80"/>
        <v>30273.052932231942</v>
      </c>
      <c r="J94" s="176">
        <f t="shared" si="81"/>
        <v>814.31082866272845</v>
      </c>
      <c r="K94" s="176">
        <f t="shared" si="82"/>
        <v>241.66215172401581</v>
      </c>
      <c r="L94" s="176">
        <f t="shared" si="83"/>
        <v>693.10720746798722</v>
      </c>
      <c r="M94" s="177"/>
      <c r="N94" s="178">
        <f t="shared" si="84"/>
        <v>24.389999999999873</v>
      </c>
      <c r="O94" s="178">
        <f t="shared" si="85"/>
        <v>-4.0142572795870274E-3</v>
      </c>
      <c r="P94" s="178">
        <f t="shared" si="86"/>
        <v>2.6179938779910977E-3</v>
      </c>
      <c r="Q94" s="176">
        <f t="shared" si="87"/>
        <v>4.7302452983972731E-3</v>
      </c>
      <c r="R94" s="176">
        <f t="shared" si="88"/>
        <v>1.0000018646058875</v>
      </c>
      <c r="S94" s="176">
        <f t="shared" si="89"/>
        <v>7.173676768942931</v>
      </c>
      <c r="T94" s="176">
        <f t="shared" si="90"/>
        <v>-11.455947559629795</v>
      </c>
      <c r="U94" s="179">
        <f t="shared" si="91"/>
        <v>-20.301985566121946</v>
      </c>
    </row>
    <row r="95" spans="1:21" x14ac:dyDescent="0.3">
      <c r="A95" s="173">
        <v>1511.48</v>
      </c>
      <c r="B95" s="174">
        <v>72.400000000000006</v>
      </c>
      <c r="C95" s="174">
        <v>241.03</v>
      </c>
      <c r="D95" s="175">
        <f t="shared" si="75"/>
        <v>1001.0235631583581</v>
      </c>
      <c r="E95" s="175">
        <f t="shared" si="76"/>
        <v>-917.44356315835807</v>
      </c>
      <c r="F95" s="175">
        <f t="shared" si="77"/>
        <v>-398.00495030229678</v>
      </c>
      <c r="G95" s="175">
        <f t="shared" si="78"/>
        <v>-737.29071564888272</v>
      </c>
      <c r="H95" s="175">
        <f t="shared" si="79"/>
        <v>17756.445049697712</v>
      </c>
      <c r="I95" s="175">
        <f t="shared" si="80"/>
        <v>30252.489284351119</v>
      </c>
      <c r="J95" s="176">
        <f t="shared" si="81"/>
        <v>837.85770859208264</v>
      </c>
      <c r="K95" s="176">
        <f t="shared" si="82"/>
        <v>241.63889847421754</v>
      </c>
      <c r="L95" s="176">
        <f t="shared" si="83"/>
        <v>713.32775561819335</v>
      </c>
      <c r="M95" s="177"/>
      <c r="N95" s="178">
        <f t="shared" si="84"/>
        <v>24.680000000000064</v>
      </c>
      <c r="O95" s="178">
        <f t="shared" si="85"/>
        <v>-6.6322511575783727E-3</v>
      </c>
      <c r="P95" s="178">
        <f t="shared" si="86"/>
        <v>6.8067840827781435E-3</v>
      </c>
      <c r="Q95" s="176">
        <f t="shared" si="87"/>
        <v>9.2828308611916377E-3</v>
      </c>
      <c r="R95" s="176">
        <f t="shared" si="88"/>
        <v>1.000007180974279</v>
      </c>
      <c r="S95" s="176">
        <f t="shared" si="89"/>
        <v>7.3844494295334497</v>
      </c>
      <c r="T95" s="176">
        <f t="shared" si="90"/>
        <v>-11.476250195853527</v>
      </c>
      <c r="U95" s="179">
        <f t="shared" si="91"/>
        <v>-20.563647880821748</v>
      </c>
    </row>
    <row r="96" spans="1:21" x14ac:dyDescent="0.3">
      <c r="A96" s="173">
        <v>1535.54</v>
      </c>
      <c r="B96" s="174">
        <v>72.77</v>
      </c>
      <c r="C96" s="174">
        <v>240.66</v>
      </c>
      <c r="D96" s="175">
        <f t="shared" si="75"/>
        <v>1008.2245053021323</v>
      </c>
      <c r="E96" s="175">
        <f t="shared" si="76"/>
        <v>-924.6445053021323</v>
      </c>
      <c r="F96" s="175">
        <f t="shared" si="77"/>
        <v>-409.1890923138979</v>
      </c>
      <c r="G96" s="175">
        <f t="shared" si="78"/>
        <v>-757.33918582690796</v>
      </c>
      <c r="H96" s="175">
        <f t="shared" si="79"/>
        <v>17745.260907686112</v>
      </c>
      <c r="I96" s="175">
        <f t="shared" si="80"/>
        <v>30232.440814173093</v>
      </c>
      <c r="J96" s="176">
        <f t="shared" si="81"/>
        <v>860.81261355630443</v>
      </c>
      <c r="K96" s="176">
        <f t="shared" si="82"/>
        <v>241.61772164006229</v>
      </c>
      <c r="L96" s="176">
        <f t="shared" si="83"/>
        <v>733.03774180878531</v>
      </c>
      <c r="M96" s="177"/>
      <c r="N96" s="178">
        <f t="shared" si="84"/>
        <v>24.059999999999945</v>
      </c>
      <c r="O96" s="178">
        <f t="shared" si="85"/>
        <v>6.4577182323788508E-3</v>
      </c>
      <c r="P96" s="178">
        <f t="shared" si="86"/>
        <v>-6.4577182323790989E-3</v>
      </c>
      <c r="Q96" s="176">
        <f t="shared" si="87"/>
        <v>8.9257271228500024E-3</v>
      </c>
      <c r="R96" s="176">
        <f t="shared" si="88"/>
        <v>1.000006639103282</v>
      </c>
      <c r="S96" s="176">
        <f t="shared" si="89"/>
        <v>7.2009421437742827</v>
      </c>
      <c r="T96" s="176">
        <f t="shared" si="90"/>
        <v>-11.184142011601145</v>
      </c>
      <c r="U96" s="179">
        <f t="shared" si="91"/>
        <v>-20.048470178025237</v>
      </c>
    </row>
    <row r="97" spans="1:21" x14ac:dyDescent="0.3">
      <c r="A97" s="173">
        <v>1559.44</v>
      </c>
      <c r="B97" s="174">
        <v>72.849999999999994</v>
      </c>
      <c r="C97" s="174">
        <v>241.12</v>
      </c>
      <c r="D97" s="175">
        <f t="shared" si="75"/>
        <v>1015.2879768558576</v>
      </c>
      <c r="E97" s="175">
        <f t="shared" si="76"/>
        <v>-931.70797685585751</v>
      </c>
      <c r="F97" s="175">
        <f t="shared" si="77"/>
        <v>-420.29671802299015</v>
      </c>
      <c r="G97" s="175">
        <f t="shared" si="78"/>
        <v>-777.28749722678651</v>
      </c>
      <c r="H97" s="175">
        <f t="shared" si="79"/>
        <v>17734.153281977018</v>
      </c>
      <c r="I97" s="175">
        <f t="shared" si="80"/>
        <v>30212.492502773213</v>
      </c>
      <c r="J97" s="176">
        <f t="shared" si="81"/>
        <v>883.6431318841212</v>
      </c>
      <c r="K97" s="176">
        <f t="shared" si="82"/>
        <v>241.59891994682349</v>
      </c>
      <c r="L97" s="176">
        <f t="shared" si="83"/>
        <v>752.63138354852765</v>
      </c>
      <c r="M97" s="177"/>
      <c r="N97" s="178">
        <f t="shared" si="84"/>
        <v>23.900000000000091</v>
      </c>
      <c r="O97" s="178">
        <f t="shared" si="85"/>
        <v>1.3962634015954338E-3</v>
      </c>
      <c r="P97" s="178">
        <f t="shared" si="86"/>
        <v>8.0285145591740548E-3</v>
      </c>
      <c r="Q97" s="176">
        <f t="shared" si="87"/>
        <v>7.7959334371220379E-3</v>
      </c>
      <c r="R97" s="176">
        <f t="shared" si="88"/>
        <v>1.0000050647456282</v>
      </c>
      <c r="S97" s="176">
        <f t="shared" si="89"/>
        <v>7.0634715537252344</v>
      </c>
      <c r="T97" s="176">
        <f t="shared" si="90"/>
        <v>-11.107625709092249</v>
      </c>
      <c r="U97" s="179">
        <f t="shared" si="91"/>
        <v>-19.94831139987857</v>
      </c>
    </row>
    <row r="98" spans="1:21" x14ac:dyDescent="0.3">
      <c r="A98" s="173">
        <v>1583.58</v>
      </c>
      <c r="B98" s="174">
        <v>73.75</v>
      </c>
      <c r="C98" s="174">
        <v>240.38</v>
      </c>
      <c r="D98" s="175">
        <f t="shared" si="75"/>
        <v>1022.2248769538346</v>
      </c>
      <c r="E98" s="175">
        <f t="shared" si="76"/>
        <v>-938.64487695383457</v>
      </c>
      <c r="F98" s="175">
        <f t="shared" si="77"/>
        <v>-431.59463709266527</v>
      </c>
      <c r="G98" s="175">
        <f t="shared" si="78"/>
        <v>-797.4606632772111</v>
      </c>
      <c r="H98" s="175">
        <f t="shared" si="79"/>
        <v>17722.855362907343</v>
      </c>
      <c r="I98" s="175">
        <f t="shared" si="80"/>
        <v>30192.31933672279</v>
      </c>
      <c r="J98" s="176">
        <f t="shared" si="81"/>
        <v>906.76206374201547</v>
      </c>
      <c r="K98" s="176">
        <f t="shared" si="82"/>
        <v>241.57725200787593</v>
      </c>
      <c r="L98" s="176">
        <f t="shared" si="83"/>
        <v>772.50225149797916</v>
      </c>
      <c r="M98" s="177"/>
      <c r="N98" s="178">
        <f t="shared" si="84"/>
        <v>24.139999999999873</v>
      </c>
      <c r="O98" s="178">
        <f t="shared" si="85"/>
        <v>1.5707963267949064E-2</v>
      </c>
      <c r="P98" s="178">
        <f t="shared" si="86"/>
        <v>-1.2915436464758198E-2</v>
      </c>
      <c r="Q98" s="176">
        <f t="shared" si="87"/>
        <v>1.9994250349961717E-2</v>
      </c>
      <c r="R98" s="176">
        <f t="shared" si="88"/>
        <v>1.0000333155024428</v>
      </c>
      <c r="S98" s="176">
        <f t="shared" si="89"/>
        <v>6.9369000979770332</v>
      </c>
      <c r="T98" s="176">
        <f t="shared" si="90"/>
        <v>-11.297919069675114</v>
      </c>
      <c r="U98" s="179">
        <f t="shared" si="91"/>
        <v>-20.173166050424623</v>
      </c>
    </row>
    <row r="99" spans="1:21" x14ac:dyDescent="0.3">
      <c r="A99" s="173">
        <v>1607.48</v>
      </c>
      <c r="B99" s="174">
        <v>73.47</v>
      </c>
      <c r="C99" s="174">
        <v>239.63</v>
      </c>
      <c r="D99" s="175">
        <f t="shared" si="75"/>
        <v>1028.9689179675154</v>
      </c>
      <c r="E99" s="175">
        <f t="shared" si="76"/>
        <v>-945.38891796751534</v>
      </c>
      <c r="F99" s="175">
        <f t="shared" si="77"/>
        <v>-443.05709521494248</v>
      </c>
      <c r="G99" s="175">
        <f t="shared" si="78"/>
        <v>-817.31844062069149</v>
      </c>
      <c r="H99" s="175">
        <f t="shared" si="79"/>
        <v>17711.392904785065</v>
      </c>
      <c r="I99" s="175">
        <f t="shared" si="80"/>
        <v>30172.46155937931</v>
      </c>
      <c r="J99" s="176">
        <f t="shared" si="81"/>
        <v>929.68221613567573</v>
      </c>
      <c r="K99" s="176">
        <f t="shared" si="82"/>
        <v>241.53848737499112</v>
      </c>
      <c r="L99" s="176">
        <f t="shared" si="83"/>
        <v>792.35792009342663</v>
      </c>
      <c r="M99" s="177"/>
      <c r="N99" s="178">
        <f t="shared" si="84"/>
        <v>23.900000000000091</v>
      </c>
      <c r="O99" s="178">
        <f t="shared" si="85"/>
        <v>-4.8869219055841422E-3</v>
      </c>
      <c r="P99" s="178">
        <f t="shared" si="86"/>
        <v>-1.3089969389957472E-2</v>
      </c>
      <c r="Q99" s="176">
        <f t="shared" si="87"/>
        <v>1.3475373264769885E-2</v>
      </c>
      <c r="R99" s="176">
        <f t="shared" si="88"/>
        <v>1.0000151324151685</v>
      </c>
      <c r="S99" s="176">
        <f t="shared" si="89"/>
        <v>6.7440410136808717</v>
      </c>
      <c r="T99" s="176">
        <f t="shared" si="90"/>
        <v>-11.462458122277202</v>
      </c>
      <c r="U99" s="179">
        <f t="shared" si="91"/>
        <v>-19.857777343480436</v>
      </c>
    </row>
    <row r="100" spans="1:21" x14ac:dyDescent="0.3">
      <c r="A100" s="173">
        <v>1631.55</v>
      </c>
      <c r="B100" s="174">
        <v>75.02</v>
      </c>
      <c r="C100" s="174">
        <v>239.94</v>
      </c>
      <c r="D100" s="175">
        <f t="shared" ref="D100:D131" si="92">S100+D99</f>
        <v>1035.5043266883415</v>
      </c>
      <c r="E100" s="175">
        <f t="shared" ref="E100:E131" si="93">$D$1-D100</f>
        <v>-951.92432668834147</v>
      </c>
      <c r="F100" s="175">
        <f t="shared" ref="F100:F131" si="94">T100+F99</f>
        <v>-454.71458087703809</v>
      </c>
      <c r="G100" s="175">
        <f t="shared" ref="G100:G131" si="95">U100+G99</f>
        <v>-837.33642551108619</v>
      </c>
      <c r="H100" s="175">
        <f t="shared" ref="H100:H131" si="96">H99+T100</f>
        <v>17699.735419122968</v>
      </c>
      <c r="I100" s="175">
        <f t="shared" ref="I100:I131" si="97">I99+U100</f>
        <v>30152.443574488916</v>
      </c>
      <c r="J100" s="176">
        <f t="shared" ref="J100:J131" si="98">SQRT(F100^2+G100^2)</f>
        <v>952.83662794303996</v>
      </c>
      <c r="K100" s="176">
        <f t="shared" ref="K100:K131" si="99">IF(J100=0,0,IF(F100&lt;0,ATAN(G100/F100)*180/PI()+180,ATAN(G100/F100)*180/PI()))</f>
        <v>241.49587830592492</v>
      </c>
      <c r="L100" s="176">
        <f t="shared" ref="L100:L131" si="100">COS((K100-$B$1)*PI()/180)*J100</f>
        <v>812.46259126625171</v>
      </c>
      <c r="M100" s="177"/>
      <c r="N100" s="178">
        <f t="shared" ref="N100:N131" si="101">A100-A99</f>
        <v>24.069999999999936</v>
      </c>
      <c r="O100" s="178">
        <f t="shared" ref="O100:O131" si="102">RADIANS(B100-B99)</f>
        <v>2.7052603405912059E-2</v>
      </c>
      <c r="P100" s="178">
        <f t="shared" ref="P100:P131" si="103">RADIANS(C100-C99)</f>
        <v>5.4105206811824614E-3</v>
      </c>
      <c r="Q100" s="176">
        <f t="shared" ref="Q100:Q131" si="104">ACOS(COS(O100)-SIN(RADIANS(B99))*SIN(RADIANS(B100))*(1-COS(P100)))</f>
        <v>2.7549170773418341E-2</v>
      </c>
      <c r="R100" s="176">
        <f t="shared" ref="R100:R131" si="105">2/Q100*TAN(Q100/2)</f>
        <v>1.0000632512013559</v>
      </c>
      <c r="S100" s="176">
        <f t="shared" ref="S100:S131" si="106">(N100/2)*(COS(RADIANS(B99))+COS(RADIANS(B100)))*R100</f>
        <v>6.5354087208260632</v>
      </c>
      <c r="T100" s="176">
        <f t="shared" ref="T100:T131" si="107">(N100/2)*(SIN(RADIANS(B99))*COS(RADIANS(C99))+SIN(RADIANS(B100))*COS(RADIANS(C100)))*R100</f>
        <v>-11.65748566209562</v>
      </c>
      <c r="U100" s="179">
        <f t="shared" ref="U100:U131" si="108">(N100/2)*(SIN(RADIANS(B99))*SIN(RADIANS(C99))+SIN(RADIANS(B100))*SIN(RADIANS(C100)))*R100</f>
        <v>-20.017984890394683</v>
      </c>
    </row>
    <row r="101" spans="1:21" x14ac:dyDescent="0.3">
      <c r="A101" s="173">
        <v>1655.47</v>
      </c>
      <c r="B101" s="174">
        <v>75.36</v>
      </c>
      <c r="C101" s="174">
        <v>240.19</v>
      </c>
      <c r="D101" s="175">
        <f t="shared" si="92"/>
        <v>1041.6186255416903</v>
      </c>
      <c r="E101" s="175">
        <f t="shared" si="93"/>
        <v>-958.03862554169029</v>
      </c>
      <c r="F101" s="175">
        <f t="shared" si="94"/>
        <v>-466.25446612188983</v>
      </c>
      <c r="G101" s="175">
        <f t="shared" si="95"/>
        <v>-857.37664184240759</v>
      </c>
      <c r="H101" s="175">
        <f t="shared" si="96"/>
        <v>17688.195533878115</v>
      </c>
      <c r="I101" s="175">
        <f t="shared" si="97"/>
        <v>30132.403358157593</v>
      </c>
      <c r="J101" s="176">
        <f t="shared" si="98"/>
        <v>975.95488274590468</v>
      </c>
      <c r="K101" s="176">
        <f t="shared" si="99"/>
        <v>241.46197942637926</v>
      </c>
      <c r="L101" s="176">
        <f t="shared" si="100"/>
        <v>832.47653321071141</v>
      </c>
      <c r="M101" s="177"/>
      <c r="N101" s="178">
        <f t="shared" si="101"/>
        <v>23.920000000000073</v>
      </c>
      <c r="O101" s="178">
        <f t="shared" si="102"/>
        <v>5.9341194567807797E-3</v>
      </c>
      <c r="P101" s="178">
        <f t="shared" si="103"/>
        <v>4.3633231299858239E-3</v>
      </c>
      <c r="Q101" s="176">
        <f t="shared" si="104"/>
        <v>7.280682623459267E-3</v>
      </c>
      <c r="R101" s="176">
        <f t="shared" si="105"/>
        <v>1.0000044173850378</v>
      </c>
      <c r="S101" s="176">
        <f t="shared" si="106"/>
        <v>6.1142988533489131</v>
      </c>
      <c r="T101" s="176">
        <f t="shared" si="107"/>
        <v>-11.539885244851762</v>
      </c>
      <c r="U101" s="179">
        <f t="shared" si="108"/>
        <v>-20.04021633132141</v>
      </c>
    </row>
    <row r="102" spans="1:21" x14ac:dyDescent="0.3">
      <c r="A102" s="173">
        <v>1680.24</v>
      </c>
      <c r="B102" s="174">
        <v>75.3</v>
      </c>
      <c r="C102" s="174">
        <v>239.83</v>
      </c>
      <c r="D102" s="175">
        <f t="shared" si="92"/>
        <v>1047.8916829758812</v>
      </c>
      <c r="E102" s="175">
        <f t="shared" si="93"/>
        <v>-964.31168297588113</v>
      </c>
      <c r="F102" s="175">
        <f t="shared" si="94"/>
        <v>-478.23206733113921</v>
      </c>
      <c r="G102" s="175">
        <f t="shared" si="95"/>
        <v>-878.13084080513408</v>
      </c>
      <c r="H102" s="175">
        <f t="shared" si="96"/>
        <v>17676.217932668867</v>
      </c>
      <c r="I102" s="175">
        <f t="shared" si="97"/>
        <v>30111.649159194865</v>
      </c>
      <c r="J102" s="176">
        <f t="shared" si="98"/>
        <v>999.90983783386537</v>
      </c>
      <c r="K102" s="176">
        <f t="shared" si="99"/>
        <v>241.42718759683191</v>
      </c>
      <c r="L102" s="176">
        <f t="shared" si="100"/>
        <v>853.22653961568369</v>
      </c>
      <c r="M102" s="177"/>
      <c r="N102" s="178">
        <f t="shared" si="101"/>
        <v>24.769999999999982</v>
      </c>
      <c r="O102" s="178">
        <f t="shared" si="102"/>
        <v>-1.0471975511966373E-3</v>
      </c>
      <c r="P102" s="178">
        <f t="shared" si="103"/>
        <v>-6.2831853071793281E-3</v>
      </c>
      <c r="Q102" s="176">
        <f t="shared" si="104"/>
        <v>6.1679031237027448E-3</v>
      </c>
      <c r="R102" s="176">
        <f t="shared" si="105"/>
        <v>1.0000031702644727</v>
      </c>
      <c r="S102" s="176">
        <f t="shared" si="106"/>
        <v>6.273057434190906</v>
      </c>
      <c r="T102" s="176">
        <f t="shared" si="107"/>
        <v>-11.977601209249345</v>
      </c>
      <c r="U102" s="179">
        <f t="shared" si="108"/>
        <v>-20.754198962726448</v>
      </c>
    </row>
    <row r="103" spans="1:21" x14ac:dyDescent="0.3">
      <c r="A103" s="173">
        <v>1705.03</v>
      </c>
      <c r="B103" s="174">
        <v>75.3</v>
      </c>
      <c r="C103" s="174">
        <v>239.58</v>
      </c>
      <c r="D103" s="175">
        <f t="shared" si="92"/>
        <v>1054.1823517599225</v>
      </c>
      <c r="E103" s="175">
        <f t="shared" si="93"/>
        <v>-970.6023517599225</v>
      </c>
      <c r="F103" s="175">
        <f t="shared" si="94"/>
        <v>-490.32809950658248</v>
      </c>
      <c r="G103" s="175">
        <f t="shared" si="95"/>
        <v>-898.8348664919406</v>
      </c>
      <c r="H103" s="175">
        <f t="shared" si="96"/>
        <v>17664.121900493425</v>
      </c>
      <c r="I103" s="175">
        <f t="shared" si="97"/>
        <v>30090.945133508059</v>
      </c>
      <c r="J103" s="176">
        <f t="shared" si="98"/>
        <v>1023.8778063750194</v>
      </c>
      <c r="K103" s="176">
        <f t="shared" si="99"/>
        <v>241.38686116343575</v>
      </c>
      <c r="L103" s="176">
        <f t="shared" si="100"/>
        <v>874.05402360801475</v>
      </c>
      <c r="M103" s="177"/>
      <c r="N103" s="178">
        <f t="shared" si="101"/>
        <v>24.789999999999964</v>
      </c>
      <c r="O103" s="178">
        <f t="shared" si="102"/>
        <v>0</v>
      </c>
      <c r="P103" s="178">
        <f t="shared" si="103"/>
        <v>-4.3633231299858239E-3</v>
      </c>
      <c r="Q103" s="176">
        <f t="shared" si="104"/>
        <v>4.2205015429854775E-3</v>
      </c>
      <c r="R103" s="176">
        <f t="shared" si="105"/>
        <v>1.0000014843887504</v>
      </c>
      <c r="S103" s="176">
        <f t="shared" si="106"/>
        <v>6.2906687840414381</v>
      </c>
      <c r="T103" s="176">
        <f t="shared" si="107"/>
        <v>-12.096032175443293</v>
      </c>
      <c r="U103" s="179">
        <f t="shared" si="108"/>
        <v>-20.704025686806503</v>
      </c>
    </row>
    <row r="104" spans="1:21" x14ac:dyDescent="0.3">
      <c r="A104" s="173">
        <v>1729.85</v>
      </c>
      <c r="B104" s="174">
        <v>75.23</v>
      </c>
      <c r="C104" s="174">
        <v>239.61</v>
      </c>
      <c r="D104" s="175">
        <f t="shared" si="92"/>
        <v>1060.4952879102741</v>
      </c>
      <c r="E104" s="175">
        <f t="shared" si="93"/>
        <v>-976.91528791027406</v>
      </c>
      <c r="F104" s="175">
        <f t="shared" si="94"/>
        <v>-502.47660588635432</v>
      </c>
      <c r="G104" s="175">
        <f t="shared" si="95"/>
        <v>-919.53735281878551</v>
      </c>
      <c r="H104" s="175">
        <f t="shared" si="96"/>
        <v>17651.973394113651</v>
      </c>
      <c r="I104" s="175">
        <f t="shared" si="97"/>
        <v>30070.242647181214</v>
      </c>
      <c r="J104" s="176">
        <f t="shared" si="98"/>
        <v>1047.8700695659029</v>
      </c>
      <c r="K104" s="176">
        <f t="shared" si="99"/>
        <v>241.3458213371336</v>
      </c>
      <c r="L104" s="176">
        <f t="shared" si="100"/>
        <v>894.9261819143569</v>
      </c>
      <c r="M104" s="177"/>
      <c r="N104" s="178">
        <f t="shared" si="101"/>
        <v>24.819999999999936</v>
      </c>
      <c r="O104" s="178">
        <f t="shared" si="102"/>
        <v>-1.2217304763959117E-3</v>
      </c>
      <c r="P104" s="178">
        <f t="shared" si="103"/>
        <v>5.2359877559831865E-4</v>
      </c>
      <c r="Q104" s="176">
        <f t="shared" si="104"/>
        <v>1.3225146356665718E-3</v>
      </c>
      <c r="R104" s="176">
        <f t="shared" si="105"/>
        <v>1.0000001457537724</v>
      </c>
      <c r="S104" s="176">
        <f t="shared" si="106"/>
        <v>6.3129361503514625</v>
      </c>
      <c r="T104" s="176">
        <f t="shared" si="107"/>
        <v>-12.148506379771861</v>
      </c>
      <c r="U104" s="179">
        <f t="shared" si="108"/>
        <v>-20.702486326844891</v>
      </c>
    </row>
    <row r="105" spans="1:21" x14ac:dyDescent="0.3">
      <c r="A105" s="173">
        <v>1754.58</v>
      </c>
      <c r="B105" s="174">
        <v>75.23</v>
      </c>
      <c r="C105" s="174">
        <v>239.66</v>
      </c>
      <c r="D105" s="175">
        <f t="shared" si="92"/>
        <v>1066.7999420056292</v>
      </c>
      <c r="E105" s="175">
        <f t="shared" si="93"/>
        <v>-983.21994200562915</v>
      </c>
      <c r="F105" s="175">
        <f t="shared" si="94"/>
        <v>-514.56471187484487</v>
      </c>
      <c r="G105" s="175">
        <f t="shared" si="95"/>
        <v>-940.1698973555084</v>
      </c>
      <c r="H105" s="175">
        <f t="shared" si="96"/>
        <v>17639.885288125159</v>
      </c>
      <c r="I105" s="175">
        <f t="shared" si="97"/>
        <v>30049.610102644492</v>
      </c>
      <c r="J105" s="176">
        <f t="shared" si="98"/>
        <v>1071.7724938625311</v>
      </c>
      <c r="K105" s="176">
        <f t="shared" si="99"/>
        <v>241.30765602560913</v>
      </c>
      <c r="L105" s="176">
        <f t="shared" si="100"/>
        <v>915.71106105238994</v>
      </c>
      <c r="M105" s="177"/>
      <c r="N105" s="178">
        <f t="shared" si="101"/>
        <v>24.730000000000018</v>
      </c>
      <c r="O105" s="178">
        <f t="shared" si="102"/>
        <v>0</v>
      </c>
      <c r="P105" s="178">
        <f t="shared" si="103"/>
        <v>8.7266462599686718E-4</v>
      </c>
      <c r="Q105" s="176">
        <f t="shared" si="104"/>
        <v>8.4382917320535711E-4</v>
      </c>
      <c r="R105" s="176">
        <f t="shared" si="105"/>
        <v>1.0000000593373104</v>
      </c>
      <c r="S105" s="176">
        <f t="shared" si="106"/>
        <v>6.3046540953549872</v>
      </c>
      <c r="T105" s="176">
        <f t="shared" si="107"/>
        <v>-12.088105988490565</v>
      </c>
      <c r="U105" s="179">
        <f t="shared" si="108"/>
        <v>-20.632544536722936</v>
      </c>
    </row>
    <row r="106" spans="1:21" x14ac:dyDescent="0.3">
      <c r="A106" s="173">
        <v>1779.31</v>
      </c>
      <c r="B106" s="174">
        <v>75.040000000000006</v>
      </c>
      <c r="C106" s="174">
        <v>239.66</v>
      </c>
      <c r="D106" s="175">
        <f t="shared" si="92"/>
        <v>1073.1442331369487</v>
      </c>
      <c r="E106" s="175">
        <f t="shared" si="93"/>
        <v>-989.5642331369487</v>
      </c>
      <c r="F106" s="175">
        <f t="shared" si="94"/>
        <v>-526.63851198148836</v>
      </c>
      <c r="G106" s="175">
        <f t="shared" si="95"/>
        <v>-960.79865545158248</v>
      </c>
      <c r="H106" s="175">
        <f t="shared" si="96"/>
        <v>17627.811488018517</v>
      </c>
      <c r="I106" s="175">
        <f t="shared" si="97"/>
        <v>30028.981344548418</v>
      </c>
      <c r="J106" s="176">
        <f t="shared" si="98"/>
        <v>1095.6651763288112</v>
      </c>
      <c r="K106" s="176">
        <f t="shared" si="99"/>
        <v>241.27171673893739</v>
      </c>
      <c r="L106" s="176">
        <f t="shared" si="100"/>
        <v>936.48165771299568</v>
      </c>
      <c r="M106" s="177"/>
      <c r="N106" s="178">
        <f t="shared" si="101"/>
        <v>24.730000000000018</v>
      </c>
      <c r="O106" s="178">
        <f t="shared" si="102"/>
        <v>-3.3161255787891863E-3</v>
      </c>
      <c r="P106" s="178">
        <f t="shared" si="103"/>
        <v>0</v>
      </c>
      <c r="Q106" s="176">
        <f t="shared" si="104"/>
        <v>3.3161255788027866E-3</v>
      </c>
      <c r="R106" s="176">
        <f t="shared" si="105"/>
        <v>1.0000009163917456</v>
      </c>
      <c r="S106" s="176">
        <f t="shared" si="106"/>
        <v>6.3442911313195296</v>
      </c>
      <c r="T106" s="176">
        <f t="shared" si="107"/>
        <v>-12.073800106643532</v>
      </c>
      <c r="U106" s="179">
        <f t="shared" si="108"/>
        <v>-20.628758096074041</v>
      </c>
    </row>
    <row r="107" spans="1:21" x14ac:dyDescent="0.3">
      <c r="A107" s="173">
        <v>1803.39</v>
      </c>
      <c r="B107" s="174">
        <v>75.83</v>
      </c>
      <c r="C107" s="174">
        <v>239.38</v>
      </c>
      <c r="D107" s="175">
        <f t="shared" si="92"/>
        <v>1079.1997908244621</v>
      </c>
      <c r="E107" s="175">
        <f t="shared" si="93"/>
        <v>-995.61979082446203</v>
      </c>
      <c r="F107" s="175">
        <f t="shared" si="94"/>
        <v>-538.46024290743844</v>
      </c>
      <c r="G107" s="175">
        <f t="shared" si="95"/>
        <v>-980.88380000643804</v>
      </c>
      <c r="H107" s="175">
        <f t="shared" si="96"/>
        <v>17615.989757092568</v>
      </c>
      <c r="I107" s="175">
        <f t="shared" si="97"/>
        <v>30008.896199993564</v>
      </c>
      <c r="J107" s="176">
        <f t="shared" si="98"/>
        <v>1118.9604382224634</v>
      </c>
      <c r="K107" s="176">
        <f t="shared" si="99"/>
        <v>241.23523209609465</v>
      </c>
      <c r="L107" s="176">
        <f t="shared" si="100"/>
        <v>956.76214928900026</v>
      </c>
      <c r="M107" s="177"/>
      <c r="N107" s="178">
        <f t="shared" si="101"/>
        <v>24.080000000000155</v>
      </c>
      <c r="O107" s="178">
        <f t="shared" si="102"/>
        <v>1.3788101090755064E-2</v>
      </c>
      <c r="P107" s="178">
        <f t="shared" si="103"/>
        <v>-4.8869219055841422E-3</v>
      </c>
      <c r="Q107" s="176">
        <f t="shared" si="104"/>
        <v>1.4576795943736842E-2</v>
      </c>
      <c r="R107" s="176">
        <f t="shared" si="105"/>
        <v>1.0000177072912486</v>
      </c>
      <c r="S107" s="176">
        <f t="shared" si="106"/>
        <v>6.055557687513426</v>
      </c>
      <c r="T107" s="176">
        <f t="shared" si="107"/>
        <v>-11.821730925950119</v>
      </c>
      <c r="U107" s="179">
        <f t="shared" si="108"/>
        <v>-20.085144554855525</v>
      </c>
    </row>
    <row r="108" spans="1:21" x14ac:dyDescent="0.3">
      <c r="A108" s="173">
        <v>1815.77</v>
      </c>
      <c r="B108" s="174">
        <v>75.97</v>
      </c>
      <c r="C108" s="174">
        <v>239.24</v>
      </c>
      <c r="D108" s="175">
        <f t="shared" si="92"/>
        <v>1082.2157453315992</v>
      </c>
      <c r="E108" s="175">
        <f t="shared" si="93"/>
        <v>-998.6357453315992</v>
      </c>
      <c r="F108" s="175">
        <f t="shared" si="94"/>
        <v>-544.58853828591543</v>
      </c>
      <c r="G108" s="175">
        <f t="shared" si="95"/>
        <v>-991.20912160820217</v>
      </c>
      <c r="H108" s="175">
        <f t="shared" si="96"/>
        <v>17609.861461714092</v>
      </c>
      <c r="I108" s="175">
        <f t="shared" si="97"/>
        <v>29998.570878391798</v>
      </c>
      <c r="J108" s="176">
        <f t="shared" si="98"/>
        <v>1130.9607414900368</v>
      </c>
      <c r="K108" s="176">
        <f t="shared" si="99"/>
        <v>241.2147962071939</v>
      </c>
      <c r="L108" s="176">
        <f t="shared" si="100"/>
        <v>967.23206956953834</v>
      </c>
      <c r="M108" s="177"/>
      <c r="N108" s="178">
        <f t="shared" si="101"/>
        <v>12.379999999999882</v>
      </c>
      <c r="O108" s="178">
        <f t="shared" si="102"/>
        <v>2.4434609527920711E-3</v>
      </c>
      <c r="P108" s="178">
        <f t="shared" si="103"/>
        <v>-2.4434609527918235E-3</v>
      </c>
      <c r="Q108" s="176">
        <f t="shared" si="104"/>
        <v>3.4039183909237991E-3</v>
      </c>
      <c r="R108" s="176">
        <f t="shared" si="105"/>
        <v>1.000000965556153</v>
      </c>
      <c r="S108" s="176">
        <f t="shared" si="106"/>
        <v>3.0159545071372378</v>
      </c>
      <c r="T108" s="176">
        <f t="shared" si="107"/>
        <v>-6.1282953784770067</v>
      </c>
      <c r="U108" s="179">
        <f t="shared" si="108"/>
        <v>-10.325321601764138</v>
      </c>
    </row>
    <row r="109" spans="1:21" x14ac:dyDescent="0.3">
      <c r="A109" s="173">
        <v>1828.14</v>
      </c>
      <c r="B109" s="174">
        <v>76.069999999999993</v>
      </c>
      <c r="C109" s="174">
        <v>239.08</v>
      </c>
      <c r="D109" s="175">
        <f t="shared" si="92"/>
        <v>1085.2041307641387</v>
      </c>
      <c r="E109" s="175">
        <f t="shared" si="93"/>
        <v>-1001.6241307641386</v>
      </c>
      <c r="F109" s="175">
        <f t="shared" si="94"/>
        <v>-550.74209382663821</v>
      </c>
      <c r="G109" s="175">
        <f t="shared" si="95"/>
        <v>-1001.5154339572549</v>
      </c>
      <c r="H109" s="175">
        <f t="shared" si="96"/>
        <v>17603.707906173368</v>
      </c>
      <c r="I109" s="175">
        <f t="shared" si="97"/>
        <v>29988.264566042744</v>
      </c>
      <c r="J109" s="176">
        <f t="shared" si="98"/>
        <v>1142.9567001278474</v>
      </c>
      <c r="K109" s="176">
        <f t="shared" si="99"/>
        <v>241.19322070387929</v>
      </c>
      <c r="L109" s="176">
        <f t="shared" si="100"/>
        <v>977.71436116592895</v>
      </c>
      <c r="M109" s="177"/>
      <c r="N109" s="178">
        <f t="shared" si="101"/>
        <v>12.370000000000118</v>
      </c>
      <c r="O109" s="178">
        <f t="shared" si="102"/>
        <v>1.7453292519942303E-3</v>
      </c>
      <c r="P109" s="178">
        <f t="shared" si="103"/>
        <v>-2.7925268031908676E-3</v>
      </c>
      <c r="Q109" s="176">
        <f t="shared" si="104"/>
        <v>3.22323678468317E-3</v>
      </c>
      <c r="R109" s="176">
        <f t="shared" si="105"/>
        <v>1.0000008657721804</v>
      </c>
      <c r="S109" s="176">
        <f t="shared" si="106"/>
        <v>2.9883854325394936</v>
      </c>
      <c r="T109" s="176">
        <f t="shared" si="107"/>
        <v>-6.1535555407227553</v>
      </c>
      <c r="U109" s="179">
        <f t="shared" si="108"/>
        <v>-10.306312349052757</v>
      </c>
    </row>
    <row r="110" spans="1:21" x14ac:dyDescent="0.3">
      <c r="A110" s="173">
        <v>1840.55</v>
      </c>
      <c r="B110" s="174">
        <v>76.95</v>
      </c>
      <c r="C110" s="174">
        <v>237.35</v>
      </c>
      <c r="D110" s="175">
        <f t="shared" si="92"/>
        <v>1088.0992611116299</v>
      </c>
      <c r="E110" s="175">
        <f t="shared" si="93"/>
        <v>-1004.5192611116298</v>
      </c>
      <c r="F110" s="175">
        <f t="shared" si="94"/>
        <v>-557.09846391758651</v>
      </c>
      <c r="G110" s="175">
        <f t="shared" si="95"/>
        <v>-1011.7725675215468</v>
      </c>
      <c r="H110" s="175">
        <f t="shared" si="96"/>
        <v>17597.35153608242</v>
      </c>
      <c r="I110" s="175">
        <f t="shared" si="97"/>
        <v>29978.007432478451</v>
      </c>
      <c r="J110" s="176">
        <f t="shared" si="98"/>
        <v>1155.0075440829282</v>
      </c>
      <c r="K110" s="176">
        <f t="shared" si="99"/>
        <v>241.16210299988046</v>
      </c>
      <c r="L110" s="176">
        <f t="shared" si="100"/>
        <v>988.34770592269194</v>
      </c>
      <c r="M110" s="177"/>
      <c r="N110" s="178">
        <f t="shared" si="101"/>
        <v>12.409999999999854</v>
      </c>
      <c r="O110" s="178">
        <f t="shared" si="102"/>
        <v>1.5358897417550268E-2</v>
      </c>
      <c r="P110" s="178">
        <f t="shared" si="103"/>
        <v>-3.0194196059502219E-2</v>
      </c>
      <c r="Q110" s="176">
        <f t="shared" si="104"/>
        <v>3.3135326765932671E-2</v>
      </c>
      <c r="R110" s="176">
        <f t="shared" si="105"/>
        <v>1.0000915058702227</v>
      </c>
      <c r="S110" s="176">
        <f t="shared" si="106"/>
        <v>2.8951303474912931</v>
      </c>
      <c r="T110" s="176">
        <f t="shared" si="107"/>
        <v>-6.3563700909482721</v>
      </c>
      <c r="U110" s="179">
        <f t="shared" si="108"/>
        <v>-10.257133564291831</v>
      </c>
    </row>
    <row r="111" spans="1:21" x14ac:dyDescent="0.3">
      <c r="A111" s="173">
        <v>1852.88</v>
      </c>
      <c r="B111" s="174">
        <v>77.63</v>
      </c>
      <c r="C111" s="174">
        <v>235.68</v>
      </c>
      <c r="D111" s="175">
        <f t="shared" si="92"/>
        <v>1090.8122309615828</v>
      </c>
      <c r="E111" s="175">
        <f t="shared" si="93"/>
        <v>-1007.2322309615828</v>
      </c>
      <c r="F111" s="175">
        <f t="shared" si="94"/>
        <v>-563.73436196989849</v>
      </c>
      <c r="G111" s="175">
        <f t="shared" si="95"/>
        <v>-1021.8035956696483</v>
      </c>
      <c r="H111" s="175">
        <f t="shared" si="96"/>
        <v>17590.715638030109</v>
      </c>
      <c r="I111" s="175">
        <f t="shared" si="97"/>
        <v>29967.976404330351</v>
      </c>
      <c r="J111" s="176">
        <f t="shared" si="98"/>
        <v>1166.9957236378507</v>
      </c>
      <c r="K111" s="176">
        <f t="shared" si="99"/>
        <v>241.11424987987994</v>
      </c>
      <c r="L111" s="176">
        <f t="shared" si="100"/>
        <v>999.11007628696848</v>
      </c>
      <c r="M111" s="177"/>
      <c r="N111" s="178">
        <f t="shared" si="101"/>
        <v>12.330000000000155</v>
      </c>
      <c r="O111" s="178">
        <f t="shared" si="102"/>
        <v>1.1868238913561311E-2</v>
      </c>
      <c r="P111" s="178">
        <f t="shared" si="103"/>
        <v>-2.9146998508305086E-2</v>
      </c>
      <c r="Q111" s="176">
        <f t="shared" si="104"/>
        <v>3.0810138820709598E-2</v>
      </c>
      <c r="R111" s="176">
        <f t="shared" si="105"/>
        <v>1.0000791128977622</v>
      </c>
      <c r="S111" s="176">
        <f t="shared" si="106"/>
        <v>2.712969849953045</v>
      </c>
      <c r="T111" s="176">
        <f t="shared" si="107"/>
        <v>-6.6358980523120117</v>
      </c>
      <c r="U111" s="179">
        <f t="shared" si="108"/>
        <v>-10.031028148101504</v>
      </c>
    </row>
    <row r="112" spans="1:21" x14ac:dyDescent="0.3">
      <c r="A112" s="173">
        <v>1865.17</v>
      </c>
      <c r="B112" s="174">
        <v>78.02</v>
      </c>
      <c r="C112" s="174">
        <v>234.63</v>
      </c>
      <c r="D112" s="175">
        <f t="shared" si="92"/>
        <v>1093.4042353584191</v>
      </c>
      <c r="E112" s="175">
        <f t="shared" si="93"/>
        <v>-1009.8242353584191</v>
      </c>
      <c r="F112" s="175">
        <f t="shared" si="94"/>
        <v>-570.59836560310464</v>
      </c>
      <c r="G112" s="175">
        <f t="shared" si="95"/>
        <v>-1031.6629285585252</v>
      </c>
      <c r="H112" s="175">
        <f t="shared" si="96"/>
        <v>17583.851634396902</v>
      </c>
      <c r="I112" s="175">
        <f t="shared" si="97"/>
        <v>29958.117071441473</v>
      </c>
      <c r="J112" s="176">
        <f t="shared" si="98"/>
        <v>1178.944821860161</v>
      </c>
      <c r="K112" s="176">
        <f t="shared" si="99"/>
        <v>241.05363103690738</v>
      </c>
      <c r="L112" s="176">
        <f t="shared" si="100"/>
        <v>1009.9841442494321</v>
      </c>
      <c r="M112" s="177"/>
      <c r="N112" s="178">
        <f t="shared" si="101"/>
        <v>12.289999999999964</v>
      </c>
      <c r="O112" s="178">
        <f t="shared" si="102"/>
        <v>6.8067840827778954E-3</v>
      </c>
      <c r="P112" s="178">
        <f t="shared" si="103"/>
        <v>-1.8325957145940659E-2</v>
      </c>
      <c r="Q112" s="176">
        <f t="shared" si="104"/>
        <v>1.916334129245989E-2</v>
      </c>
      <c r="R112" s="176">
        <f t="shared" si="105"/>
        <v>1.0000306039280038</v>
      </c>
      <c r="S112" s="176">
        <f t="shared" si="106"/>
        <v>2.5920043968362272</v>
      </c>
      <c r="T112" s="176">
        <f t="shared" si="107"/>
        <v>-6.8640036332061687</v>
      </c>
      <c r="U112" s="179">
        <f t="shared" si="108"/>
        <v>-9.859332888876887</v>
      </c>
    </row>
    <row r="113" spans="1:21" x14ac:dyDescent="0.3">
      <c r="A113" s="173">
        <v>1877.55</v>
      </c>
      <c r="B113" s="174">
        <v>77.650000000000006</v>
      </c>
      <c r="C113" s="174">
        <v>232.83</v>
      </c>
      <c r="D113" s="175">
        <f t="shared" si="92"/>
        <v>1096.0132446550433</v>
      </c>
      <c r="E113" s="175">
        <f t="shared" si="93"/>
        <v>-1012.4332446550433</v>
      </c>
      <c r="F113" s="175">
        <f t="shared" si="94"/>
        <v>-577.75736433902989</v>
      </c>
      <c r="G113" s="175">
        <f t="shared" si="95"/>
        <v>-1041.4196508433215</v>
      </c>
      <c r="H113" s="175">
        <f t="shared" si="96"/>
        <v>17576.692635660977</v>
      </c>
      <c r="I113" s="175">
        <f t="shared" si="97"/>
        <v>29948.360349156676</v>
      </c>
      <c r="J113" s="176">
        <f t="shared" si="98"/>
        <v>1190.9485552325962</v>
      </c>
      <c r="K113" s="176">
        <f t="shared" si="99"/>
        <v>240.97942307766425</v>
      </c>
      <c r="L113" s="176">
        <f t="shared" si="100"/>
        <v>1021.0623801628021</v>
      </c>
      <c r="M113" s="177"/>
      <c r="N113" s="178">
        <f t="shared" si="101"/>
        <v>12.379999999999882</v>
      </c>
      <c r="O113" s="178">
        <f t="shared" si="102"/>
        <v>-6.4577182323788508E-3</v>
      </c>
      <c r="P113" s="178">
        <f t="shared" si="103"/>
        <v>-3.1415926535897636E-2</v>
      </c>
      <c r="Q113" s="176">
        <f t="shared" si="104"/>
        <v>3.1381973549249542E-2</v>
      </c>
      <c r="R113" s="176">
        <f t="shared" si="105"/>
        <v>1.0000820771051819</v>
      </c>
      <c r="S113" s="176">
        <f t="shared" si="106"/>
        <v>2.6090092966241838</v>
      </c>
      <c r="T113" s="176">
        <f t="shared" si="107"/>
        <v>-7.1589987359252705</v>
      </c>
      <c r="U113" s="179">
        <f t="shared" si="108"/>
        <v>-9.756722284796238</v>
      </c>
    </row>
    <row r="114" spans="1:21" x14ac:dyDescent="0.3">
      <c r="A114" s="173">
        <v>1889.9</v>
      </c>
      <c r="B114" s="174">
        <v>77.349999999999994</v>
      </c>
      <c r="C114" s="174">
        <v>230.83</v>
      </c>
      <c r="D114" s="175">
        <f t="shared" si="92"/>
        <v>1098.6865295646646</v>
      </c>
      <c r="E114" s="175">
        <f t="shared" si="93"/>
        <v>-1015.1065295646646</v>
      </c>
      <c r="F114" s="175">
        <f t="shared" si="94"/>
        <v>-585.2081919319038</v>
      </c>
      <c r="G114" s="175">
        <f t="shared" si="95"/>
        <v>-1050.8983694658828</v>
      </c>
      <c r="H114" s="175">
        <f t="shared" si="96"/>
        <v>17569.241808068102</v>
      </c>
      <c r="I114" s="175">
        <f t="shared" si="97"/>
        <v>29938.881630534113</v>
      </c>
      <c r="J114" s="176">
        <f t="shared" si="98"/>
        <v>1202.8532790204542</v>
      </c>
      <c r="K114" s="176">
        <f t="shared" si="99"/>
        <v>240.8881105327801</v>
      </c>
      <c r="L114" s="176">
        <f t="shared" si="100"/>
        <v>1032.2543454487297</v>
      </c>
      <c r="M114" s="177"/>
      <c r="N114" s="178">
        <f t="shared" si="101"/>
        <v>12.350000000000136</v>
      </c>
      <c r="O114" s="178">
        <f t="shared" si="102"/>
        <v>-5.2359877559831867E-3</v>
      </c>
      <c r="P114" s="178">
        <f t="shared" si="103"/>
        <v>-3.4906585039886591E-2</v>
      </c>
      <c r="Q114" s="176">
        <f t="shared" si="104"/>
        <v>3.4478922792358535E-2</v>
      </c>
      <c r="R114" s="176">
        <f t="shared" si="105"/>
        <v>1.000099078121462</v>
      </c>
      <c r="S114" s="176">
        <f t="shared" si="106"/>
        <v>2.6732849096214162</v>
      </c>
      <c r="T114" s="176">
        <f t="shared" si="107"/>
        <v>-7.4508275928738517</v>
      </c>
      <c r="U114" s="179">
        <f t="shared" si="108"/>
        <v>-9.4787186225612619</v>
      </c>
    </row>
    <row r="115" spans="1:21" x14ac:dyDescent="0.3">
      <c r="A115" s="173">
        <v>1902.27</v>
      </c>
      <c r="B115" s="174">
        <v>78.23</v>
      </c>
      <c r="C115" s="174">
        <v>228.75</v>
      </c>
      <c r="D115" s="175">
        <f t="shared" si="92"/>
        <v>1101.3029762594115</v>
      </c>
      <c r="E115" s="175">
        <f t="shared" si="93"/>
        <v>-1017.7229762594114</v>
      </c>
      <c r="F115" s="175">
        <f t="shared" si="94"/>
        <v>-593.0132368347231</v>
      </c>
      <c r="G115" s="175">
        <f t="shared" si="95"/>
        <v>-1060.1305588486027</v>
      </c>
      <c r="H115" s="175">
        <f t="shared" si="96"/>
        <v>17561.436763165282</v>
      </c>
      <c r="I115" s="175">
        <f t="shared" si="97"/>
        <v>29929.649441151392</v>
      </c>
      <c r="J115" s="176">
        <f t="shared" si="98"/>
        <v>1214.7186920706565</v>
      </c>
      <c r="K115" s="176">
        <f t="shared" si="99"/>
        <v>240.77833041235959</v>
      </c>
      <c r="L115" s="176">
        <f t="shared" si="100"/>
        <v>1043.6298073036094</v>
      </c>
      <c r="M115" s="177"/>
      <c r="N115" s="178">
        <f t="shared" si="101"/>
        <v>12.369999999999891</v>
      </c>
      <c r="O115" s="178">
        <f t="shared" si="102"/>
        <v>1.5358897417550268E-2</v>
      </c>
      <c r="P115" s="178">
        <f t="shared" si="103"/>
        <v>-3.6302848441482273E-2</v>
      </c>
      <c r="Q115" s="176">
        <f t="shared" si="104"/>
        <v>3.8662749609566838E-2</v>
      </c>
      <c r="R115" s="176">
        <f t="shared" si="105"/>
        <v>1.000124585973861</v>
      </c>
      <c r="S115" s="176">
        <f t="shared" si="106"/>
        <v>2.6164466947467622</v>
      </c>
      <c r="T115" s="176">
        <f t="shared" si="107"/>
        <v>-7.8050449028193212</v>
      </c>
      <c r="U115" s="179">
        <f t="shared" si="108"/>
        <v>-9.2321893827200814</v>
      </c>
    </row>
    <row r="116" spans="1:21" x14ac:dyDescent="0.3">
      <c r="A116" s="173">
        <v>1914.66</v>
      </c>
      <c r="B116" s="174">
        <v>78.989999999999995</v>
      </c>
      <c r="C116" s="174">
        <v>227.14</v>
      </c>
      <c r="D116" s="175">
        <f t="shared" si="92"/>
        <v>1103.7499676655625</v>
      </c>
      <c r="E116" s="175">
        <f t="shared" si="93"/>
        <v>-1020.1699676655625</v>
      </c>
      <c r="F116" s="175">
        <f t="shared" si="94"/>
        <v>-601.14897046411045</v>
      </c>
      <c r="G116" s="175">
        <f t="shared" si="95"/>
        <v>-1069.1484418575676</v>
      </c>
      <c r="H116" s="175">
        <f t="shared" si="96"/>
        <v>17553.301029535894</v>
      </c>
      <c r="I116" s="175">
        <f t="shared" si="97"/>
        <v>29920.631558142428</v>
      </c>
      <c r="J116" s="176">
        <f t="shared" si="98"/>
        <v>1226.5636858380101</v>
      </c>
      <c r="K116" s="176">
        <f t="shared" si="99"/>
        <v>240.65230381472202</v>
      </c>
      <c r="L116" s="176">
        <f t="shared" si="100"/>
        <v>1055.1845008095647</v>
      </c>
      <c r="M116" s="177"/>
      <c r="N116" s="178">
        <f t="shared" si="101"/>
        <v>12.3900000000001</v>
      </c>
      <c r="O116" s="178">
        <f t="shared" si="102"/>
        <v>1.3264502315156745E-2</v>
      </c>
      <c r="P116" s="178">
        <f t="shared" si="103"/>
        <v>-2.8099800957108945E-2</v>
      </c>
      <c r="Q116" s="176">
        <f t="shared" si="104"/>
        <v>3.0573459205689879E-2</v>
      </c>
      <c r="R116" s="176">
        <f t="shared" si="105"/>
        <v>1.0000779019824402</v>
      </c>
      <c r="S116" s="176">
        <f t="shared" si="106"/>
        <v>2.4469914061509477</v>
      </c>
      <c r="T116" s="176">
        <f t="shared" si="107"/>
        <v>-8.1357336293873193</v>
      </c>
      <c r="U116" s="179">
        <f t="shared" si="108"/>
        <v>-9.0178830089649793</v>
      </c>
    </row>
    <row r="117" spans="1:21" x14ac:dyDescent="0.3">
      <c r="A117" s="173">
        <v>1927.03</v>
      </c>
      <c r="B117" s="174">
        <v>80.010000000000005</v>
      </c>
      <c r="C117" s="174">
        <v>225.62</v>
      </c>
      <c r="D117" s="175">
        <f t="shared" si="92"/>
        <v>1106.0043191750624</v>
      </c>
      <c r="E117" s="175">
        <f t="shared" si="93"/>
        <v>-1022.4243191750624</v>
      </c>
      <c r="F117" s="175">
        <f t="shared" si="94"/>
        <v>-609.53961219604037</v>
      </c>
      <c r="G117" s="175">
        <f t="shared" si="95"/>
        <v>-1077.9529414917617</v>
      </c>
      <c r="H117" s="175">
        <f t="shared" si="96"/>
        <v>17544.910387803964</v>
      </c>
      <c r="I117" s="175">
        <f t="shared" si="97"/>
        <v>29911.827058508235</v>
      </c>
      <c r="J117" s="176">
        <f t="shared" si="98"/>
        <v>1238.3541831426262</v>
      </c>
      <c r="K117" s="176">
        <f t="shared" si="99"/>
        <v>240.51356345011192</v>
      </c>
      <c r="L117" s="176">
        <f t="shared" si="100"/>
        <v>1066.8532595205672</v>
      </c>
      <c r="M117" s="177"/>
      <c r="N117" s="178">
        <f t="shared" si="101"/>
        <v>12.369999999999891</v>
      </c>
      <c r="O117" s="178">
        <f t="shared" si="102"/>
        <v>1.7802358370342341E-2</v>
      </c>
      <c r="P117" s="178">
        <f t="shared" si="103"/>
        <v>-2.6529004630313491E-2</v>
      </c>
      <c r="Q117" s="176">
        <f t="shared" si="104"/>
        <v>3.1580345950407596E-2</v>
      </c>
      <c r="R117" s="176">
        <f t="shared" si="105"/>
        <v>1.0000831181437297</v>
      </c>
      <c r="S117" s="176">
        <f t="shared" si="106"/>
        <v>2.2543515094997932</v>
      </c>
      <c r="T117" s="176">
        <f t="shared" si="107"/>
        <v>-8.3906417319299393</v>
      </c>
      <c r="U117" s="179">
        <f t="shared" si="108"/>
        <v>-8.8044996341940607</v>
      </c>
    </row>
    <row r="118" spans="1:21" x14ac:dyDescent="0.3">
      <c r="A118" s="173">
        <v>1939.44</v>
      </c>
      <c r="B118" s="174">
        <v>80.989999999999995</v>
      </c>
      <c r="C118" s="174">
        <v>224.57</v>
      </c>
      <c r="D118" s="175">
        <f t="shared" si="92"/>
        <v>1108.0525907598401</v>
      </c>
      <c r="E118" s="175">
        <f t="shared" si="93"/>
        <v>-1024.4725907598402</v>
      </c>
      <c r="F118" s="175">
        <f t="shared" si="94"/>
        <v>-618.17997952223038</v>
      </c>
      <c r="G118" s="175">
        <f t="shared" si="95"/>
        <v>-1086.6217816012449</v>
      </c>
      <c r="H118" s="175">
        <f t="shared" si="96"/>
        <v>17536.270020477776</v>
      </c>
      <c r="I118" s="175">
        <f t="shared" si="97"/>
        <v>29903.158218398752</v>
      </c>
      <c r="J118" s="176">
        <f t="shared" si="98"/>
        <v>1250.1573434301656</v>
      </c>
      <c r="K118" s="176">
        <f t="shared" si="99"/>
        <v>240.36441845102297</v>
      </c>
      <c r="L118" s="176">
        <f t="shared" si="100"/>
        <v>1078.6704571778182</v>
      </c>
      <c r="M118" s="177"/>
      <c r="N118" s="178">
        <f t="shared" si="101"/>
        <v>12.410000000000082</v>
      </c>
      <c r="O118" s="178">
        <f t="shared" si="102"/>
        <v>1.710422666954425E-2</v>
      </c>
      <c r="P118" s="178">
        <f t="shared" si="103"/>
        <v>-1.8325957145940659E-2</v>
      </c>
      <c r="Q118" s="176">
        <f t="shared" si="104"/>
        <v>2.4884490197292664E-2</v>
      </c>
      <c r="R118" s="176">
        <f t="shared" si="105"/>
        <v>1.0000516063500278</v>
      </c>
      <c r="S118" s="176">
        <f t="shared" si="106"/>
        <v>2.0482715847778037</v>
      </c>
      <c r="T118" s="176">
        <f t="shared" si="107"/>
        <v>-8.6403673261900238</v>
      </c>
      <c r="U118" s="179">
        <f t="shared" si="108"/>
        <v>-8.6688401094831882</v>
      </c>
    </row>
    <row r="119" spans="1:21" x14ac:dyDescent="0.3">
      <c r="A119" s="173">
        <v>1951.84</v>
      </c>
      <c r="B119" s="174">
        <v>82.09</v>
      </c>
      <c r="C119" s="174">
        <v>224</v>
      </c>
      <c r="D119" s="175">
        <f t="shared" si="92"/>
        <v>1109.8768519700841</v>
      </c>
      <c r="E119" s="175">
        <f t="shared" si="93"/>
        <v>-1026.2968519700842</v>
      </c>
      <c r="F119" s="175">
        <f t="shared" si="94"/>
        <v>-626.96013385163292</v>
      </c>
      <c r="G119" s="175">
        <f t="shared" si="95"/>
        <v>-1095.1853671588453</v>
      </c>
      <c r="H119" s="175">
        <f t="shared" si="96"/>
        <v>17527.489866148375</v>
      </c>
      <c r="I119" s="175">
        <f t="shared" si="97"/>
        <v>29894.594632841152</v>
      </c>
      <c r="J119" s="176">
        <f t="shared" si="98"/>
        <v>1261.9469077097151</v>
      </c>
      <c r="K119" s="176">
        <f t="shared" si="99"/>
        <v>240.21018224167318</v>
      </c>
      <c r="L119" s="176">
        <f t="shared" si="100"/>
        <v>1090.5560866550286</v>
      </c>
      <c r="M119" s="177"/>
      <c r="N119" s="178">
        <f t="shared" si="101"/>
        <v>12.399999999999864</v>
      </c>
      <c r="O119" s="178">
        <f t="shared" si="102"/>
        <v>1.9198621771937773E-2</v>
      </c>
      <c r="P119" s="178">
        <f t="shared" si="103"/>
        <v>-9.948376736367559E-3</v>
      </c>
      <c r="Q119" s="176">
        <f t="shared" si="104"/>
        <v>2.1573409103448515E-2</v>
      </c>
      <c r="R119" s="176">
        <f t="shared" si="105"/>
        <v>1.0000387861368496</v>
      </c>
      <c r="S119" s="176">
        <f t="shared" si="106"/>
        <v>1.824261210243971</v>
      </c>
      <c r="T119" s="176">
        <f t="shared" si="107"/>
        <v>-8.7801543294025031</v>
      </c>
      <c r="U119" s="179">
        <f t="shared" si="108"/>
        <v>-8.5635855576004971</v>
      </c>
    </row>
    <row r="120" spans="1:21" x14ac:dyDescent="0.3">
      <c r="A120" s="173">
        <v>1964.23</v>
      </c>
      <c r="B120" s="174">
        <v>83.66</v>
      </c>
      <c r="C120" s="174">
        <v>223.51</v>
      </c>
      <c r="D120" s="175">
        <f t="shared" si="92"/>
        <v>1111.4135999673181</v>
      </c>
      <c r="E120" s="175">
        <f t="shared" si="93"/>
        <v>-1027.8335999673182</v>
      </c>
      <c r="F120" s="175">
        <f t="shared" si="94"/>
        <v>-635.84012457281347</v>
      </c>
      <c r="G120" s="175">
        <f t="shared" si="95"/>
        <v>-1103.6874694924138</v>
      </c>
      <c r="H120" s="175">
        <f t="shared" si="96"/>
        <v>17518.609875427195</v>
      </c>
      <c r="I120" s="175">
        <f t="shared" si="97"/>
        <v>29886.092530507583</v>
      </c>
      <c r="J120" s="176">
        <f t="shared" si="98"/>
        <v>1273.7420046192003</v>
      </c>
      <c r="K120" s="176">
        <f t="shared" si="99"/>
        <v>240.05353041845538</v>
      </c>
      <c r="L120" s="176">
        <f t="shared" si="100"/>
        <v>1102.4974353717253</v>
      </c>
      <c r="M120" s="177"/>
      <c r="N120" s="178">
        <f t="shared" si="101"/>
        <v>12.3900000000001</v>
      </c>
      <c r="O120" s="178">
        <f t="shared" si="102"/>
        <v>2.7401669256310855E-2</v>
      </c>
      <c r="P120" s="178">
        <f t="shared" si="103"/>
        <v>-8.5521133347723731E-3</v>
      </c>
      <c r="Q120" s="176">
        <f t="shared" si="104"/>
        <v>2.8685539768012358E-2</v>
      </c>
      <c r="R120" s="176">
        <f t="shared" si="105"/>
        <v>1.0000685773256091</v>
      </c>
      <c r="S120" s="176">
        <f t="shared" si="106"/>
        <v>1.5367479972339209</v>
      </c>
      <c r="T120" s="176">
        <f t="shared" si="107"/>
        <v>-8.8799907211805618</v>
      </c>
      <c r="U120" s="179">
        <f t="shared" si="108"/>
        <v>-8.5021023335683967</v>
      </c>
    </row>
    <row r="121" spans="1:21" x14ac:dyDescent="0.3">
      <c r="A121" s="173">
        <v>1976.6</v>
      </c>
      <c r="B121" s="174">
        <v>84.84</v>
      </c>
      <c r="C121" s="174">
        <v>223.54</v>
      </c>
      <c r="D121" s="175">
        <f t="shared" si="92"/>
        <v>1112.6529044151309</v>
      </c>
      <c r="E121" s="175">
        <f t="shared" si="93"/>
        <v>-1029.072904415131</v>
      </c>
      <c r="F121" s="175">
        <f t="shared" si="94"/>
        <v>-644.76400103566186</v>
      </c>
      <c r="G121" s="175">
        <f t="shared" si="95"/>
        <v>-1112.1633199793266</v>
      </c>
      <c r="H121" s="175">
        <f t="shared" si="96"/>
        <v>17509.685998964345</v>
      </c>
      <c r="I121" s="175">
        <f t="shared" si="97"/>
        <v>29877.61668002067</v>
      </c>
      <c r="J121" s="176">
        <f t="shared" si="98"/>
        <v>1285.5457468868826</v>
      </c>
      <c r="K121" s="176">
        <f t="shared" si="99"/>
        <v>239.89747537689448</v>
      </c>
      <c r="L121" s="176">
        <f t="shared" si="100"/>
        <v>1114.4636643322426</v>
      </c>
      <c r="M121" s="177"/>
      <c r="N121" s="178">
        <f t="shared" si="101"/>
        <v>12.369999999999891</v>
      </c>
      <c r="O121" s="178">
        <f t="shared" si="102"/>
        <v>2.0594885173533209E-2</v>
      </c>
      <c r="P121" s="178">
        <f t="shared" si="103"/>
        <v>5.2359877559831865E-4</v>
      </c>
      <c r="Q121" s="176">
        <f t="shared" si="104"/>
        <v>2.0601472986797598E-2</v>
      </c>
      <c r="R121" s="176">
        <f t="shared" si="105"/>
        <v>1.0000353698919409</v>
      </c>
      <c r="S121" s="176">
        <f t="shared" si="106"/>
        <v>1.2393044478127659</v>
      </c>
      <c r="T121" s="176">
        <f t="shared" si="107"/>
        <v>-8.9238764628483516</v>
      </c>
      <c r="U121" s="179">
        <f t="shared" si="108"/>
        <v>-8.4758504869128526</v>
      </c>
    </row>
    <row r="122" spans="1:21" x14ac:dyDescent="0.3">
      <c r="A122" s="173">
        <v>1989</v>
      </c>
      <c r="B122" s="174">
        <v>85.49</v>
      </c>
      <c r="C122" s="174">
        <v>224.11</v>
      </c>
      <c r="D122" s="175">
        <f t="shared" si="92"/>
        <v>1113.6980605957915</v>
      </c>
      <c r="E122" s="175">
        <f t="shared" si="93"/>
        <v>-1030.1180605957916</v>
      </c>
      <c r="F122" s="175">
        <f t="shared" si="94"/>
        <v>-653.67814253641689</v>
      </c>
      <c r="G122" s="175">
        <f t="shared" si="95"/>
        <v>-1120.7191847329548</v>
      </c>
      <c r="H122" s="175">
        <f t="shared" si="96"/>
        <v>17500.771857463591</v>
      </c>
      <c r="I122" s="175">
        <f t="shared" si="97"/>
        <v>29869.060815267043</v>
      </c>
      <c r="J122" s="176">
        <f t="shared" si="98"/>
        <v>1297.42306325206</v>
      </c>
      <c r="K122" s="176">
        <f t="shared" si="99"/>
        <v>239.74641288802474</v>
      </c>
      <c r="L122" s="176">
        <f t="shared" si="100"/>
        <v>1126.4614697016395</v>
      </c>
      <c r="M122" s="177"/>
      <c r="N122" s="178">
        <f t="shared" si="101"/>
        <v>12.400000000000091</v>
      </c>
      <c r="O122" s="178">
        <f t="shared" si="102"/>
        <v>1.1344640137962993E-2</v>
      </c>
      <c r="P122" s="178">
        <f t="shared" si="103"/>
        <v>9.9483767363680552E-3</v>
      </c>
      <c r="Q122" s="176">
        <f t="shared" si="104"/>
        <v>1.5065419705830863E-2</v>
      </c>
      <c r="R122" s="176">
        <f t="shared" si="105"/>
        <v>1.0000189143352023</v>
      </c>
      <c r="S122" s="176">
        <f t="shared" si="106"/>
        <v>1.0451561806605185</v>
      </c>
      <c r="T122" s="176">
        <f t="shared" si="107"/>
        <v>-8.9141415007549885</v>
      </c>
      <c r="U122" s="179">
        <f t="shared" si="108"/>
        <v>-8.5558647536281462</v>
      </c>
    </row>
    <row r="123" spans="1:21" x14ac:dyDescent="0.3">
      <c r="A123" s="173">
        <v>2001.34</v>
      </c>
      <c r="B123" s="174">
        <v>87.09</v>
      </c>
      <c r="C123" s="174">
        <v>223.11</v>
      </c>
      <c r="D123" s="175">
        <f t="shared" si="92"/>
        <v>1114.4965327550581</v>
      </c>
      <c r="E123" s="175">
        <f t="shared" si="93"/>
        <v>-1030.9165327550581</v>
      </c>
      <c r="F123" s="175">
        <f t="shared" si="94"/>
        <v>-662.59387692196071</v>
      </c>
      <c r="G123" s="175">
        <f t="shared" si="95"/>
        <v>-1129.2123571903458</v>
      </c>
      <c r="H123" s="175">
        <f t="shared" si="96"/>
        <v>17491.856123078047</v>
      </c>
      <c r="I123" s="175">
        <f t="shared" si="97"/>
        <v>29860.567642809652</v>
      </c>
      <c r="J123" s="176">
        <f t="shared" si="98"/>
        <v>1309.255969383318</v>
      </c>
      <c r="K123" s="176">
        <f t="shared" si="99"/>
        <v>239.59664360612842</v>
      </c>
      <c r="L123" s="176">
        <f t="shared" si="100"/>
        <v>1138.4293084016106</v>
      </c>
      <c r="M123" s="177"/>
      <c r="N123" s="178">
        <f t="shared" si="101"/>
        <v>12.339999999999918</v>
      </c>
      <c r="O123" s="178">
        <f t="shared" si="102"/>
        <v>2.7925268031909423E-2</v>
      </c>
      <c r="P123" s="178">
        <f t="shared" si="103"/>
        <v>-1.7453292519943295E-2</v>
      </c>
      <c r="Q123" s="176">
        <f t="shared" si="104"/>
        <v>3.2911131995852383E-2</v>
      </c>
      <c r="R123" s="176">
        <f t="shared" si="105"/>
        <v>1.000090271661825</v>
      </c>
      <c r="S123" s="176">
        <f t="shared" si="106"/>
        <v>0.79847215926659687</v>
      </c>
      <c r="T123" s="176">
        <f t="shared" si="107"/>
        <v>-8.915734385543777</v>
      </c>
      <c r="U123" s="179">
        <f t="shared" si="108"/>
        <v>-8.4931724573910632</v>
      </c>
    </row>
    <row r="124" spans="1:21" x14ac:dyDescent="0.3">
      <c r="A124" s="173">
        <v>2013.7</v>
      </c>
      <c r="B124" s="174">
        <v>87.35</v>
      </c>
      <c r="C124" s="174">
        <v>222.56</v>
      </c>
      <c r="D124" s="175">
        <f t="shared" si="92"/>
        <v>1115.0960106481482</v>
      </c>
      <c r="E124" s="175">
        <f t="shared" si="93"/>
        <v>-1031.5160106481483</v>
      </c>
      <c r="F124" s="175">
        <f t="shared" si="94"/>
        <v>-671.64694122826654</v>
      </c>
      <c r="G124" s="175">
        <f t="shared" si="95"/>
        <v>-1137.6058558906545</v>
      </c>
      <c r="H124" s="175">
        <f t="shared" si="96"/>
        <v>17482.80305877174</v>
      </c>
      <c r="I124" s="175">
        <f t="shared" si="97"/>
        <v>29852.174144109344</v>
      </c>
      <c r="J124" s="176">
        <f t="shared" si="98"/>
        <v>1321.0816390435509</v>
      </c>
      <c r="K124" s="176">
        <f t="shared" si="99"/>
        <v>239.44223170580477</v>
      </c>
      <c r="L124" s="176">
        <f t="shared" si="100"/>
        <v>1150.46624142312</v>
      </c>
      <c r="M124" s="177"/>
      <c r="N124" s="178">
        <f t="shared" si="101"/>
        <v>12.360000000000127</v>
      </c>
      <c r="O124" s="178">
        <f t="shared" si="102"/>
        <v>4.5378560551850985E-3</v>
      </c>
      <c r="P124" s="178">
        <f t="shared" si="103"/>
        <v>-9.5993108859690115E-3</v>
      </c>
      <c r="Q124" s="176">
        <f t="shared" si="104"/>
        <v>1.060763801722886E-2</v>
      </c>
      <c r="R124" s="176">
        <f t="shared" si="105"/>
        <v>1.0000093769375367</v>
      </c>
      <c r="S124" s="176">
        <f t="shared" si="106"/>
        <v>0.59947789309001398</v>
      </c>
      <c r="T124" s="176">
        <f t="shared" si="107"/>
        <v>-9.0530643063058314</v>
      </c>
      <c r="U124" s="179">
        <f t="shared" si="108"/>
        <v>-8.3934987003088288</v>
      </c>
    </row>
    <row r="125" spans="1:21" x14ac:dyDescent="0.3">
      <c r="A125" s="173">
        <v>2026.05</v>
      </c>
      <c r="B125" s="174">
        <v>87.34</v>
      </c>
      <c r="C125" s="174">
        <v>221.65</v>
      </c>
      <c r="D125" s="175">
        <f t="shared" si="92"/>
        <v>1115.668098235956</v>
      </c>
      <c r="E125" s="175">
        <f t="shared" si="93"/>
        <v>-1032.0880982359561</v>
      </c>
      <c r="F125" s="175">
        <f t="shared" si="94"/>
        <v>-680.79968784393316</v>
      </c>
      <c r="G125" s="175">
        <f t="shared" si="95"/>
        <v>-1145.8774485730712</v>
      </c>
      <c r="H125" s="175">
        <f t="shared" si="96"/>
        <v>17473.650312156075</v>
      </c>
      <c r="I125" s="175">
        <f t="shared" si="97"/>
        <v>29843.902551426927</v>
      </c>
      <c r="J125" s="176">
        <f t="shared" si="98"/>
        <v>1332.8628369478715</v>
      </c>
      <c r="K125" s="176">
        <f t="shared" si="99"/>
        <v>239.28420047348527</v>
      </c>
      <c r="L125" s="176">
        <f t="shared" si="100"/>
        <v>1162.5285488478976</v>
      </c>
      <c r="M125" s="177"/>
      <c r="N125" s="178">
        <f t="shared" si="101"/>
        <v>12.349999999999909</v>
      </c>
      <c r="O125" s="178">
        <f t="shared" si="102"/>
        <v>-1.7453292519927421E-4</v>
      </c>
      <c r="P125" s="178">
        <f t="shared" si="103"/>
        <v>-1.588249619314834E-2</v>
      </c>
      <c r="Q125" s="176">
        <f t="shared" si="104"/>
        <v>1.5866406948579437E-2</v>
      </c>
      <c r="R125" s="176">
        <f t="shared" si="105"/>
        <v>1.000020979100589</v>
      </c>
      <c r="S125" s="176">
        <f t="shared" si="106"/>
        <v>0.5720875878079017</v>
      </c>
      <c r="T125" s="176">
        <f t="shared" si="107"/>
        <v>-9.1527466156666222</v>
      </c>
      <c r="U125" s="179">
        <f t="shared" si="108"/>
        <v>-8.2715926824167223</v>
      </c>
    </row>
    <row r="126" spans="1:21" x14ac:dyDescent="0.3">
      <c r="A126" s="173">
        <v>2038.42</v>
      </c>
      <c r="B126" s="174">
        <v>86.79</v>
      </c>
      <c r="C126" s="174">
        <v>219.7</v>
      </c>
      <c r="D126" s="175">
        <f t="shared" si="92"/>
        <v>1116.301538065808</v>
      </c>
      <c r="E126" s="175">
        <f t="shared" si="93"/>
        <v>-1032.7215380658081</v>
      </c>
      <c r="F126" s="175">
        <f t="shared" si="94"/>
        <v>-690.16849788028424</v>
      </c>
      <c r="G126" s="175">
        <f t="shared" si="95"/>
        <v>-1153.9288550918836</v>
      </c>
      <c r="H126" s="175">
        <f t="shared" si="96"/>
        <v>17464.281502119724</v>
      </c>
      <c r="I126" s="175">
        <f t="shared" si="97"/>
        <v>29835.851144908116</v>
      </c>
      <c r="J126" s="176">
        <f t="shared" si="98"/>
        <v>1344.5759026845576</v>
      </c>
      <c r="K126" s="176">
        <f t="shared" si="99"/>
        <v>239.11622267361196</v>
      </c>
      <c r="L126" s="176">
        <f t="shared" si="100"/>
        <v>1174.6678796020142</v>
      </c>
      <c r="M126" s="177"/>
      <c r="N126" s="178">
        <f t="shared" si="101"/>
        <v>12.370000000000118</v>
      </c>
      <c r="O126" s="178">
        <f t="shared" si="102"/>
        <v>-9.5993108859687634E-3</v>
      </c>
      <c r="P126" s="178">
        <f t="shared" si="103"/>
        <v>-3.4033920413889723E-2</v>
      </c>
      <c r="Q126" s="176">
        <f t="shared" si="104"/>
        <v>3.5318670456144785E-2</v>
      </c>
      <c r="R126" s="176">
        <f t="shared" si="105"/>
        <v>1.0001039636754356</v>
      </c>
      <c r="S126" s="176">
        <f t="shared" si="106"/>
        <v>0.6334398298520878</v>
      </c>
      <c r="T126" s="176">
        <f t="shared" si="107"/>
        <v>-9.3688100363510269</v>
      </c>
      <c r="U126" s="179">
        <f t="shared" si="108"/>
        <v>-8.0514065188124633</v>
      </c>
    </row>
    <row r="127" spans="1:21" x14ac:dyDescent="0.3">
      <c r="A127" s="173">
        <v>2050.77</v>
      </c>
      <c r="B127" s="174">
        <v>87.12</v>
      </c>
      <c r="C127" s="174">
        <v>218.3</v>
      </c>
      <c r="D127" s="175">
        <f t="shared" si="92"/>
        <v>1116.9576049428647</v>
      </c>
      <c r="E127" s="175">
        <f t="shared" si="93"/>
        <v>-1033.3776049428648</v>
      </c>
      <c r="F127" s="175">
        <f t="shared" si="94"/>
        <v>-699.75246115897244</v>
      </c>
      <c r="G127" s="175">
        <f t="shared" si="95"/>
        <v>-1161.6897658285859</v>
      </c>
      <c r="H127" s="175">
        <f t="shared" si="96"/>
        <v>17454.697538841036</v>
      </c>
      <c r="I127" s="175">
        <f t="shared" si="97"/>
        <v>29828.090234171414</v>
      </c>
      <c r="J127" s="176">
        <f t="shared" si="98"/>
        <v>1356.1624603744619</v>
      </c>
      <c r="K127" s="176">
        <f t="shared" si="99"/>
        <v>238.93703001971409</v>
      </c>
      <c r="L127" s="176">
        <f t="shared" si="100"/>
        <v>1186.8482906386466</v>
      </c>
      <c r="M127" s="177"/>
      <c r="N127" s="178">
        <f t="shared" si="101"/>
        <v>12.349999999999909</v>
      </c>
      <c r="O127" s="178">
        <f t="shared" si="102"/>
        <v>5.7595865315812579E-3</v>
      </c>
      <c r="P127" s="178">
        <f t="shared" si="103"/>
        <v>-2.4434609527920217E-2</v>
      </c>
      <c r="Q127" s="176">
        <f t="shared" si="104"/>
        <v>2.5070630284301565E-2</v>
      </c>
      <c r="R127" s="176">
        <f t="shared" si="105"/>
        <v>1.0000523813342648</v>
      </c>
      <c r="S127" s="176">
        <f t="shared" si="106"/>
        <v>0.65606687705673816</v>
      </c>
      <c r="T127" s="176">
        <f t="shared" si="107"/>
        <v>-9.5839632786882412</v>
      </c>
      <c r="U127" s="179">
        <f t="shared" si="108"/>
        <v>-7.7609107367022032</v>
      </c>
    </row>
    <row r="128" spans="1:21" x14ac:dyDescent="0.3">
      <c r="A128" s="173">
        <v>2063.16</v>
      </c>
      <c r="B128" s="174">
        <v>87.6</v>
      </c>
      <c r="C128" s="174">
        <v>217.01</v>
      </c>
      <c r="D128" s="175">
        <f t="shared" si="92"/>
        <v>1117.5283155641282</v>
      </c>
      <c r="E128" s="175">
        <f t="shared" si="93"/>
        <v>-1033.9483155641283</v>
      </c>
      <c r="F128" s="175">
        <f t="shared" si="94"/>
        <v>-709.55103754094739</v>
      </c>
      <c r="G128" s="175">
        <f t="shared" si="95"/>
        <v>-1169.2506468346621</v>
      </c>
      <c r="H128" s="175">
        <f t="shared" si="96"/>
        <v>17444.898962459061</v>
      </c>
      <c r="I128" s="175">
        <f t="shared" si="97"/>
        <v>29820.529353165337</v>
      </c>
      <c r="J128" s="176">
        <f t="shared" si="98"/>
        <v>1367.7023616265019</v>
      </c>
      <c r="K128" s="176">
        <f t="shared" si="99"/>
        <v>238.74884222352455</v>
      </c>
      <c r="L128" s="176">
        <f t="shared" si="100"/>
        <v>1199.1145472093974</v>
      </c>
      <c r="M128" s="177"/>
      <c r="N128" s="178">
        <f t="shared" si="101"/>
        <v>12.389999999999873</v>
      </c>
      <c r="O128" s="178">
        <f t="shared" si="102"/>
        <v>8.3775804095726041E-3</v>
      </c>
      <c r="P128" s="178">
        <f t="shared" si="103"/>
        <v>-2.2514747350727209E-2</v>
      </c>
      <c r="Q128" s="176">
        <f t="shared" si="104"/>
        <v>2.4000400646057685E-2</v>
      </c>
      <c r="R128" s="176">
        <f t="shared" si="105"/>
        <v>1.0000480043677433</v>
      </c>
      <c r="S128" s="176">
        <f t="shared" si="106"/>
        <v>0.5707106212635038</v>
      </c>
      <c r="T128" s="176">
        <f t="shared" si="107"/>
        <v>-9.7985763819749572</v>
      </c>
      <c r="U128" s="179">
        <f t="shared" si="108"/>
        <v>-7.5608810060761469</v>
      </c>
    </row>
    <row r="129" spans="1:21" x14ac:dyDescent="0.3">
      <c r="A129" s="173">
        <v>2075.52</v>
      </c>
      <c r="B129" s="174">
        <v>87.87</v>
      </c>
      <c r="C129" s="174">
        <v>214.48</v>
      </c>
      <c r="D129" s="175">
        <f t="shared" si="92"/>
        <v>1118.0168790270586</v>
      </c>
      <c r="E129" s="175">
        <f t="shared" si="93"/>
        <v>-1034.4368790270587</v>
      </c>
      <c r="F129" s="175">
        <f t="shared" si="94"/>
        <v>-719.57407326655868</v>
      </c>
      <c r="G129" s="175">
        <f t="shared" si="95"/>
        <v>-1176.4648408649725</v>
      </c>
      <c r="H129" s="175">
        <f t="shared" si="96"/>
        <v>17434.87592673345</v>
      </c>
      <c r="I129" s="175">
        <f t="shared" si="97"/>
        <v>29813.315159135025</v>
      </c>
      <c r="J129" s="176">
        <f t="shared" si="98"/>
        <v>1379.0780865160868</v>
      </c>
      <c r="K129" s="176">
        <f t="shared" si="99"/>
        <v>238.5483365709066</v>
      </c>
      <c r="L129" s="176">
        <f t="shared" si="100"/>
        <v>1211.4018477859706</v>
      </c>
      <c r="M129" s="177"/>
      <c r="N129" s="178">
        <f t="shared" si="101"/>
        <v>12.360000000000127</v>
      </c>
      <c r="O129" s="178">
        <f t="shared" si="102"/>
        <v>4.7123889803848684E-3</v>
      </c>
      <c r="P129" s="178">
        <f t="shared" si="103"/>
        <v>-4.4156830075456559E-2</v>
      </c>
      <c r="Q129" s="176">
        <f t="shared" si="104"/>
        <v>4.4373219669378905E-2</v>
      </c>
      <c r="R129" s="176">
        <f t="shared" si="105"/>
        <v>1.0001641141991955</v>
      </c>
      <c r="S129" s="176">
        <f t="shared" si="106"/>
        <v>0.48856346293038927</v>
      </c>
      <c r="T129" s="176">
        <f t="shared" si="107"/>
        <v>-10.023035725611313</v>
      </c>
      <c r="U129" s="179">
        <f t="shared" si="108"/>
        <v>-7.214194030310308</v>
      </c>
    </row>
    <row r="130" spans="1:21" x14ac:dyDescent="0.3">
      <c r="A130" s="173">
        <v>2091</v>
      </c>
      <c r="B130" s="174">
        <v>88.69</v>
      </c>
      <c r="C130" s="174">
        <v>213.77</v>
      </c>
      <c r="D130" s="175">
        <f t="shared" si="92"/>
        <v>1118.4815155935153</v>
      </c>
      <c r="E130" s="175">
        <f t="shared" si="93"/>
        <v>-1034.9015155935153</v>
      </c>
      <c r="F130" s="175">
        <f t="shared" si="94"/>
        <v>-732.38270568381449</v>
      </c>
      <c r="G130" s="175">
        <f t="shared" si="95"/>
        <v>-1185.1450652141175</v>
      </c>
      <c r="H130" s="175">
        <f t="shared" si="96"/>
        <v>17422.067294316195</v>
      </c>
      <c r="I130" s="175">
        <f t="shared" si="97"/>
        <v>29804.634934785881</v>
      </c>
      <c r="J130" s="176">
        <f t="shared" si="98"/>
        <v>1393.1809836435896</v>
      </c>
      <c r="K130" s="176">
        <f t="shared" si="99"/>
        <v>238.28522725156242</v>
      </c>
      <c r="L130" s="176">
        <f t="shared" si="100"/>
        <v>1226.8345610216238</v>
      </c>
      <c r="M130" s="177"/>
      <c r="N130" s="178">
        <f t="shared" si="101"/>
        <v>15.480000000000018</v>
      </c>
      <c r="O130" s="178">
        <f t="shared" si="102"/>
        <v>1.4311699866353384E-2</v>
      </c>
      <c r="P130" s="178">
        <f t="shared" si="103"/>
        <v>-1.2391837689159383E-2</v>
      </c>
      <c r="Q130" s="176">
        <f t="shared" si="104"/>
        <v>1.8927266714990454E-2</v>
      </c>
      <c r="R130" s="176">
        <f t="shared" si="105"/>
        <v>1.0000298545216213</v>
      </c>
      <c r="S130" s="176">
        <f t="shared" si="106"/>
        <v>0.46463656645661677</v>
      </c>
      <c r="T130" s="176">
        <f t="shared" si="107"/>
        <v>-12.808632417255831</v>
      </c>
      <c r="U130" s="179">
        <f t="shared" si="108"/>
        <v>-8.6802243491450408</v>
      </c>
    </row>
    <row r="131" spans="1:21" x14ac:dyDescent="0.3">
      <c r="A131" s="173">
        <v>2094</v>
      </c>
      <c r="B131" s="174">
        <v>88.52</v>
      </c>
      <c r="C131" s="174">
        <v>213.64</v>
      </c>
      <c r="D131" s="175">
        <f t="shared" si="92"/>
        <v>1118.5545504109803</v>
      </c>
      <c r="E131" s="175">
        <f t="shared" si="93"/>
        <v>-1034.9745504109803</v>
      </c>
      <c r="F131" s="175">
        <f t="shared" si="94"/>
        <v>-734.8776815781539</v>
      </c>
      <c r="G131" s="175">
        <f t="shared" si="95"/>
        <v>-1186.8093220274702</v>
      </c>
      <c r="H131" s="175">
        <f t="shared" si="96"/>
        <v>17419.572318421855</v>
      </c>
      <c r="I131" s="175">
        <f t="shared" si="97"/>
        <v>29802.970677972527</v>
      </c>
      <c r="J131" s="176">
        <f t="shared" si="98"/>
        <v>1395.9088701390883</v>
      </c>
      <c r="K131" s="176">
        <f t="shared" si="99"/>
        <v>238.23402173891037</v>
      </c>
      <c r="L131" s="176">
        <f t="shared" si="100"/>
        <v>1229.8274019346279</v>
      </c>
      <c r="M131" s="177"/>
      <c r="N131" s="178">
        <f t="shared" si="101"/>
        <v>3</v>
      </c>
      <c r="O131" s="178">
        <f t="shared" si="102"/>
        <v>-2.9670597283903899E-3</v>
      </c>
      <c r="P131" s="178">
        <f t="shared" si="103"/>
        <v>-2.268928027593045E-3</v>
      </c>
      <c r="Q131" s="176">
        <f t="shared" si="104"/>
        <v>3.734758750882472E-3</v>
      </c>
      <c r="R131" s="176">
        <f t="shared" si="105"/>
        <v>1.0000011623701988</v>
      </c>
      <c r="S131" s="176">
        <f t="shared" si="106"/>
        <v>7.3034817464873308E-2</v>
      </c>
      <c r="T131" s="176">
        <f t="shared" si="107"/>
        <v>-2.4949758943394396</v>
      </c>
      <c r="U131" s="179">
        <f t="shared" si="108"/>
        <v>-1.6642568133526316</v>
      </c>
    </row>
    <row r="132" spans="1:21" x14ac:dyDescent="0.3">
      <c r="A132" s="173">
        <v>2097</v>
      </c>
      <c r="B132" s="174">
        <v>88.45</v>
      </c>
      <c r="C132" s="174">
        <v>213.5</v>
      </c>
      <c r="D132" s="175">
        <f t="shared" ref="D132:D156" si="109">S132+D131</f>
        <v>1118.6338664167333</v>
      </c>
      <c r="E132" s="175">
        <f t="shared" ref="E132:E156" si="110">$D$1-D132</f>
        <v>-1035.0538664167334</v>
      </c>
      <c r="F132" s="175">
        <f t="shared" ref="F132:F156" si="111">T132+F131</f>
        <v>-737.37643963494395</v>
      </c>
      <c r="G132" s="175">
        <f t="shared" ref="G132:G156" si="112">U132+G131</f>
        <v>-1188.4676077539496</v>
      </c>
      <c r="H132" s="175">
        <f t="shared" ref="H132:H156" si="113">H131+T132</f>
        <v>17417.073560365065</v>
      </c>
      <c r="I132" s="175">
        <f t="shared" ref="I132:I156" si="114">I131+U132</f>
        <v>29801.312392246047</v>
      </c>
      <c r="J132" s="176">
        <f t="shared" ref="J132:J156" si="115">SQRT(F132^2+G132^2)</f>
        <v>1398.6347873584089</v>
      </c>
      <c r="K132" s="176">
        <f t="shared" ref="K132:K156" si="116">IF(J132=0,0,IF(F132&lt;0,ATAN(G132/F132)*180/PI()+180,ATAN(G132/F132)*180/PI()))</f>
        <v>238.18275539204356</v>
      </c>
      <c r="L132" s="176">
        <f t="shared" ref="L132:L156" si="117">COS((K132-$B$1)*PI()/180)*J132</f>
        <v>1232.8205327529586</v>
      </c>
      <c r="M132" s="177"/>
      <c r="N132" s="178">
        <f t="shared" ref="N132:N156" si="118">A132-A131</f>
        <v>3</v>
      </c>
      <c r="O132" s="178">
        <f t="shared" ref="O132:O156" si="119">RADIANS(B132-B131)</f>
        <v>-1.2217304763959117E-3</v>
      </c>
      <c r="P132" s="178">
        <f t="shared" ref="P132:P156" si="120">RADIANS(C132-C131)</f>
        <v>-2.4434609527918235E-3</v>
      </c>
      <c r="Q132" s="176">
        <f t="shared" ref="Q132:Q156" si="121">ACOS(COS(O132)-SIN(RADIANS(B131))*SIN(RADIANS(B132))*(1-COS(P132)))</f>
        <v>2.7311083176813078E-3</v>
      </c>
      <c r="R132" s="176">
        <f t="shared" ref="R132:R156" si="122">2/Q132*TAN(Q132/2)</f>
        <v>1.0000006215798505</v>
      </c>
      <c r="S132" s="176">
        <f t="shared" ref="S132:S156" si="123">(N132/2)*(COS(RADIANS(B131))+COS(RADIANS(B132)))*R132</f>
        <v>7.9316005753075791E-2</v>
      </c>
      <c r="T132" s="176">
        <f t="shared" ref="T132:T156" si="124">(N132/2)*(SIN(RADIANS(B131))*COS(RADIANS(C131))+SIN(RADIANS(B132))*COS(RADIANS(C132)))*R132</f>
        <v>-2.4987580567900771</v>
      </c>
      <c r="U132" s="179">
        <f t="shared" ref="U132:U156" si="125">(N132/2)*(SIN(RADIANS(B131))*SIN(RADIANS(C131))+SIN(RADIANS(B132))*SIN(RADIANS(C132)))*R132</f>
        <v>-1.6582857264792947</v>
      </c>
    </row>
    <row r="133" spans="1:21" x14ac:dyDescent="0.3">
      <c r="A133" s="173">
        <v>2100</v>
      </c>
      <c r="B133" s="174">
        <v>89.38</v>
      </c>
      <c r="C133" s="174">
        <v>213.36</v>
      </c>
      <c r="D133" s="175">
        <f t="shared" si="109"/>
        <v>1118.6906728931913</v>
      </c>
      <c r="E133" s="175">
        <f t="shared" si="110"/>
        <v>-1035.1106728931913</v>
      </c>
      <c r="F133" s="175">
        <f t="shared" si="111"/>
        <v>-739.87964149578795</v>
      </c>
      <c r="G133" s="175">
        <f t="shared" si="112"/>
        <v>-1190.1200457697425</v>
      </c>
      <c r="H133" s="175">
        <f t="shared" si="113"/>
        <v>17414.570358504221</v>
      </c>
      <c r="I133" s="175">
        <f t="shared" si="114"/>
        <v>29799.659954230254</v>
      </c>
      <c r="J133" s="176">
        <f t="shared" si="115"/>
        <v>1401.3591999351593</v>
      </c>
      <c r="K133" s="176">
        <f t="shared" si="116"/>
        <v>238.13140799872522</v>
      </c>
      <c r="L133" s="176">
        <f t="shared" si="117"/>
        <v>1235.8145881631467</v>
      </c>
      <c r="M133" s="177"/>
      <c r="N133" s="178">
        <f t="shared" si="118"/>
        <v>3</v>
      </c>
      <c r="O133" s="178">
        <f t="shared" si="119"/>
        <v>1.6231562043547136E-2</v>
      </c>
      <c r="P133" s="178">
        <f t="shared" si="120"/>
        <v>-2.4434609527918235E-3</v>
      </c>
      <c r="Q133" s="176">
        <f t="shared" si="121"/>
        <v>1.6414378935441176E-2</v>
      </c>
      <c r="R133" s="176">
        <f t="shared" si="122"/>
        <v>1.0000224532579489</v>
      </c>
      <c r="S133" s="176">
        <f t="shared" si="123"/>
        <v>5.6806476457943442E-2</v>
      </c>
      <c r="T133" s="176">
        <f t="shared" si="124"/>
        <v>-2.5032018608439746</v>
      </c>
      <c r="U133" s="179">
        <f t="shared" si="125"/>
        <v>-1.652438015792923</v>
      </c>
    </row>
    <row r="134" spans="1:21" x14ac:dyDescent="0.3">
      <c r="A134" s="173">
        <v>2103</v>
      </c>
      <c r="B134" s="174">
        <v>89.99</v>
      </c>
      <c r="C134" s="174">
        <v>213.23</v>
      </c>
      <c r="D134" s="175">
        <f t="shared" si="109"/>
        <v>1118.707166100716</v>
      </c>
      <c r="E134" s="175">
        <f t="shared" si="110"/>
        <v>-1035.1271661007161</v>
      </c>
      <c r="F134" s="175">
        <f t="shared" si="111"/>
        <v>-742.38715708200698</v>
      </c>
      <c r="G134" s="175">
        <f t="shared" si="112"/>
        <v>-1191.766862300916</v>
      </c>
      <c r="H134" s="175">
        <f t="shared" si="113"/>
        <v>17412.062842918003</v>
      </c>
      <c r="I134" s="175">
        <f t="shared" si="114"/>
        <v>29798.013137699079</v>
      </c>
      <c r="J134" s="176">
        <f t="shared" si="115"/>
        <v>1404.08224298966</v>
      </c>
      <c r="K134" s="176">
        <f t="shared" si="116"/>
        <v>238.07998921162735</v>
      </c>
      <c r="L134" s="176">
        <f t="shared" si="117"/>
        <v>1238.8095686267845</v>
      </c>
      <c r="M134" s="177"/>
      <c r="N134" s="178">
        <f t="shared" si="118"/>
        <v>3</v>
      </c>
      <c r="O134" s="178">
        <f t="shared" si="119"/>
        <v>1.06465084371654E-2</v>
      </c>
      <c r="P134" s="178">
        <f t="shared" si="120"/>
        <v>-2.268928027593045E-3</v>
      </c>
      <c r="Q134" s="176">
        <f t="shared" si="121"/>
        <v>1.0885585517836249E-2</v>
      </c>
      <c r="R134" s="176">
        <f t="shared" si="122"/>
        <v>1.0000098747813511</v>
      </c>
      <c r="S134" s="176">
        <f t="shared" si="123"/>
        <v>1.6493207524794974E-2</v>
      </c>
      <c r="T134" s="176">
        <f t="shared" si="124"/>
        <v>-2.5075155862190077</v>
      </c>
      <c r="U134" s="179">
        <f t="shared" si="125"/>
        <v>-1.6468165311734859</v>
      </c>
    </row>
    <row r="135" spans="1:21" x14ac:dyDescent="0.3">
      <c r="A135" s="173">
        <v>2106</v>
      </c>
      <c r="B135" s="174">
        <v>90.87</v>
      </c>
      <c r="C135" s="174">
        <v>213.09</v>
      </c>
      <c r="D135" s="175">
        <f t="shared" si="109"/>
        <v>1118.6846517748104</v>
      </c>
      <c r="E135" s="175">
        <f t="shared" si="110"/>
        <v>-1035.1046517748105</v>
      </c>
      <c r="F135" s="175">
        <f t="shared" si="111"/>
        <v>-744.89850007327243</v>
      </c>
      <c r="G135" s="175">
        <f t="shared" si="112"/>
        <v>-1193.4077364848438</v>
      </c>
      <c r="H135" s="175">
        <f t="shared" si="113"/>
        <v>17409.551499926736</v>
      </c>
      <c r="I135" s="175">
        <f t="shared" si="114"/>
        <v>29796.372263515153</v>
      </c>
      <c r="J135" s="176">
        <f t="shared" si="115"/>
        <v>1406.8033981026947</v>
      </c>
      <c r="K135" s="176">
        <f t="shared" si="116"/>
        <v>238.02850913725842</v>
      </c>
      <c r="L135" s="176">
        <f t="shared" si="117"/>
        <v>1241.8048925468001</v>
      </c>
      <c r="M135" s="177"/>
      <c r="N135" s="178">
        <f t="shared" si="118"/>
        <v>3</v>
      </c>
      <c r="O135" s="178">
        <f t="shared" si="119"/>
        <v>1.5358897417550268E-2</v>
      </c>
      <c r="P135" s="178">
        <f t="shared" si="120"/>
        <v>-2.4434609527918235E-3</v>
      </c>
      <c r="Q135" s="176">
        <f t="shared" si="121"/>
        <v>1.555203451815923E-2</v>
      </c>
      <c r="R135" s="176">
        <f t="shared" si="122"/>
        <v>1.0000201559689752</v>
      </c>
      <c r="S135" s="176">
        <f t="shared" si="123"/>
        <v>-2.2514325905588734E-2</v>
      </c>
      <c r="T135" s="176">
        <f t="shared" si="124"/>
        <v>-2.5113429912654022</v>
      </c>
      <c r="U135" s="179">
        <f t="shared" si="125"/>
        <v>-1.6408741839276983</v>
      </c>
    </row>
    <row r="136" spans="1:21" x14ac:dyDescent="0.3">
      <c r="A136" s="173">
        <v>2109</v>
      </c>
      <c r="B136" s="174">
        <v>90.73</v>
      </c>
      <c r="C136" s="174">
        <v>212.95</v>
      </c>
      <c r="D136" s="175">
        <f t="shared" si="109"/>
        <v>1118.642765223377</v>
      </c>
      <c r="E136" s="175">
        <f t="shared" si="110"/>
        <v>-1035.062765223377</v>
      </c>
      <c r="F136" s="175">
        <f t="shared" si="111"/>
        <v>-747.41369486645988</v>
      </c>
      <c r="G136" s="175">
        <f t="shared" si="112"/>
        <v>-1195.0423715249242</v>
      </c>
      <c r="H136" s="175">
        <f t="shared" si="113"/>
        <v>17407.036305133548</v>
      </c>
      <c r="I136" s="175">
        <f t="shared" si="114"/>
        <v>29794.737628475072</v>
      </c>
      <c r="J136" s="176">
        <f t="shared" si="115"/>
        <v>1409.5224372154735</v>
      </c>
      <c r="K136" s="176">
        <f t="shared" si="116"/>
        <v>237.97696064472299</v>
      </c>
      <c r="L136" s="176">
        <f t="shared" si="117"/>
        <v>1244.8004326532073</v>
      </c>
      <c r="M136" s="177"/>
      <c r="N136" s="178">
        <f t="shared" si="118"/>
        <v>3</v>
      </c>
      <c r="O136" s="178">
        <f t="shared" si="119"/>
        <v>-2.4434609527920711E-3</v>
      </c>
      <c r="P136" s="178">
        <f t="shared" si="120"/>
        <v>-2.4434609527923192E-3</v>
      </c>
      <c r="Q136" s="176">
        <f t="shared" si="121"/>
        <v>3.4554067747432082E-3</v>
      </c>
      <c r="R136" s="176">
        <f t="shared" si="122"/>
        <v>1.0000009949875195</v>
      </c>
      <c r="S136" s="176">
        <f t="shared" si="123"/>
        <v>-4.1886551433537728E-2</v>
      </c>
      <c r="T136" s="176">
        <f t="shared" si="124"/>
        <v>-2.5151947931873986</v>
      </c>
      <c r="U136" s="179">
        <f t="shared" si="125"/>
        <v>-1.6346350400803791</v>
      </c>
    </row>
    <row r="137" spans="1:21" x14ac:dyDescent="0.3">
      <c r="A137" s="173">
        <v>2112</v>
      </c>
      <c r="B137" s="174">
        <v>90.36</v>
      </c>
      <c r="C137" s="174">
        <v>212.81</v>
      </c>
      <c r="D137" s="175">
        <f t="shared" si="109"/>
        <v>1118.6142295558118</v>
      </c>
      <c r="E137" s="175">
        <f t="shared" si="110"/>
        <v>-1035.0342295558119</v>
      </c>
      <c r="F137" s="175">
        <f t="shared" si="111"/>
        <v>-749.9330041974855</v>
      </c>
      <c r="G137" s="175">
        <f t="shared" si="112"/>
        <v>-1196.6709385196443</v>
      </c>
      <c r="H137" s="175">
        <f t="shared" si="113"/>
        <v>17404.516995802522</v>
      </c>
      <c r="I137" s="175">
        <f t="shared" si="114"/>
        <v>29793.109061480351</v>
      </c>
      <c r="J137" s="176">
        <f t="shared" si="115"/>
        <v>1412.2396559657118</v>
      </c>
      <c r="K137" s="176">
        <f t="shared" si="116"/>
        <v>237.92533851032721</v>
      </c>
      <c r="L137" s="176">
        <f t="shared" si="117"/>
        <v>1247.7965020312267</v>
      </c>
      <c r="M137" s="177"/>
      <c r="N137" s="178">
        <f t="shared" si="118"/>
        <v>3</v>
      </c>
      <c r="O137" s="178">
        <f t="shared" si="119"/>
        <v>-6.4577182323790989E-3</v>
      </c>
      <c r="P137" s="178">
        <f t="shared" si="120"/>
        <v>-2.4434609527918235E-3</v>
      </c>
      <c r="Q137" s="176">
        <f t="shared" si="121"/>
        <v>6.9044960174613479E-3</v>
      </c>
      <c r="R137" s="176">
        <f t="shared" si="122"/>
        <v>1.0000039726910432</v>
      </c>
      <c r="S137" s="176">
        <f t="shared" si="123"/>
        <v>-2.8535667565111379E-2</v>
      </c>
      <c r="T137" s="176">
        <f t="shared" si="124"/>
        <v>-2.5193093310256001</v>
      </c>
      <c r="U137" s="179">
        <f t="shared" si="125"/>
        <v>-1.6285669947201522</v>
      </c>
    </row>
    <row r="138" spans="1:21" x14ac:dyDescent="0.3">
      <c r="A138" s="173">
        <v>2115</v>
      </c>
      <c r="B138" s="174">
        <v>90.2</v>
      </c>
      <c r="C138" s="174">
        <v>212.68</v>
      </c>
      <c r="D138" s="175">
        <f t="shared" si="109"/>
        <v>1118.5995688469241</v>
      </c>
      <c r="E138" s="175">
        <f t="shared" si="110"/>
        <v>-1035.0195688469241</v>
      </c>
      <c r="F138" s="175">
        <f t="shared" si="111"/>
        <v>-752.45623137481687</v>
      </c>
      <c r="G138" s="175">
        <f t="shared" si="112"/>
        <v>-1198.2936214725373</v>
      </c>
      <c r="H138" s="175">
        <f t="shared" si="113"/>
        <v>17401.993768625191</v>
      </c>
      <c r="I138" s="175">
        <f t="shared" si="114"/>
        <v>29791.486378527457</v>
      </c>
      <c r="J138" s="176">
        <f t="shared" si="115"/>
        <v>1414.9551170961433</v>
      </c>
      <c r="K138" s="176">
        <f t="shared" si="116"/>
        <v>237.87365362527765</v>
      </c>
      <c r="L138" s="176">
        <f t="shared" si="117"/>
        <v>1250.7930223427613</v>
      </c>
      <c r="M138" s="177"/>
      <c r="N138" s="178">
        <f t="shared" si="118"/>
        <v>3</v>
      </c>
      <c r="O138" s="178">
        <f t="shared" si="119"/>
        <v>-2.7925268031908676E-3</v>
      </c>
      <c r="P138" s="178">
        <f t="shared" si="120"/>
        <v>-2.2689280275925493E-3</v>
      </c>
      <c r="Q138" s="176">
        <f t="shared" si="121"/>
        <v>3.5980708790643856E-3</v>
      </c>
      <c r="R138" s="176">
        <f t="shared" si="122"/>
        <v>1.0000010788442342</v>
      </c>
      <c r="S138" s="176">
        <f t="shared" si="123"/>
        <v>-1.4660708887778118E-2</v>
      </c>
      <c r="T138" s="176">
        <f t="shared" si="124"/>
        <v>-2.5232271773313761</v>
      </c>
      <c r="U138" s="179">
        <f t="shared" si="125"/>
        <v>-1.6226829528931073</v>
      </c>
    </row>
    <row r="139" spans="1:21" x14ac:dyDescent="0.3">
      <c r="A139" s="173">
        <v>2118</v>
      </c>
      <c r="B139" s="174">
        <v>90.26</v>
      </c>
      <c r="C139" s="174">
        <v>212.54</v>
      </c>
      <c r="D139" s="175">
        <f t="shared" si="109"/>
        <v>1118.5875261019874</v>
      </c>
      <c r="E139" s="175">
        <f t="shared" si="110"/>
        <v>-1035.0075261019874</v>
      </c>
      <c r="F139" s="175">
        <f t="shared" si="111"/>
        <v>-754.98328531837853</v>
      </c>
      <c r="G139" s="175">
        <f t="shared" si="112"/>
        <v>-1199.9103614140104</v>
      </c>
      <c r="H139" s="175">
        <f t="shared" si="113"/>
        <v>17399.466714681628</v>
      </c>
      <c r="I139" s="175">
        <f t="shared" si="114"/>
        <v>29789.869638585984</v>
      </c>
      <c r="J139" s="176">
        <f t="shared" si="115"/>
        <v>1417.6687330045879</v>
      </c>
      <c r="K139" s="176">
        <f t="shared" si="116"/>
        <v>237.82190796297928</v>
      </c>
      <c r="L139" s="176">
        <f t="shared" si="117"/>
        <v>1253.7898852253563</v>
      </c>
      <c r="M139" s="177"/>
      <c r="N139" s="178">
        <f t="shared" si="118"/>
        <v>3</v>
      </c>
      <c r="O139" s="178">
        <f t="shared" si="119"/>
        <v>1.0471975511966373E-3</v>
      </c>
      <c r="P139" s="178">
        <f t="shared" si="120"/>
        <v>-2.4434609527923192E-3</v>
      </c>
      <c r="Q139" s="176">
        <f t="shared" si="121"/>
        <v>2.6583881175694657E-3</v>
      </c>
      <c r="R139" s="176">
        <f t="shared" si="122"/>
        <v>1.0000005889193648</v>
      </c>
      <c r="S139" s="176">
        <f t="shared" si="123"/>
        <v>-1.2042744936800074E-2</v>
      </c>
      <c r="T139" s="176">
        <f t="shared" si="124"/>
        <v>-2.5270539435617003</v>
      </c>
      <c r="U139" s="179">
        <f t="shared" si="125"/>
        <v>-1.6167399414730723</v>
      </c>
    </row>
    <row r="140" spans="1:21" x14ac:dyDescent="0.3">
      <c r="A140" s="173">
        <v>2121.09</v>
      </c>
      <c r="B140" s="174">
        <v>90.28</v>
      </c>
      <c r="C140" s="174">
        <v>212.4</v>
      </c>
      <c r="D140" s="175">
        <f t="shared" si="109"/>
        <v>1118.57296486676</v>
      </c>
      <c r="E140" s="175">
        <f t="shared" si="110"/>
        <v>-1034.9929648667601</v>
      </c>
      <c r="F140" s="175">
        <f t="shared" si="111"/>
        <v>-757.59020422741628</v>
      </c>
      <c r="G140" s="175">
        <f t="shared" si="112"/>
        <v>-1201.5692335985707</v>
      </c>
      <c r="H140" s="175">
        <f t="shared" si="113"/>
        <v>17396.859795772591</v>
      </c>
      <c r="I140" s="175">
        <f t="shared" si="114"/>
        <v>29788.210766401422</v>
      </c>
      <c r="J140" s="176">
        <f t="shared" si="115"/>
        <v>1420.4617350256201</v>
      </c>
      <c r="K140" s="176">
        <f t="shared" si="116"/>
        <v>237.76854133176221</v>
      </c>
      <c r="L140" s="176">
        <f t="shared" si="117"/>
        <v>1256.876979318469</v>
      </c>
      <c r="M140" s="177"/>
      <c r="N140" s="178">
        <f t="shared" si="118"/>
        <v>3.0900000000001455</v>
      </c>
      <c r="O140" s="178">
        <f t="shared" si="119"/>
        <v>3.4906585039879649E-4</v>
      </c>
      <c r="P140" s="178">
        <f t="shared" si="120"/>
        <v>-2.4434609527918235E-3</v>
      </c>
      <c r="Q140" s="176">
        <f t="shared" si="121"/>
        <v>2.4682414289314281E-3</v>
      </c>
      <c r="R140" s="176">
        <f t="shared" si="122"/>
        <v>1.0000005076849552</v>
      </c>
      <c r="S140" s="176">
        <f t="shared" si="123"/>
        <v>-1.4561235227400953E-2</v>
      </c>
      <c r="T140" s="176">
        <f t="shared" si="124"/>
        <v>-2.6069189090377853</v>
      </c>
      <c r="U140" s="179">
        <f t="shared" si="125"/>
        <v>-1.6588721845603438</v>
      </c>
    </row>
    <row r="141" spans="1:21" x14ac:dyDescent="0.3">
      <c r="A141" s="173">
        <v>2124</v>
      </c>
      <c r="B141" s="174">
        <v>90.14</v>
      </c>
      <c r="C141" s="174">
        <v>212.36</v>
      </c>
      <c r="D141" s="175">
        <f t="shared" si="109"/>
        <v>1118.5622991858011</v>
      </c>
      <c r="E141" s="175">
        <f t="shared" si="110"/>
        <v>-1034.9822991858011</v>
      </c>
      <c r="F141" s="175">
        <f t="shared" si="111"/>
        <v>-760.04772545829735</v>
      </c>
      <c r="G141" s="175">
        <f t="shared" si="112"/>
        <v>-1203.1276209335592</v>
      </c>
      <c r="H141" s="175">
        <f t="shared" si="113"/>
        <v>17394.40227454171</v>
      </c>
      <c r="I141" s="175">
        <f t="shared" si="114"/>
        <v>29786.652379066432</v>
      </c>
      <c r="J141" s="176">
        <f t="shared" si="115"/>
        <v>1423.0912188709399</v>
      </c>
      <c r="K141" s="176">
        <f t="shared" si="116"/>
        <v>237.71830839582367</v>
      </c>
      <c r="L141" s="176">
        <f t="shared" si="117"/>
        <v>1259.7844488022456</v>
      </c>
      <c r="M141" s="177"/>
      <c r="N141" s="178">
        <f t="shared" si="118"/>
        <v>2.9099999999998545</v>
      </c>
      <c r="O141" s="178">
        <f t="shared" si="119"/>
        <v>-2.4434609527920711E-3</v>
      </c>
      <c r="P141" s="178">
        <f t="shared" si="120"/>
        <v>-6.9813170079759297E-4</v>
      </c>
      <c r="Q141" s="176">
        <f t="shared" si="121"/>
        <v>2.5412364135488641E-3</v>
      </c>
      <c r="R141" s="176">
        <f t="shared" si="122"/>
        <v>1.0000005381572232</v>
      </c>
      <c r="S141" s="176">
        <f t="shared" si="123"/>
        <v>-1.0665680958972341E-2</v>
      </c>
      <c r="T141" s="176">
        <f t="shared" si="124"/>
        <v>-2.4575212308810661</v>
      </c>
      <c r="U141" s="179">
        <f t="shared" si="125"/>
        <v>-1.5583873349884436</v>
      </c>
    </row>
    <row r="142" spans="1:21" x14ac:dyDescent="0.3">
      <c r="A142" s="173">
        <v>2127</v>
      </c>
      <c r="B142" s="174">
        <v>89.86</v>
      </c>
      <c r="C142" s="174">
        <v>212.32</v>
      </c>
      <c r="D142" s="175">
        <f t="shared" si="109"/>
        <v>1118.5622991858011</v>
      </c>
      <c r="E142" s="175">
        <f t="shared" si="110"/>
        <v>-1034.9822991858011</v>
      </c>
      <c r="F142" s="175">
        <f t="shared" si="111"/>
        <v>-762.58238862147789</v>
      </c>
      <c r="G142" s="175">
        <f t="shared" si="112"/>
        <v>-1204.7324462736465</v>
      </c>
      <c r="H142" s="175">
        <f t="shared" si="113"/>
        <v>17391.86761137853</v>
      </c>
      <c r="I142" s="175">
        <f t="shared" si="114"/>
        <v>29785.047553726345</v>
      </c>
      <c r="J142" s="176">
        <f t="shared" si="115"/>
        <v>1425.8022887273407</v>
      </c>
      <c r="K142" s="176">
        <f t="shared" si="116"/>
        <v>237.66663947609098</v>
      </c>
      <c r="L142" s="176">
        <f t="shared" si="117"/>
        <v>1262.7819441616402</v>
      </c>
      <c r="M142" s="177"/>
      <c r="N142" s="178">
        <f t="shared" si="118"/>
        <v>3</v>
      </c>
      <c r="O142" s="178">
        <f t="shared" si="119"/>
        <v>-4.8869219055841422E-3</v>
      </c>
      <c r="P142" s="178">
        <f t="shared" si="120"/>
        <v>-6.9813170079808899E-4</v>
      </c>
      <c r="Q142" s="176">
        <f t="shared" si="121"/>
        <v>4.9365364997140393E-3</v>
      </c>
      <c r="R142" s="176">
        <f t="shared" si="122"/>
        <v>1.0000020307876667</v>
      </c>
      <c r="S142" s="176">
        <f t="shared" si="123"/>
        <v>1.840979027510298E-16</v>
      </c>
      <c r="T142" s="176">
        <f t="shared" si="124"/>
        <v>-2.5346631631805372</v>
      </c>
      <c r="U142" s="179">
        <f t="shared" si="125"/>
        <v>-1.6048253400872075</v>
      </c>
    </row>
    <row r="143" spans="1:21" x14ac:dyDescent="0.3">
      <c r="A143" s="173">
        <v>2130</v>
      </c>
      <c r="B143" s="174">
        <v>89.93</v>
      </c>
      <c r="C143" s="174">
        <v>212.28</v>
      </c>
      <c r="D143" s="175">
        <f t="shared" si="109"/>
        <v>1118.567796969749</v>
      </c>
      <c r="E143" s="175">
        <f t="shared" si="110"/>
        <v>-1034.9877969697491</v>
      </c>
      <c r="F143" s="175">
        <f t="shared" si="111"/>
        <v>-765.11816965446747</v>
      </c>
      <c r="G143" s="175">
        <f t="shared" si="112"/>
        <v>-1206.3355004967136</v>
      </c>
      <c r="H143" s="175">
        <f t="shared" si="113"/>
        <v>17389.331830345542</v>
      </c>
      <c r="I143" s="175">
        <f t="shared" si="114"/>
        <v>29783.444499503279</v>
      </c>
      <c r="J143" s="176">
        <f t="shared" si="115"/>
        <v>1428.5136167688634</v>
      </c>
      <c r="K143" s="176">
        <f t="shared" si="116"/>
        <v>237.61509080467448</v>
      </c>
      <c r="L143" s="176">
        <f t="shared" si="117"/>
        <v>1265.7795220661776</v>
      </c>
      <c r="M143" s="177"/>
      <c r="N143" s="178">
        <f t="shared" si="118"/>
        <v>3</v>
      </c>
      <c r="O143" s="178">
        <f t="shared" si="119"/>
        <v>1.2217304763961596E-3</v>
      </c>
      <c r="P143" s="178">
        <f t="shared" si="120"/>
        <v>-6.9813170079759297E-4</v>
      </c>
      <c r="Q143" s="176">
        <f t="shared" si="121"/>
        <v>1.4071288253145742E-3</v>
      </c>
      <c r="R143" s="176">
        <f t="shared" si="122"/>
        <v>1.0000001650009935</v>
      </c>
      <c r="S143" s="176">
        <f t="shared" si="123"/>
        <v>5.497783947854851E-3</v>
      </c>
      <c r="T143" s="176">
        <f t="shared" si="124"/>
        <v>-2.5357810329895458</v>
      </c>
      <c r="U143" s="179">
        <f t="shared" si="125"/>
        <v>-1.6030542230671998</v>
      </c>
    </row>
    <row r="144" spans="1:21" x14ac:dyDescent="0.3">
      <c r="A144" s="173">
        <v>2133</v>
      </c>
      <c r="B144" s="174">
        <v>89.93</v>
      </c>
      <c r="C144" s="174">
        <v>212.24</v>
      </c>
      <c r="D144" s="175">
        <f t="shared" si="109"/>
        <v>1118.5714621604152</v>
      </c>
      <c r="E144" s="175">
        <f t="shared" si="110"/>
        <v>-1034.9914621604153</v>
      </c>
      <c r="F144" s="175">
        <f t="shared" si="111"/>
        <v>-767.65507173618755</v>
      </c>
      <c r="G144" s="175">
        <f t="shared" si="112"/>
        <v>-1207.9367856145491</v>
      </c>
      <c r="H144" s="175">
        <f t="shared" si="113"/>
        <v>17386.794928263822</v>
      </c>
      <c r="I144" s="175">
        <f t="shared" si="114"/>
        <v>29781.843214385444</v>
      </c>
      <c r="J144" s="176">
        <f t="shared" si="115"/>
        <v>1431.2252049216784</v>
      </c>
      <c r="K144" s="176">
        <f t="shared" si="116"/>
        <v>237.56366162017554</v>
      </c>
      <c r="L144" s="176">
        <f t="shared" si="117"/>
        <v>1268.7771862747786</v>
      </c>
      <c r="M144" s="177"/>
      <c r="N144" s="178">
        <f t="shared" si="118"/>
        <v>3</v>
      </c>
      <c r="O144" s="178">
        <f t="shared" si="119"/>
        <v>0</v>
      </c>
      <c r="P144" s="178">
        <f t="shared" si="120"/>
        <v>-6.9813170079759297E-4</v>
      </c>
      <c r="Q144" s="176">
        <f t="shared" si="121"/>
        <v>6.9813117981687434E-4</v>
      </c>
      <c r="R144" s="176">
        <f t="shared" si="122"/>
        <v>1.0000000406155971</v>
      </c>
      <c r="S144" s="176">
        <f t="shared" si="123"/>
        <v>3.6651906662590731E-3</v>
      </c>
      <c r="T144" s="176">
        <f t="shared" si="124"/>
        <v>-2.53690208172012</v>
      </c>
      <c r="U144" s="179">
        <f t="shared" si="125"/>
        <v>-1.6012851178354048</v>
      </c>
    </row>
    <row r="145" spans="1:21" x14ac:dyDescent="0.3">
      <c r="A145" s="173">
        <v>2136</v>
      </c>
      <c r="B145" s="174">
        <v>89.98</v>
      </c>
      <c r="C145" s="174">
        <v>212.2</v>
      </c>
      <c r="D145" s="175">
        <f t="shared" si="109"/>
        <v>1118.5738183546841</v>
      </c>
      <c r="E145" s="175">
        <f t="shared" si="110"/>
        <v>-1034.9938183546842</v>
      </c>
      <c r="F145" s="175">
        <f t="shared" si="111"/>
        <v>-770.19309213851727</v>
      </c>
      <c r="G145" s="175">
        <f t="shared" si="112"/>
        <v>-1209.5362998998896</v>
      </c>
      <c r="H145" s="175">
        <f t="shared" si="113"/>
        <v>17384.256907861491</v>
      </c>
      <c r="I145" s="175">
        <f t="shared" si="114"/>
        <v>29780.243700100105</v>
      </c>
      <c r="J145" s="176">
        <f t="shared" si="115"/>
        <v>1433.9370488112113</v>
      </c>
      <c r="K145" s="176">
        <f t="shared" si="116"/>
        <v>237.51235128621022</v>
      </c>
      <c r="L145" s="176">
        <f t="shared" si="117"/>
        <v>1271.7749335611898</v>
      </c>
      <c r="M145" s="177"/>
      <c r="N145" s="178">
        <f t="shared" si="118"/>
        <v>3</v>
      </c>
      <c r="O145" s="178">
        <f t="shared" si="119"/>
        <v>8.7266462599711514E-4</v>
      </c>
      <c r="P145" s="178">
        <f t="shared" si="120"/>
        <v>-6.9813170079808899E-4</v>
      </c>
      <c r="Q145" s="176">
        <f t="shared" si="121"/>
        <v>1.1175558552154463E-3</v>
      </c>
      <c r="R145" s="176">
        <f t="shared" si="122"/>
        <v>1.0000001040776039</v>
      </c>
      <c r="S145" s="176">
        <f t="shared" si="123"/>
        <v>2.3561942688898187E-3</v>
      </c>
      <c r="T145" s="176">
        <f t="shared" si="124"/>
        <v>-2.5380204023297077</v>
      </c>
      <c r="U145" s="179">
        <f t="shared" si="125"/>
        <v>-1.5995142853405337</v>
      </c>
    </row>
    <row r="146" spans="1:21" x14ac:dyDescent="0.3">
      <c r="A146" s="173">
        <v>2139</v>
      </c>
      <c r="B146" s="174">
        <v>90.21</v>
      </c>
      <c r="C146" s="174">
        <v>212.15</v>
      </c>
      <c r="D146" s="175">
        <f t="shared" si="109"/>
        <v>1118.5688441716193</v>
      </c>
      <c r="E146" s="175">
        <f t="shared" si="110"/>
        <v>-1034.9888441716193</v>
      </c>
      <c r="F146" s="175">
        <f t="shared" si="111"/>
        <v>-772.732363650352</v>
      </c>
      <c r="G146" s="175">
        <f t="shared" si="112"/>
        <v>-1211.1338175961432</v>
      </c>
      <c r="H146" s="175">
        <f t="shared" si="113"/>
        <v>17381.717636349655</v>
      </c>
      <c r="I146" s="175">
        <f t="shared" si="114"/>
        <v>29778.646182403852</v>
      </c>
      <c r="J146" s="176">
        <f t="shared" si="115"/>
        <v>1436.6490281059141</v>
      </c>
      <c r="K146" s="176">
        <f t="shared" si="116"/>
        <v>237.46114980877678</v>
      </c>
      <c r="L146" s="176">
        <f t="shared" si="117"/>
        <v>1274.7727660456712</v>
      </c>
      <c r="M146" s="177"/>
      <c r="N146" s="178">
        <f t="shared" si="118"/>
        <v>3</v>
      </c>
      <c r="O146" s="178">
        <f t="shared" si="119"/>
        <v>4.0142572795867793E-3</v>
      </c>
      <c r="P146" s="178">
        <f t="shared" si="120"/>
        <v>-8.7266462599686718E-4</v>
      </c>
      <c r="Q146" s="176">
        <f t="shared" si="121"/>
        <v>4.1080167891591746E-3</v>
      </c>
      <c r="R146" s="176">
        <f t="shared" si="122"/>
        <v>1.0000014063192015</v>
      </c>
      <c r="S146" s="176">
        <f t="shared" si="123"/>
        <v>-4.9741830648996725E-3</v>
      </c>
      <c r="T146" s="176">
        <f t="shared" si="124"/>
        <v>-2.5392715118347309</v>
      </c>
      <c r="U146" s="179">
        <f t="shared" si="125"/>
        <v>-1.5975176962534914</v>
      </c>
    </row>
    <row r="147" spans="1:21" x14ac:dyDescent="0.3">
      <c r="A147" s="173">
        <v>2142</v>
      </c>
      <c r="B147" s="174">
        <v>90.25</v>
      </c>
      <c r="C147" s="174">
        <v>212.11</v>
      </c>
      <c r="D147" s="175">
        <f t="shared" si="109"/>
        <v>1118.5568014318794</v>
      </c>
      <c r="E147" s="175">
        <f t="shared" si="110"/>
        <v>-1034.9768014318795</v>
      </c>
      <c r="F147" s="175">
        <f t="shared" si="111"/>
        <v>-775.2728737739078</v>
      </c>
      <c r="G147" s="175">
        <f t="shared" si="112"/>
        <v>-1212.7293308532032</v>
      </c>
      <c r="H147" s="175">
        <f t="shared" si="113"/>
        <v>17379.177126226099</v>
      </c>
      <c r="I147" s="175">
        <f t="shared" si="114"/>
        <v>29777.050669146793</v>
      </c>
      <c r="J147" s="176">
        <f t="shared" si="115"/>
        <v>1439.3611286683101</v>
      </c>
      <c r="K147" s="176">
        <f t="shared" si="116"/>
        <v>237.41005679705088</v>
      </c>
      <c r="L147" s="176">
        <f t="shared" si="117"/>
        <v>1277.7706689797724</v>
      </c>
      <c r="M147" s="177"/>
      <c r="N147" s="178">
        <f t="shared" si="118"/>
        <v>3</v>
      </c>
      <c r="O147" s="178">
        <f t="shared" si="119"/>
        <v>6.9813170079784093E-4</v>
      </c>
      <c r="P147" s="178">
        <f t="shared" si="120"/>
        <v>-6.9813170079759297E-4</v>
      </c>
      <c r="Q147" s="176">
        <f t="shared" si="121"/>
        <v>9.8730333214547272E-4</v>
      </c>
      <c r="R147" s="176">
        <f t="shared" si="122"/>
        <v>1.0000000812306635</v>
      </c>
      <c r="S147" s="176">
        <f t="shared" si="123"/>
        <v>-1.2042739739944909E-2</v>
      </c>
      <c r="T147" s="176">
        <f t="shared" si="124"/>
        <v>-2.5405101235557828</v>
      </c>
      <c r="U147" s="179">
        <f t="shared" si="125"/>
        <v>-1.5955132570600148</v>
      </c>
    </row>
    <row r="148" spans="1:21" x14ac:dyDescent="0.3">
      <c r="A148" s="173">
        <v>2145.84</v>
      </c>
      <c r="B148" s="174">
        <v>90.15</v>
      </c>
      <c r="C148" s="174">
        <v>212.06</v>
      </c>
      <c r="D148" s="175">
        <f t="shared" si="109"/>
        <v>1118.5433973312956</v>
      </c>
      <c r="E148" s="175">
        <f t="shared" si="110"/>
        <v>-1034.9633973312957</v>
      </c>
      <c r="F148" s="175">
        <f t="shared" si="111"/>
        <v>-778.52633572585535</v>
      </c>
      <c r="G148" s="175">
        <f t="shared" si="112"/>
        <v>-1214.7690369541911</v>
      </c>
      <c r="H148" s="175">
        <f t="shared" si="113"/>
        <v>17375.923664274153</v>
      </c>
      <c r="I148" s="175">
        <f t="shared" si="114"/>
        <v>29775.010963045806</v>
      </c>
      <c r="J148" s="176">
        <f t="shared" si="115"/>
        <v>1442.833000926074</v>
      </c>
      <c r="K148" s="176">
        <f t="shared" si="116"/>
        <v>237.34482964207419</v>
      </c>
      <c r="L148" s="176">
        <f t="shared" si="117"/>
        <v>1281.608102730899</v>
      </c>
      <c r="M148" s="177"/>
      <c r="N148" s="178">
        <f t="shared" si="118"/>
        <v>3.8400000000001455</v>
      </c>
      <c r="O148" s="178">
        <f t="shared" si="119"/>
        <v>-1.7453292519942303E-3</v>
      </c>
      <c r="P148" s="178">
        <f t="shared" si="120"/>
        <v>-8.726646259973632E-4</v>
      </c>
      <c r="Q148" s="176">
        <f t="shared" si="121"/>
        <v>1.9513349981437056E-3</v>
      </c>
      <c r="R148" s="176">
        <f t="shared" si="122"/>
        <v>1.0000003173091436</v>
      </c>
      <c r="S148" s="176">
        <f t="shared" si="123"/>
        <v>-1.3404100583798585E-2</v>
      </c>
      <c r="T148" s="176">
        <f t="shared" si="124"/>
        <v>-3.2534619519475494</v>
      </c>
      <c r="U148" s="179">
        <f t="shared" si="125"/>
        <v>-2.0397061009878272</v>
      </c>
    </row>
    <row r="149" spans="1:21" x14ac:dyDescent="0.3">
      <c r="A149" s="173">
        <v>2148</v>
      </c>
      <c r="B149" s="174">
        <v>90.09</v>
      </c>
      <c r="C149" s="174">
        <v>212.01</v>
      </c>
      <c r="D149" s="175">
        <f t="shared" si="109"/>
        <v>1118.5388734411015</v>
      </c>
      <c r="E149" s="175">
        <f t="shared" si="110"/>
        <v>-1034.9588734411016</v>
      </c>
      <c r="F149" s="175">
        <f t="shared" si="111"/>
        <v>-780.35741590259238</v>
      </c>
      <c r="G149" s="175">
        <f t="shared" si="112"/>
        <v>-1215.9147787219222</v>
      </c>
      <c r="H149" s="175">
        <f t="shared" si="113"/>
        <v>17374.092584097416</v>
      </c>
      <c r="I149" s="175">
        <f t="shared" si="114"/>
        <v>29773.865221278076</v>
      </c>
      <c r="J149" s="176">
        <f t="shared" si="115"/>
        <v>1444.7859515058112</v>
      </c>
      <c r="K149" s="176">
        <f t="shared" si="116"/>
        <v>237.3082094006306</v>
      </c>
      <c r="L149" s="176">
        <f t="shared" si="117"/>
        <v>1283.7667355641847</v>
      </c>
      <c r="M149" s="177"/>
      <c r="N149" s="178">
        <f t="shared" si="118"/>
        <v>2.1599999999998545</v>
      </c>
      <c r="O149" s="178">
        <f t="shared" si="119"/>
        <v>-1.0471975511966373E-3</v>
      </c>
      <c r="P149" s="178">
        <f t="shared" si="120"/>
        <v>-8.726646259973632E-4</v>
      </c>
      <c r="Q149" s="176">
        <f t="shared" si="121"/>
        <v>1.3631444715940244E-3</v>
      </c>
      <c r="R149" s="176">
        <f t="shared" si="122"/>
        <v>1.0000001548469331</v>
      </c>
      <c r="S149" s="176">
        <f t="shared" si="123"/>
        <v>-4.5238901942189578E-3</v>
      </c>
      <c r="T149" s="176">
        <f t="shared" si="124"/>
        <v>-1.831080176737057</v>
      </c>
      <c r="U149" s="179">
        <f t="shared" si="125"/>
        <v>-1.145741767731193</v>
      </c>
    </row>
    <row r="150" spans="1:21" x14ac:dyDescent="0.3">
      <c r="A150" s="173">
        <v>2151</v>
      </c>
      <c r="B150" s="174">
        <v>90.07</v>
      </c>
      <c r="C150" s="174">
        <v>211.95</v>
      </c>
      <c r="D150" s="175">
        <f t="shared" si="109"/>
        <v>1118.5346846518962</v>
      </c>
      <c r="E150" s="175">
        <f t="shared" si="110"/>
        <v>-1034.9546846518963</v>
      </c>
      <c r="F150" s="175">
        <f t="shared" si="111"/>
        <v>-782.90211235670677</v>
      </c>
      <c r="G150" s="175">
        <f t="shared" si="112"/>
        <v>-1217.5036467141142</v>
      </c>
      <c r="H150" s="175">
        <f t="shared" si="113"/>
        <v>17371.547887643301</v>
      </c>
      <c r="I150" s="175">
        <f t="shared" si="114"/>
        <v>29772.276353285884</v>
      </c>
      <c r="J150" s="176">
        <f t="shared" si="115"/>
        <v>1447.4981337793704</v>
      </c>
      <c r="K150" s="176">
        <f t="shared" si="116"/>
        <v>237.25740875347148</v>
      </c>
      <c r="L150" s="176">
        <f t="shared" si="117"/>
        <v>1286.7649413344641</v>
      </c>
      <c r="M150" s="177"/>
      <c r="N150" s="178">
        <f t="shared" si="118"/>
        <v>3</v>
      </c>
      <c r="O150" s="178">
        <f t="shared" si="119"/>
        <v>-3.490658503990445E-4</v>
      </c>
      <c r="P150" s="178">
        <f t="shared" si="120"/>
        <v>-1.0471975511966373E-3</v>
      </c>
      <c r="Q150" s="176">
        <f t="shared" si="121"/>
        <v>1.1038421671720755E-3</v>
      </c>
      <c r="R150" s="176">
        <f t="shared" si="122"/>
        <v>1.0000001015389732</v>
      </c>
      <c r="S150" s="176">
        <f t="shared" si="123"/>
        <v>-4.1887892052691264E-3</v>
      </c>
      <c r="T150" s="176">
        <f t="shared" si="124"/>
        <v>-2.5446964541143302</v>
      </c>
      <c r="U150" s="179">
        <f t="shared" si="125"/>
        <v>-1.5888679921920319</v>
      </c>
    </row>
    <row r="151" spans="1:21" x14ac:dyDescent="0.3">
      <c r="A151" s="173">
        <v>2154</v>
      </c>
      <c r="B151" s="174">
        <v>90.26</v>
      </c>
      <c r="C151" s="174">
        <v>211.88</v>
      </c>
      <c r="D151" s="175">
        <f t="shared" si="109"/>
        <v>1118.526045286924</v>
      </c>
      <c r="E151" s="175">
        <f t="shared" si="110"/>
        <v>-1034.9460452869241</v>
      </c>
      <c r="F151" s="175">
        <f t="shared" si="111"/>
        <v>-785.44860040870776</v>
      </c>
      <c r="G151" s="175">
        <f t="shared" si="112"/>
        <v>-1219.0896210504191</v>
      </c>
      <c r="H151" s="175">
        <f t="shared" si="113"/>
        <v>17369.0013995913</v>
      </c>
      <c r="I151" s="175">
        <f t="shared" si="114"/>
        <v>29770.690378949581</v>
      </c>
      <c r="J151" s="176">
        <f t="shared" si="115"/>
        <v>1450.2099875662325</v>
      </c>
      <c r="K151" s="176">
        <f t="shared" si="116"/>
        <v>237.20667673874232</v>
      </c>
      <c r="L151" s="176">
        <f t="shared" si="117"/>
        <v>1289.7632518460825</v>
      </c>
      <c r="M151" s="177"/>
      <c r="N151" s="178">
        <f t="shared" si="118"/>
        <v>3</v>
      </c>
      <c r="O151" s="178">
        <f t="shared" si="119"/>
        <v>3.3161255787894344E-3</v>
      </c>
      <c r="P151" s="178">
        <f t="shared" si="120"/>
        <v>-1.2217304763959117E-3</v>
      </c>
      <c r="Q151" s="176">
        <f t="shared" si="121"/>
        <v>3.5340204392120267E-3</v>
      </c>
      <c r="R151" s="176">
        <f t="shared" si="122"/>
        <v>1.0000010407763387</v>
      </c>
      <c r="S151" s="176">
        <f t="shared" si="123"/>
        <v>-8.639364972097727E-3</v>
      </c>
      <c r="T151" s="176">
        <f t="shared" si="124"/>
        <v>-2.5464880520010387</v>
      </c>
      <c r="U151" s="179">
        <f t="shared" si="125"/>
        <v>-1.5859743363047802</v>
      </c>
    </row>
    <row r="152" spans="1:21" x14ac:dyDescent="0.3">
      <c r="A152" s="173">
        <v>2157</v>
      </c>
      <c r="B152" s="174">
        <v>90.29</v>
      </c>
      <c r="C152" s="174">
        <v>211.82</v>
      </c>
      <c r="D152" s="175">
        <f t="shared" si="109"/>
        <v>1118.5116463747279</v>
      </c>
      <c r="E152" s="175">
        <f t="shared" si="110"/>
        <v>-1034.931646374728</v>
      </c>
      <c r="F152" s="175">
        <f t="shared" si="111"/>
        <v>-787.99686845124131</v>
      </c>
      <c r="G152" s="175">
        <f t="shared" si="112"/>
        <v>-1220.6726945252346</v>
      </c>
      <c r="H152" s="175">
        <f t="shared" si="113"/>
        <v>17366.453131548766</v>
      </c>
      <c r="I152" s="175">
        <f t="shared" si="114"/>
        <v>29769.107305474765</v>
      </c>
      <c r="J152" s="176">
        <f t="shared" si="115"/>
        <v>1452.9215023009535</v>
      </c>
      <c r="K152" s="176">
        <f t="shared" si="116"/>
        <v>237.15601312861514</v>
      </c>
      <c r="L152" s="176">
        <f t="shared" si="117"/>
        <v>1292.7616534439767</v>
      </c>
      <c r="M152" s="177"/>
      <c r="N152" s="178">
        <f t="shared" si="118"/>
        <v>3</v>
      </c>
      <c r="O152" s="178">
        <f t="shared" si="119"/>
        <v>5.2359877559831865E-4</v>
      </c>
      <c r="P152" s="178">
        <f t="shared" si="120"/>
        <v>-1.0471975511966373E-3</v>
      </c>
      <c r="Q152" s="176">
        <f t="shared" si="121"/>
        <v>1.1707916558933995E-3</v>
      </c>
      <c r="R152" s="176">
        <f t="shared" si="122"/>
        <v>1.0000001142294408</v>
      </c>
      <c r="S152" s="176">
        <f t="shared" si="123"/>
        <v>-1.4398912196260785E-2</v>
      </c>
      <c r="T152" s="176">
        <f t="shared" si="124"/>
        <v>-2.5482680425336044</v>
      </c>
      <c r="U152" s="179">
        <f t="shared" si="125"/>
        <v>-1.5830734748155995</v>
      </c>
    </row>
    <row r="153" spans="1:21" x14ac:dyDescent="0.3">
      <c r="A153" s="173">
        <v>2160</v>
      </c>
      <c r="B153" s="174">
        <v>89.93</v>
      </c>
      <c r="C153" s="174">
        <v>211.75</v>
      </c>
      <c r="D153" s="175">
        <f t="shared" si="109"/>
        <v>1118.5058868004921</v>
      </c>
      <c r="E153" s="175">
        <f t="shared" si="110"/>
        <v>-1034.9258868004922</v>
      </c>
      <c r="F153" s="175">
        <f t="shared" si="111"/>
        <v>-790.54695126578349</v>
      </c>
      <c r="G153" s="175">
        <f t="shared" si="112"/>
        <v>-1222.2528887342003</v>
      </c>
      <c r="H153" s="175">
        <f t="shared" si="113"/>
        <v>17363.903048734224</v>
      </c>
      <c r="I153" s="175">
        <f t="shared" si="114"/>
        <v>29767.527111265797</v>
      </c>
      <c r="J153" s="176">
        <f t="shared" si="115"/>
        <v>1455.6327167849458</v>
      </c>
      <c r="K153" s="176">
        <f t="shared" si="116"/>
        <v>237.10541677810977</v>
      </c>
      <c r="L153" s="176">
        <f t="shared" si="117"/>
        <v>1295.7601870476074</v>
      </c>
      <c r="M153" s="177"/>
      <c r="N153" s="178">
        <f t="shared" si="118"/>
        <v>3</v>
      </c>
      <c r="O153" s="178">
        <f t="shared" si="119"/>
        <v>-6.2831853071795762E-3</v>
      </c>
      <c r="P153" s="178">
        <f t="shared" si="120"/>
        <v>-1.2217304763959117E-3</v>
      </c>
      <c r="Q153" s="176">
        <f t="shared" si="121"/>
        <v>6.4008618598692113E-3</v>
      </c>
      <c r="R153" s="176">
        <f t="shared" si="122"/>
        <v>1.0000034142667011</v>
      </c>
      <c r="S153" s="176">
        <f t="shared" si="123"/>
        <v>-5.7595742356760446E-3</v>
      </c>
      <c r="T153" s="176">
        <f t="shared" si="124"/>
        <v>-2.5500828145422005</v>
      </c>
      <c r="U153" s="179">
        <f t="shared" si="125"/>
        <v>-1.5801942089656922</v>
      </c>
    </row>
    <row r="154" spans="1:21" x14ac:dyDescent="0.3">
      <c r="A154" s="173">
        <v>2163</v>
      </c>
      <c r="B154" s="174">
        <v>89.77</v>
      </c>
      <c r="C154" s="174">
        <v>211.69</v>
      </c>
      <c r="D154" s="175">
        <f t="shared" si="109"/>
        <v>1118.5137407713203</v>
      </c>
      <c r="E154" s="175">
        <f t="shared" si="110"/>
        <v>-1034.9337407713203</v>
      </c>
      <c r="F154" s="175">
        <f t="shared" si="111"/>
        <v>-793.0988244719872</v>
      </c>
      <c r="G154" s="175">
        <f t="shared" si="112"/>
        <v>-1223.8301885736375</v>
      </c>
      <c r="H154" s="175">
        <f t="shared" si="113"/>
        <v>17361.35117552802</v>
      </c>
      <c r="I154" s="175">
        <f t="shared" si="114"/>
        <v>29765.949811426359</v>
      </c>
      <c r="J154" s="176">
        <f t="shared" si="115"/>
        <v>1458.3436069195193</v>
      </c>
      <c r="K154" s="176">
        <f t="shared" si="116"/>
        <v>237.05488772271548</v>
      </c>
      <c r="L154" s="176">
        <f t="shared" si="117"/>
        <v>1298.7588239911349</v>
      </c>
      <c r="M154" s="177"/>
      <c r="N154" s="178">
        <f t="shared" si="118"/>
        <v>3</v>
      </c>
      <c r="O154" s="178">
        <f t="shared" si="119"/>
        <v>-2.7925268031911156E-3</v>
      </c>
      <c r="P154" s="178">
        <f t="shared" si="120"/>
        <v>-1.0471975511966373E-3</v>
      </c>
      <c r="Q154" s="176">
        <f t="shared" si="121"/>
        <v>2.9824185535991532E-3</v>
      </c>
      <c r="R154" s="176">
        <f t="shared" si="122"/>
        <v>1.000000741235695</v>
      </c>
      <c r="S154" s="176">
        <f t="shared" si="123"/>
        <v>7.8539708280324239E-3</v>
      </c>
      <c r="T154" s="176">
        <f t="shared" si="124"/>
        <v>-2.5518732062036733</v>
      </c>
      <c r="U154" s="179">
        <f t="shared" si="125"/>
        <v>-1.5772998394372184</v>
      </c>
    </row>
    <row r="155" spans="1:21" x14ac:dyDescent="0.3">
      <c r="A155" s="173">
        <v>2166</v>
      </c>
      <c r="B155" s="174">
        <v>89.9</v>
      </c>
      <c r="C155" s="174">
        <v>211.62</v>
      </c>
      <c r="D155" s="175">
        <f t="shared" si="109"/>
        <v>1118.5223801383977</v>
      </c>
      <c r="E155" s="175">
        <f t="shared" si="110"/>
        <v>-1034.9423801383978</v>
      </c>
      <c r="F155" s="175">
        <f t="shared" si="111"/>
        <v>-795.65248383380799</v>
      </c>
      <c r="G155" s="175">
        <f t="shared" si="112"/>
        <v>-1225.4045913952298</v>
      </c>
      <c r="H155" s="175">
        <f t="shared" si="113"/>
        <v>17358.7975161662</v>
      </c>
      <c r="I155" s="175">
        <f t="shared" si="114"/>
        <v>29764.375408604767</v>
      </c>
      <c r="J155" s="176">
        <f t="shared" si="115"/>
        <v>1461.0541699894013</v>
      </c>
      <c r="K155" s="176">
        <f t="shared" si="116"/>
        <v>237.00442559786848</v>
      </c>
      <c r="L155" s="176">
        <f t="shared" si="117"/>
        <v>1301.7575592818803</v>
      </c>
      <c r="M155" s="177"/>
      <c r="N155" s="178">
        <f t="shared" si="118"/>
        <v>3</v>
      </c>
      <c r="O155" s="178">
        <f t="shared" si="119"/>
        <v>2.2689280275927969E-3</v>
      </c>
      <c r="P155" s="178">
        <f t="shared" si="120"/>
        <v>-1.2217304763959117E-3</v>
      </c>
      <c r="Q155" s="176">
        <f t="shared" si="121"/>
        <v>2.5769452326913633E-3</v>
      </c>
      <c r="R155" s="176">
        <f t="shared" si="122"/>
        <v>1.0000005533875953</v>
      </c>
      <c r="S155" s="176">
        <f t="shared" si="123"/>
        <v>8.6393670774589475E-3</v>
      </c>
      <c r="T155" s="176">
        <f t="shared" si="124"/>
        <v>-2.5536593618208192</v>
      </c>
      <c r="U155" s="179">
        <f t="shared" si="125"/>
        <v>-1.5744028215921886</v>
      </c>
    </row>
    <row r="156" spans="1:21" x14ac:dyDescent="0.3">
      <c r="A156" s="173">
        <v>2169</v>
      </c>
      <c r="B156" s="174">
        <v>90.15</v>
      </c>
      <c r="C156" s="174">
        <v>211.55</v>
      </c>
      <c r="D156" s="175">
        <f t="shared" si="109"/>
        <v>1118.5210711423758</v>
      </c>
      <c r="E156" s="175">
        <f t="shared" si="110"/>
        <v>-1034.9410711423759</v>
      </c>
      <c r="F156" s="175">
        <f t="shared" si="111"/>
        <v>-798.20807365582334</v>
      </c>
      <c r="G156" s="175">
        <f t="shared" si="112"/>
        <v>-1226.9758786222328</v>
      </c>
      <c r="H156" s="175">
        <f t="shared" si="113"/>
        <v>17356.241926344184</v>
      </c>
      <c r="I156" s="175">
        <f t="shared" si="114"/>
        <v>29762.804121377765</v>
      </c>
      <c r="J156" s="176">
        <f t="shared" si="115"/>
        <v>1463.7643032845624</v>
      </c>
      <c r="K156" s="176">
        <f t="shared" si="116"/>
        <v>236.95402055871509</v>
      </c>
      <c r="L156" s="176">
        <f t="shared" si="117"/>
        <v>1304.7564086028997</v>
      </c>
      <c r="M156" s="177"/>
      <c r="N156" s="178">
        <f t="shared" si="118"/>
        <v>3</v>
      </c>
      <c r="O156" s="178">
        <f t="shared" si="119"/>
        <v>4.3633231299858239E-3</v>
      </c>
      <c r="P156" s="178">
        <f t="shared" si="120"/>
        <v>-1.2217304763959117E-3</v>
      </c>
      <c r="Q156" s="176">
        <f t="shared" si="121"/>
        <v>4.531137985237299E-3</v>
      </c>
      <c r="R156" s="176">
        <f t="shared" si="122"/>
        <v>1.0000017109377997</v>
      </c>
      <c r="S156" s="176">
        <f t="shared" si="123"/>
        <v>-1.3089960218865368E-3</v>
      </c>
      <c r="T156" s="176">
        <f t="shared" si="124"/>
        <v>-2.5555898220153948</v>
      </c>
      <c r="U156" s="179">
        <f t="shared" si="125"/>
        <v>-1.5712872270029747</v>
      </c>
    </row>
    <row r="157" spans="1:21" x14ac:dyDescent="0.3">
      <c r="A157" s="180">
        <v>2170.59</v>
      </c>
      <c r="B157" s="181">
        <v>90.21</v>
      </c>
      <c r="C157" s="181">
        <v>211.52</v>
      </c>
      <c r="D157" s="57">
        <f t="shared" ref="D157:D188" si="126">S157+D156</f>
        <v>1118.5160760183874</v>
      </c>
      <c r="E157" s="57">
        <f t="shared" ref="E157:E188" si="127">$D$1-D157</f>
        <v>-1034.9360760183874</v>
      </c>
      <c r="F157" s="57">
        <f t="shared" ref="F157:F188" si="128">T157+F156</f>
        <v>-799.5632570087098</v>
      </c>
      <c r="G157" s="57">
        <f t="shared" ref="G157:G188" si="129">U157+G156</f>
        <v>-1227.8074751830773</v>
      </c>
      <c r="H157" s="57">
        <f t="shared" ref="H157:H188" si="130">H156+T157</f>
        <v>17354.886742991297</v>
      </c>
      <c r="I157" s="57">
        <f t="shared" ref="I157:I188" si="131">I156+U157</f>
        <v>29761.97252481692</v>
      </c>
      <c r="J157" s="182">
        <f t="shared" ref="J157:J188" si="132">SQRT(F157^2+G157^2)</f>
        <v>1465.2005316931259</v>
      </c>
      <c r="K157" s="182">
        <f t="shared" ref="K157:K188" si="133">IF(J157=0,0,IF(F157&lt;0,ATAN(G157/F157)*180/PI()+180,ATAN(G157/F157)*180/PI()))</f>
        <v>236.92733258170188</v>
      </c>
      <c r="L157" s="182">
        <f t="shared" ref="L157:L188" si="134">COS((K157-$B$1)*PI()/180)*J157</f>
        <v>1306.3458300937073</v>
      </c>
      <c r="M157" s="183"/>
      <c r="N157" s="184">
        <f t="shared" ref="N157:N188" si="135">A157-A156</f>
        <v>1.5900000000001455</v>
      </c>
      <c r="O157" s="184">
        <f t="shared" ref="O157:O188" si="136">RADIANS(B157-B156)</f>
        <v>1.0471975511963895E-3</v>
      </c>
      <c r="P157" s="184">
        <f t="shared" ref="P157:P188" si="137">RADIANS(C157-C156)</f>
        <v>-5.2359877559831865E-4</v>
      </c>
      <c r="Q157" s="182">
        <f t="shared" ref="Q157:Q188" si="138">ACOS(COS(O157)-SIN(RADIANS(B156))*SIN(RADIANS(B157))*(1-COS(P157)))</f>
        <v>1.1708012889204422E-3</v>
      </c>
      <c r="R157" s="182">
        <f t="shared" ref="R157:R188" si="139">2/Q157*TAN(Q157/2)</f>
        <v>1.0000001142313204</v>
      </c>
      <c r="S157" s="182">
        <f t="shared" ref="S157:S188" si="140">(N157/2)*(COS(RADIANS(B156))+COS(RADIANS(B157)))*R157</f>
        <v>-4.9951239884276502E-3</v>
      </c>
      <c r="T157" s="182">
        <f t="shared" ref="T157:T188" si="141">(N157/2)*(SIN(RADIANS(B156))*COS(RADIANS(C156))+SIN(RADIANS(B157))*COS(RADIANS(C157)))*R157</f>
        <v>-1.3551833528864252</v>
      </c>
      <c r="U157" s="185">
        <f t="shared" ref="U157:U188" si="142">(N157/2)*(SIN(RADIANS(B156))*SIN(RADIANS(C156))+SIN(RADIANS(B157))*SIN(RADIANS(C157)))*R157</f>
        <v>-0.83159656084435629</v>
      </c>
    </row>
    <row r="158" spans="1:21" x14ac:dyDescent="0.3">
      <c r="A158" s="180">
        <v>2172</v>
      </c>
      <c r="B158" s="181">
        <v>90.26</v>
      </c>
      <c r="C158" s="181">
        <v>211.54</v>
      </c>
      <c r="D158" s="57">
        <f t="shared" si="126"/>
        <v>1118.5102928862502</v>
      </c>
      <c r="E158" s="57">
        <f t="shared" si="127"/>
        <v>-1034.9302928862503</v>
      </c>
      <c r="F158" s="57">
        <f t="shared" si="128"/>
        <v>-800.76508357548039</v>
      </c>
      <c r="G158" s="57">
        <f t="shared" si="129"/>
        <v>-1228.5448213110465</v>
      </c>
      <c r="H158" s="57">
        <f t="shared" si="130"/>
        <v>17353.684916424525</v>
      </c>
      <c r="I158" s="57">
        <f t="shared" si="131"/>
        <v>29761.235178688952</v>
      </c>
      <c r="J158" s="182">
        <f t="shared" si="132"/>
        <v>1466.4743765384505</v>
      </c>
      <c r="K158" s="182">
        <f t="shared" si="133"/>
        <v>236.90370536052711</v>
      </c>
      <c r="L158" s="182">
        <f t="shared" si="134"/>
        <v>1307.7553154954585</v>
      </c>
      <c r="M158" s="183"/>
      <c r="N158" s="184">
        <f t="shared" si="135"/>
        <v>1.4099999999998545</v>
      </c>
      <c r="O158" s="184">
        <f t="shared" si="136"/>
        <v>8.726646259973632E-4</v>
      </c>
      <c r="P158" s="184">
        <f t="shared" si="137"/>
        <v>3.4906585039854842E-4</v>
      </c>
      <c r="Q158" s="182">
        <f t="shared" si="138"/>
        <v>9.3988747194018174E-4</v>
      </c>
      <c r="R158" s="182">
        <f t="shared" si="139"/>
        <v>1.0000000736157115</v>
      </c>
      <c r="S158" s="182">
        <f t="shared" si="140"/>
        <v>-5.7831321372125996E-3</v>
      </c>
      <c r="T158" s="182">
        <f t="shared" si="141"/>
        <v>-1.2018265667705832</v>
      </c>
      <c r="U158" s="185">
        <f t="shared" si="142"/>
        <v>-0.7373461279693051</v>
      </c>
    </row>
    <row r="159" spans="1:21" x14ac:dyDescent="0.3">
      <c r="A159" s="180">
        <v>2175</v>
      </c>
      <c r="B159" s="181">
        <v>90.26</v>
      </c>
      <c r="C159" s="181">
        <v>211.57</v>
      </c>
      <c r="D159" s="57">
        <f t="shared" si="126"/>
        <v>1118.4966793644958</v>
      </c>
      <c r="E159" s="57">
        <f t="shared" si="127"/>
        <v>-1034.9166793644958</v>
      </c>
      <c r="F159" s="57">
        <f t="shared" si="128"/>
        <v>-803.3214718522263</v>
      </c>
      <c r="G159" s="57">
        <f t="shared" si="129"/>
        <v>-1230.1147555277985</v>
      </c>
      <c r="H159" s="57">
        <f t="shared" si="130"/>
        <v>17351.128528147779</v>
      </c>
      <c r="I159" s="57">
        <f t="shared" si="131"/>
        <v>29759.665244472199</v>
      </c>
      <c r="J159" s="182">
        <f t="shared" si="132"/>
        <v>1469.1860668091167</v>
      </c>
      <c r="K159" s="182">
        <f t="shared" si="133"/>
        <v>236.85361726569815</v>
      </c>
      <c r="L159" s="182">
        <f t="shared" si="134"/>
        <v>1310.754179793433</v>
      </c>
      <c r="M159" s="183"/>
      <c r="N159" s="184">
        <f t="shared" si="135"/>
        <v>3</v>
      </c>
      <c r="O159" s="184">
        <f t="shared" si="136"/>
        <v>0</v>
      </c>
      <c r="P159" s="184">
        <f t="shared" si="137"/>
        <v>5.2359877559831865E-4</v>
      </c>
      <c r="Q159" s="182">
        <f t="shared" si="138"/>
        <v>5.2359338448559889E-4</v>
      </c>
      <c r="R159" s="182">
        <f t="shared" si="139"/>
        <v>1.0000000228458366</v>
      </c>
      <c r="S159" s="182">
        <f t="shared" si="140"/>
        <v>-1.3613521754538364E-2</v>
      </c>
      <c r="T159" s="182">
        <f t="shared" si="141"/>
        <v>-2.5563882767459472</v>
      </c>
      <c r="U159" s="185">
        <f t="shared" si="142"/>
        <v>-1.5699342167520267</v>
      </c>
    </row>
    <row r="160" spans="1:21" x14ac:dyDescent="0.3">
      <c r="A160" s="180">
        <v>2178</v>
      </c>
      <c r="B160" s="181">
        <v>90.28</v>
      </c>
      <c r="C160" s="181">
        <v>211.6</v>
      </c>
      <c r="D160" s="57">
        <f t="shared" si="126"/>
        <v>1118.4825422496265</v>
      </c>
      <c r="E160" s="57">
        <f t="shared" si="127"/>
        <v>-1034.9025422496265</v>
      </c>
      <c r="F160" s="57">
        <f t="shared" si="128"/>
        <v>-805.87703568735662</v>
      </c>
      <c r="G160" s="57">
        <f t="shared" si="129"/>
        <v>-1231.6860267741338</v>
      </c>
      <c r="H160" s="57">
        <f t="shared" si="130"/>
        <v>17348.572964312651</v>
      </c>
      <c r="I160" s="57">
        <f t="shared" si="131"/>
        <v>29758.093973225863</v>
      </c>
      <c r="J160" s="182">
        <f t="shared" si="132"/>
        <v>1471.8995431750407</v>
      </c>
      <c r="K160" s="182">
        <f t="shared" si="133"/>
        <v>236.80376911490197</v>
      </c>
      <c r="L160" s="182">
        <f t="shared" si="134"/>
        <v>1313.7529986188163</v>
      </c>
      <c r="M160" s="183"/>
      <c r="N160" s="184">
        <f t="shared" si="135"/>
        <v>3</v>
      </c>
      <c r="O160" s="184">
        <f t="shared" si="136"/>
        <v>3.4906585039879649E-4</v>
      </c>
      <c r="P160" s="184">
        <f t="shared" si="137"/>
        <v>5.2359877559831865E-4</v>
      </c>
      <c r="Q160" s="182">
        <f t="shared" si="138"/>
        <v>6.2928257154282186E-4</v>
      </c>
      <c r="R160" s="182">
        <f t="shared" si="139"/>
        <v>1.0000000329997141</v>
      </c>
      <c r="S160" s="182">
        <f t="shared" si="140"/>
        <v>-1.41371148693207E-2</v>
      </c>
      <c r="T160" s="182">
        <f t="shared" si="141"/>
        <v>-2.5555638351303216</v>
      </c>
      <c r="U160" s="185">
        <f t="shared" si="142"/>
        <v>-1.5712712463351959</v>
      </c>
    </row>
    <row r="161" spans="1:21" x14ac:dyDescent="0.3">
      <c r="A161" s="180">
        <v>2181</v>
      </c>
      <c r="B161" s="181">
        <v>90.27</v>
      </c>
      <c r="C161" s="181">
        <v>211.64</v>
      </c>
      <c r="D161" s="57">
        <f t="shared" si="126"/>
        <v>1118.4681433380151</v>
      </c>
      <c r="E161" s="57">
        <f t="shared" si="127"/>
        <v>-1034.8881433380152</v>
      </c>
      <c r="F161" s="57">
        <f t="shared" si="128"/>
        <v>-808.43163813693718</v>
      </c>
      <c r="G161" s="57">
        <f t="shared" si="129"/>
        <v>-1233.2588581724606</v>
      </c>
      <c r="H161" s="57">
        <f t="shared" si="130"/>
        <v>17346.018361863069</v>
      </c>
      <c r="I161" s="57">
        <f t="shared" si="131"/>
        <v>29756.521141827536</v>
      </c>
      <c r="J161" s="182">
        <f t="shared" si="132"/>
        <v>1474.6149072899043</v>
      </c>
      <c r="K161" s="182">
        <f t="shared" si="133"/>
        <v>236.75416892941348</v>
      </c>
      <c r="L161" s="182">
        <f t="shared" si="134"/>
        <v>1316.7517649358865</v>
      </c>
      <c r="M161" s="183"/>
      <c r="N161" s="184">
        <f t="shared" si="135"/>
        <v>3</v>
      </c>
      <c r="O161" s="184">
        <f t="shared" si="136"/>
        <v>-1.7453292519952225E-4</v>
      </c>
      <c r="P161" s="184">
        <f t="shared" si="137"/>
        <v>6.9813170079759297E-4</v>
      </c>
      <c r="Q161" s="182">
        <f t="shared" si="138"/>
        <v>7.1960988357377964E-4</v>
      </c>
      <c r="R161" s="182">
        <f t="shared" si="139"/>
        <v>1.0000000431532008</v>
      </c>
      <c r="S161" s="182">
        <f t="shared" si="140"/>
        <v>-1.4398911611455959E-2</v>
      </c>
      <c r="T161" s="182">
        <f t="shared" si="141"/>
        <v>-2.5546024495805399</v>
      </c>
      <c r="U161" s="185">
        <f t="shared" si="142"/>
        <v>-1.5728313983268274</v>
      </c>
    </row>
    <row r="162" spans="1:21" x14ac:dyDescent="0.3">
      <c r="A162" s="180">
        <v>2184</v>
      </c>
      <c r="B162" s="181">
        <v>90.28</v>
      </c>
      <c r="C162" s="181">
        <v>211.67</v>
      </c>
      <c r="D162" s="57">
        <f t="shared" si="126"/>
        <v>1118.4537444266596</v>
      </c>
      <c r="E162" s="57">
        <f t="shared" si="127"/>
        <v>-1034.8737444266596</v>
      </c>
      <c r="F162" s="57">
        <f t="shared" si="128"/>
        <v>-810.98527934500976</v>
      </c>
      <c r="G162" s="57">
        <f t="shared" si="129"/>
        <v>-1234.8332498084035</v>
      </c>
      <c r="H162" s="57">
        <f t="shared" si="130"/>
        <v>17343.464720654996</v>
      </c>
      <c r="I162" s="57">
        <f t="shared" si="131"/>
        <v>29754.946750191593</v>
      </c>
      <c r="J162" s="182">
        <f t="shared" si="132"/>
        <v>1477.3321488909278</v>
      </c>
      <c r="K162" s="182">
        <f t="shared" si="133"/>
        <v>236.70481549163785</v>
      </c>
      <c r="L162" s="182">
        <f t="shared" si="134"/>
        <v>1319.7504789121995</v>
      </c>
      <c r="M162" s="183"/>
      <c r="N162" s="184">
        <f t="shared" si="135"/>
        <v>3</v>
      </c>
      <c r="O162" s="184">
        <f t="shared" si="136"/>
        <v>1.7453292519952225E-4</v>
      </c>
      <c r="P162" s="184">
        <f t="shared" si="137"/>
        <v>5.2359877559831865E-4</v>
      </c>
      <c r="Q162" s="182">
        <f t="shared" si="138"/>
        <v>5.5191584812619432E-4</v>
      </c>
      <c r="R162" s="182">
        <f t="shared" si="139"/>
        <v>1.0000000253842594</v>
      </c>
      <c r="S162" s="182">
        <f t="shared" si="140"/>
        <v>-1.4398911355602553E-2</v>
      </c>
      <c r="T162" s="182">
        <f t="shared" si="141"/>
        <v>-2.5536412080726207</v>
      </c>
      <c r="U162" s="185">
        <f t="shared" si="142"/>
        <v>-1.5743916359428667</v>
      </c>
    </row>
    <row r="163" spans="1:21" x14ac:dyDescent="0.3">
      <c r="A163" s="180">
        <v>2187</v>
      </c>
      <c r="B163" s="181">
        <v>90.36</v>
      </c>
      <c r="C163" s="181">
        <v>211.71</v>
      </c>
      <c r="D163" s="57">
        <f t="shared" si="126"/>
        <v>1118.4369893536277</v>
      </c>
      <c r="E163" s="57">
        <f t="shared" si="127"/>
        <v>-1034.8569893536278</v>
      </c>
      <c r="F163" s="57">
        <f t="shared" si="128"/>
        <v>-813.5379477006752</v>
      </c>
      <c r="G163" s="57">
        <f t="shared" si="129"/>
        <v>-1236.4091945110561</v>
      </c>
      <c r="H163" s="57">
        <f t="shared" si="130"/>
        <v>17340.912052299329</v>
      </c>
      <c r="I163" s="57">
        <f t="shared" si="131"/>
        <v>29753.370805488939</v>
      </c>
      <c r="J163" s="182">
        <f t="shared" si="132"/>
        <v>1480.0512452683877</v>
      </c>
      <c r="K163" s="182">
        <f t="shared" si="133"/>
        <v>236.65570781623961</v>
      </c>
      <c r="L163" s="182">
        <f t="shared" si="134"/>
        <v>1322.7491269069687</v>
      </c>
      <c r="M163" s="183"/>
      <c r="N163" s="184">
        <f t="shared" si="135"/>
        <v>3</v>
      </c>
      <c r="O163" s="184">
        <f t="shared" si="136"/>
        <v>1.3962634015954338E-3</v>
      </c>
      <c r="P163" s="184">
        <f t="shared" si="137"/>
        <v>6.9813170079808899E-4</v>
      </c>
      <c r="Q163" s="182">
        <f t="shared" si="138"/>
        <v>1.5610650454915831E-3</v>
      </c>
      <c r="R163" s="182">
        <f t="shared" si="139"/>
        <v>1.0000002030770556</v>
      </c>
      <c r="S163" s="182">
        <f t="shared" si="140"/>
        <v>-1.6755073031945549E-2</v>
      </c>
      <c r="T163" s="182">
        <f t="shared" si="141"/>
        <v>-2.5526683556654861</v>
      </c>
      <c r="U163" s="185">
        <f t="shared" si="142"/>
        <v>-1.575944702652617</v>
      </c>
    </row>
    <row r="164" spans="1:21" x14ac:dyDescent="0.3">
      <c r="A164" s="180">
        <v>2190</v>
      </c>
      <c r="B164" s="181">
        <v>90.4</v>
      </c>
      <c r="C164" s="181">
        <v>211.74</v>
      </c>
      <c r="D164" s="57">
        <f t="shared" si="126"/>
        <v>1118.4170927459697</v>
      </c>
      <c r="E164" s="57">
        <f t="shared" si="127"/>
        <v>-1034.8370927459698</v>
      </c>
      <c r="F164" s="57">
        <f t="shared" si="128"/>
        <v>-816.08963674390748</v>
      </c>
      <c r="G164" s="57">
        <f t="shared" si="129"/>
        <v>-1237.9866882766551</v>
      </c>
      <c r="H164" s="57">
        <f t="shared" si="130"/>
        <v>17338.360363256095</v>
      </c>
      <c r="I164" s="57">
        <f t="shared" si="131"/>
        <v>29751.793311723341</v>
      </c>
      <c r="J164" s="182">
        <f t="shared" si="132"/>
        <v>1482.77217924771</v>
      </c>
      <c r="K164" s="182">
        <f t="shared" si="133"/>
        <v>236.60684482224926</v>
      </c>
      <c r="L164" s="182">
        <f t="shared" si="134"/>
        <v>1325.747701323766</v>
      </c>
      <c r="M164" s="183"/>
      <c r="N164" s="184">
        <f t="shared" si="135"/>
        <v>3</v>
      </c>
      <c r="O164" s="184">
        <f t="shared" si="136"/>
        <v>6.9813170079784093E-4</v>
      </c>
      <c r="P164" s="184">
        <f t="shared" si="137"/>
        <v>5.2359877559831865E-4</v>
      </c>
      <c r="Q164" s="182">
        <f t="shared" si="138"/>
        <v>8.7265771017697169E-4</v>
      </c>
      <c r="R164" s="182">
        <f t="shared" si="139"/>
        <v>1.0000000634609614</v>
      </c>
      <c r="S164" s="182">
        <f t="shared" si="140"/>
        <v>-1.989660765793877E-2</v>
      </c>
      <c r="T164" s="182">
        <f t="shared" si="141"/>
        <v>-2.5516890432322508</v>
      </c>
      <c r="U164" s="185">
        <f t="shared" si="142"/>
        <v>-1.5774937655989614</v>
      </c>
    </row>
    <row r="165" spans="1:21" x14ac:dyDescent="0.3">
      <c r="A165" s="180">
        <v>2193</v>
      </c>
      <c r="B165" s="181">
        <v>90.45</v>
      </c>
      <c r="C165" s="181">
        <v>211.77</v>
      </c>
      <c r="D165" s="57">
        <f t="shared" si="126"/>
        <v>1118.3948400022691</v>
      </c>
      <c r="E165" s="57">
        <f t="shared" si="127"/>
        <v>-1034.8148400022692</v>
      </c>
      <c r="F165" s="57">
        <f t="shared" si="128"/>
        <v>-818.64048536055475</v>
      </c>
      <c r="G165" s="57">
        <f t="shared" si="129"/>
        <v>-1239.565509157434</v>
      </c>
      <c r="H165" s="57">
        <f t="shared" si="130"/>
        <v>17335.809514639448</v>
      </c>
      <c r="I165" s="57">
        <f t="shared" si="131"/>
        <v>29750.214490842562</v>
      </c>
      <c r="J165" s="182">
        <f t="shared" si="132"/>
        <v>1485.4948319546902</v>
      </c>
      <c r="K165" s="182">
        <f t="shared" si="133"/>
        <v>236.55821612289509</v>
      </c>
      <c r="L165" s="182">
        <f t="shared" si="134"/>
        <v>1328.7462114673804</v>
      </c>
      <c r="M165" s="183"/>
      <c r="N165" s="184">
        <f t="shared" si="135"/>
        <v>3</v>
      </c>
      <c r="O165" s="184">
        <f t="shared" si="136"/>
        <v>8.7266462599711514E-4</v>
      </c>
      <c r="P165" s="184">
        <f t="shared" si="137"/>
        <v>5.2359877559831865E-4</v>
      </c>
      <c r="Q165" s="182">
        <f t="shared" si="138"/>
        <v>1.0176856713626226E-3</v>
      </c>
      <c r="R165" s="182">
        <f t="shared" si="139"/>
        <v>1.0000000863070193</v>
      </c>
      <c r="S165" s="182">
        <f t="shared" si="140"/>
        <v>-2.2252743700577574E-2</v>
      </c>
      <c r="T165" s="182">
        <f t="shared" si="141"/>
        <v>-2.5508486166472406</v>
      </c>
      <c r="U165" s="185">
        <f t="shared" si="142"/>
        <v>-1.5788208807789388</v>
      </c>
    </row>
    <row r="166" spans="1:21" x14ac:dyDescent="0.3">
      <c r="A166" s="180">
        <v>2195.35</v>
      </c>
      <c r="B166" s="181">
        <v>90.46</v>
      </c>
      <c r="C166" s="181">
        <v>211.8</v>
      </c>
      <c r="D166" s="57">
        <f t="shared" si="126"/>
        <v>1118.3761782649865</v>
      </c>
      <c r="E166" s="57">
        <f t="shared" si="127"/>
        <v>-1034.7961782649866</v>
      </c>
      <c r="F166" s="57">
        <f t="shared" si="128"/>
        <v>-820.63799430721997</v>
      </c>
      <c r="G166" s="57">
        <f t="shared" si="129"/>
        <v>-1240.8032933096083</v>
      </c>
      <c r="H166" s="57">
        <f t="shared" si="130"/>
        <v>17333.812005692784</v>
      </c>
      <c r="I166" s="57">
        <f t="shared" si="131"/>
        <v>29748.976706690388</v>
      </c>
      <c r="J166" s="182">
        <f t="shared" si="132"/>
        <v>1487.6288281653278</v>
      </c>
      <c r="K166" s="182">
        <f t="shared" si="133"/>
        <v>236.52029117836383</v>
      </c>
      <c r="L166" s="182">
        <f t="shared" si="134"/>
        <v>1331.0949970355659</v>
      </c>
      <c r="M166" s="183"/>
      <c r="N166" s="184">
        <f t="shared" si="135"/>
        <v>2.3499999999999091</v>
      </c>
      <c r="O166" s="184">
        <f t="shared" si="136"/>
        <v>1.7453292519927421E-4</v>
      </c>
      <c r="P166" s="184">
        <f t="shared" si="137"/>
        <v>5.2359877559831865E-4</v>
      </c>
      <c r="Q166" s="182">
        <f t="shared" si="138"/>
        <v>5.5190590700759934E-4</v>
      </c>
      <c r="R166" s="182">
        <f t="shared" si="139"/>
        <v>1.000000025383345</v>
      </c>
      <c r="S166" s="182">
        <f t="shared" si="140"/>
        <v>-1.8661737282648253E-2</v>
      </c>
      <c r="T166" s="182">
        <f t="shared" si="141"/>
        <v>-1.9975089466652101</v>
      </c>
      <c r="U166" s="185">
        <f t="shared" si="142"/>
        <v>-1.2377841521743969</v>
      </c>
    </row>
    <row r="167" spans="1:21" x14ac:dyDescent="0.3">
      <c r="A167" s="180">
        <v>2199</v>
      </c>
      <c r="B167" s="181">
        <v>90.43</v>
      </c>
      <c r="C167" s="181">
        <v>211.89</v>
      </c>
      <c r="D167" s="57">
        <f t="shared" si="126"/>
        <v>1118.3478300341112</v>
      </c>
      <c r="E167" s="57">
        <f t="shared" si="127"/>
        <v>-1034.7678300341113</v>
      </c>
      <c r="F167" s="57">
        <f t="shared" si="128"/>
        <v>-823.73849718038571</v>
      </c>
      <c r="G167" s="57">
        <f t="shared" si="129"/>
        <v>-1242.7290594604594</v>
      </c>
      <c r="H167" s="57">
        <f t="shared" si="130"/>
        <v>17330.711502819617</v>
      </c>
      <c r="I167" s="57">
        <f t="shared" si="131"/>
        <v>29747.050940539535</v>
      </c>
      <c r="J167" s="182">
        <f t="shared" si="132"/>
        <v>1490.9462186693652</v>
      </c>
      <c r="K167" s="182">
        <f t="shared" si="133"/>
        <v>236.46173520990118</v>
      </c>
      <c r="L167" s="182">
        <f t="shared" si="134"/>
        <v>1334.7429943636598</v>
      </c>
      <c r="M167" s="183"/>
      <c r="N167" s="184">
        <f t="shared" si="135"/>
        <v>3.6500000000000909</v>
      </c>
      <c r="O167" s="184">
        <f t="shared" si="136"/>
        <v>-5.235987755980707E-4</v>
      </c>
      <c r="P167" s="184">
        <f t="shared" si="137"/>
        <v>1.5707963267944602E-3</v>
      </c>
      <c r="Q167" s="182">
        <f t="shared" si="138"/>
        <v>1.6557197487387931E-3</v>
      </c>
      <c r="R167" s="182">
        <f t="shared" si="139"/>
        <v>1.0000002284507199</v>
      </c>
      <c r="S167" s="182">
        <f t="shared" si="140"/>
        <v>-2.8348230875238294E-2</v>
      </c>
      <c r="T167" s="182">
        <f t="shared" si="141"/>
        <v>-3.1005028731657633</v>
      </c>
      <c r="U167" s="185">
        <f t="shared" si="142"/>
        <v>-1.9257661508511763</v>
      </c>
    </row>
    <row r="168" spans="1:21" x14ac:dyDescent="0.3">
      <c r="A168" s="180">
        <v>2202</v>
      </c>
      <c r="B168" s="181">
        <v>90.24</v>
      </c>
      <c r="C168" s="181">
        <v>211.97</v>
      </c>
      <c r="D168" s="57">
        <f t="shared" si="126"/>
        <v>1118.3302895802553</v>
      </c>
      <c r="E168" s="57">
        <f t="shared" si="127"/>
        <v>-1034.7502895802554</v>
      </c>
      <c r="F168" s="57">
        <f t="shared" si="128"/>
        <v>-826.28453692132962</v>
      </c>
      <c r="G168" s="57">
        <f t="shared" si="129"/>
        <v>-1244.3156798499629</v>
      </c>
      <c r="H168" s="57">
        <f t="shared" si="130"/>
        <v>17328.165463078672</v>
      </c>
      <c r="I168" s="57">
        <f t="shared" si="131"/>
        <v>29745.464320150033</v>
      </c>
      <c r="J168" s="182">
        <f t="shared" si="132"/>
        <v>1493.6758842117561</v>
      </c>
      <c r="K168" s="182">
        <f t="shared" si="133"/>
        <v>236.4139565117955</v>
      </c>
      <c r="L168" s="182">
        <f t="shared" si="134"/>
        <v>1337.7412396531136</v>
      </c>
      <c r="M168" s="183"/>
      <c r="N168" s="184">
        <f t="shared" si="135"/>
        <v>3</v>
      </c>
      <c r="O168" s="184">
        <f t="shared" si="136"/>
        <v>-3.3161255787894344E-3</v>
      </c>
      <c r="P168" s="184">
        <f t="shared" si="137"/>
        <v>1.3962634015956819E-3</v>
      </c>
      <c r="Q168" s="182">
        <f t="shared" si="138"/>
        <v>3.5980789191136786E-3</v>
      </c>
      <c r="R168" s="182">
        <f t="shared" si="139"/>
        <v>1.0000010788490559</v>
      </c>
      <c r="S168" s="182">
        <f t="shared" si="140"/>
        <v>-1.7540453855977998E-2</v>
      </c>
      <c r="T168" s="182">
        <f t="shared" si="141"/>
        <v>-2.5460397409438733</v>
      </c>
      <c r="U168" s="185">
        <f t="shared" si="142"/>
        <v>-1.5866203895035011</v>
      </c>
    </row>
    <row r="169" spans="1:21" x14ac:dyDescent="0.3">
      <c r="A169" s="180">
        <v>2205</v>
      </c>
      <c r="B169" s="181">
        <v>90.18</v>
      </c>
      <c r="C169" s="181">
        <v>212.05</v>
      </c>
      <c r="D169" s="57">
        <f t="shared" si="126"/>
        <v>1118.3192940293022</v>
      </c>
      <c r="E169" s="57">
        <f t="shared" si="127"/>
        <v>-1034.7392940293023</v>
      </c>
      <c r="F169" s="57">
        <f t="shared" si="128"/>
        <v>-828.82838629430023</v>
      </c>
      <c r="G169" s="57">
        <f t="shared" si="129"/>
        <v>-1245.9058707758852</v>
      </c>
      <c r="H169" s="57">
        <f t="shared" si="130"/>
        <v>17325.621613705702</v>
      </c>
      <c r="I169" s="57">
        <f t="shared" si="131"/>
        <v>29743.87412922411</v>
      </c>
      <c r="J169" s="182">
        <f t="shared" si="132"/>
        <v>1496.4083442566839</v>
      </c>
      <c r="K169" s="182">
        <f t="shared" si="133"/>
        <v>236.36649770661177</v>
      </c>
      <c r="L169" s="182">
        <f t="shared" si="134"/>
        <v>1340.7393732964683</v>
      </c>
      <c r="M169" s="183"/>
      <c r="N169" s="184">
        <f t="shared" si="135"/>
        <v>3</v>
      </c>
      <c r="O169" s="184">
        <f t="shared" si="136"/>
        <v>-1.0471975511963895E-3</v>
      </c>
      <c r="P169" s="184">
        <f t="shared" si="137"/>
        <v>1.3962634015956819E-3</v>
      </c>
      <c r="Q169" s="182">
        <f t="shared" si="138"/>
        <v>1.7453216981602182E-3</v>
      </c>
      <c r="R169" s="182">
        <f t="shared" si="139"/>
        <v>1.0000002538457298</v>
      </c>
      <c r="S169" s="182">
        <f t="shared" si="140"/>
        <v>-1.0995550953098244E-2</v>
      </c>
      <c r="T169" s="182">
        <f t="shared" si="141"/>
        <v>-2.5438493729706386</v>
      </c>
      <c r="U169" s="185">
        <f t="shared" si="142"/>
        <v>-1.5901909259222573</v>
      </c>
    </row>
    <row r="170" spans="1:21" x14ac:dyDescent="0.3">
      <c r="A170" s="180">
        <v>2208</v>
      </c>
      <c r="B170" s="181">
        <v>90.18</v>
      </c>
      <c r="C170" s="181">
        <v>212.13</v>
      </c>
      <c r="D170" s="57">
        <f t="shared" si="126"/>
        <v>1118.3098692653134</v>
      </c>
      <c r="E170" s="57">
        <f t="shared" si="127"/>
        <v>-1034.7298692653135</v>
      </c>
      <c r="F170" s="57">
        <f t="shared" si="128"/>
        <v>-831.37001751041953</v>
      </c>
      <c r="G170" s="57">
        <f t="shared" si="129"/>
        <v>-1247.4996149438502</v>
      </c>
      <c r="H170" s="57">
        <f t="shared" si="130"/>
        <v>17323.079982489584</v>
      </c>
      <c r="I170" s="57">
        <f t="shared" si="131"/>
        <v>29742.280385056147</v>
      </c>
      <c r="J170" s="182">
        <f t="shared" si="132"/>
        <v>1499.1435539334882</v>
      </c>
      <c r="K170" s="182">
        <f t="shared" si="133"/>
        <v>236.31935779460929</v>
      </c>
      <c r="L170" s="182">
        <f t="shared" si="134"/>
        <v>1343.737362580662</v>
      </c>
      <c r="M170" s="183"/>
      <c r="N170" s="184">
        <f t="shared" si="135"/>
        <v>3</v>
      </c>
      <c r="O170" s="184">
        <f t="shared" si="136"/>
        <v>0</v>
      </c>
      <c r="P170" s="184">
        <f t="shared" si="137"/>
        <v>1.3962634015951859E-3</v>
      </c>
      <c r="Q170" s="182">
        <f t="shared" si="138"/>
        <v>1.3962565112759506E-3</v>
      </c>
      <c r="R170" s="182">
        <f t="shared" si="139"/>
        <v>1.0000001624610522</v>
      </c>
      <c r="S170" s="182">
        <f t="shared" si="140"/>
        <v>-9.4247639887960772E-3</v>
      </c>
      <c r="T170" s="182">
        <f t="shared" si="141"/>
        <v>-2.5416312161193342</v>
      </c>
      <c r="U170" s="185">
        <f t="shared" si="142"/>
        <v>-1.5937441679649917</v>
      </c>
    </row>
    <row r="171" spans="1:21" x14ac:dyDescent="0.3">
      <c r="A171" s="180">
        <v>2211</v>
      </c>
      <c r="B171" s="181">
        <v>90.12</v>
      </c>
      <c r="C171" s="181">
        <v>212.2</v>
      </c>
      <c r="D171" s="57">
        <f t="shared" si="126"/>
        <v>1118.302015292033</v>
      </c>
      <c r="E171" s="57">
        <f t="shared" si="127"/>
        <v>-1034.7220152920331</v>
      </c>
      <c r="F171" s="57">
        <f t="shared" si="128"/>
        <v>-833.90956410364379</v>
      </c>
      <c r="G171" s="57">
        <f t="shared" si="129"/>
        <v>-1249.0966871006481</v>
      </c>
      <c r="H171" s="57">
        <f t="shared" si="130"/>
        <v>17320.540435896361</v>
      </c>
      <c r="I171" s="57">
        <f t="shared" si="131"/>
        <v>29740.683312899349</v>
      </c>
      <c r="J171" s="182">
        <f t="shared" si="132"/>
        <v>1501.8813850731833</v>
      </c>
      <c r="K171" s="182">
        <f t="shared" si="133"/>
        <v>236.2725262517169</v>
      </c>
      <c r="L171" s="182">
        <f t="shared" si="134"/>
        <v>1346.7352105228874</v>
      </c>
      <c r="M171" s="183"/>
      <c r="N171" s="184">
        <f t="shared" si="135"/>
        <v>3</v>
      </c>
      <c r="O171" s="184">
        <f t="shared" si="136"/>
        <v>-1.0471975511966373E-3</v>
      </c>
      <c r="P171" s="184">
        <f t="shared" si="137"/>
        <v>1.2217304763959117E-3</v>
      </c>
      <c r="Q171" s="182">
        <f t="shared" si="138"/>
        <v>1.609110841853667E-3</v>
      </c>
      <c r="R171" s="182">
        <f t="shared" si="139"/>
        <v>1.0000002157698644</v>
      </c>
      <c r="S171" s="182">
        <f t="shared" si="140"/>
        <v>-7.8539732802991175E-3</v>
      </c>
      <c r="T171" s="182">
        <f t="shared" si="141"/>
        <v>-2.5395465932242876</v>
      </c>
      <c r="U171" s="185">
        <f t="shared" si="142"/>
        <v>-1.59707215679772</v>
      </c>
    </row>
    <row r="172" spans="1:21" x14ac:dyDescent="0.3">
      <c r="A172" s="180">
        <v>2214</v>
      </c>
      <c r="B172" s="181">
        <v>90</v>
      </c>
      <c r="C172" s="181">
        <v>212.28</v>
      </c>
      <c r="D172" s="57">
        <f t="shared" si="126"/>
        <v>1118.2988737000173</v>
      </c>
      <c r="E172" s="57">
        <f t="shared" si="127"/>
        <v>-1034.7188737000174</v>
      </c>
      <c r="F172" s="57">
        <f t="shared" si="128"/>
        <v>-836.44702486757853</v>
      </c>
      <c r="G172" s="57">
        <f t="shared" si="129"/>
        <v>-1250.6970865038793</v>
      </c>
      <c r="H172" s="57">
        <f t="shared" si="130"/>
        <v>17318.002975132425</v>
      </c>
      <c r="I172" s="57">
        <f t="shared" si="131"/>
        <v>29739.082913496117</v>
      </c>
      <c r="J172" s="182">
        <f t="shared" si="132"/>
        <v>1504.6218221198028</v>
      </c>
      <c r="K172" s="182">
        <f t="shared" si="133"/>
        <v>236.22600162997952</v>
      </c>
      <c r="L172" s="182">
        <f t="shared" si="134"/>
        <v>1349.732915707177</v>
      </c>
      <c r="M172" s="183"/>
      <c r="N172" s="184">
        <f t="shared" si="135"/>
        <v>3</v>
      </c>
      <c r="O172" s="184">
        <f t="shared" si="136"/>
        <v>-2.0943951023932746E-3</v>
      </c>
      <c r="P172" s="184">
        <f t="shared" si="137"/>
        <v>1.3962634015956819E-3</v>
      </c>
      <c r="Q172" s="182">
        <f t="shared" si="138"/>
        <v>2.5171490779771766E-3</v>
      </c>
      <c r="R172" s="182">
        <f t="shared" si="139"/>
        <v>1.0000005280036246</v>
      </c>
      <c r="S172" s="182">
        <f t="shared" si="140"/>
        <v>-3.1415920156001105E-3</v>
      </c>
      <c r="T172" s="182">
        <f t="shared" si="141"/>
        <v>-2.5374607639347433</v>
      </c>
      <c r="U172" s="185">
        <f t="shared" si="142"/>
        <v>-1.6003994032311777</v>
      </c>
    </row>
    <row r="173" spans="1:21" x14ac:dyDescent="0.3">
      <c r="A173" s="180">
        <v>2217</v>
      </c>
      <c r="B173" s="181">
        <v>89.62</v>
      </c>
      <c r="C173" s="181">
        <v>212.36</v>
      </c>
      <c r="D173" s="57">
        <f t="shared" si="126"/>
        <v>1118.3088220419036</v>
      </c>
      <c r="E173" s="57">
        <f t="shared" si="127"/>
        <v>-1034.7288220419036</v>
      </c>
      <c r="F173" s="57">
        <f t="shared" si="128"/>
        <v>-838.98223186064797</v>
      </c>
      <c r="G173" s="57">
        <f t="shared" si="129"/>
        <v>-1252.301016702058</v>
      </c>
      <c r="H173" s="57">
        <f t="shared" si="130"/>
        <v>17315.467768139355</v>
      </c>
      <c r="I173" s="57">
        <f t="shared" si="131"/>
        <v>29737.478983297937</v>
      </c>
      <c r="J173" s="182">
        <f t="shared" si="132"/>
        <v>1507.3649265559029</v>
      </c>
      <c r="K173" s="182">
        <f t="shared" si="133"/>
        <v>236.17979207516936</v>
      </c>
      <c r="L173" s="182">
        <f t="shared" si="134"/>
        <v>1352.7304344661163</v>
      </c>
      <c r="M173" s="183"/>
      <c r="N173" s="184">
        <f t="shared" si="135"/>
        <v>3</v>
      </c>
      <c r="O173" s="184">
        <f t="shared" si="136"/>
        <v>-6.6322511575783727E-3</v>
      </c>
      <c r="P173" s="184">
        <f t="shared" si="137"/>
        <v>1.3962634015956819E-3</v>
      </c>
      <c r="Q173" s="182">
        <f t="shared" si="138"/>
        <v>6.7776307304929784E-3</v>
      </c>
      <c r="R173" s="182">
        <f t="shared" si="139"/>
        <v>1.0000038280407779</v>
      </c>
      <c r="S173" s="182">
        <f t="shared" si="140"/>
        <v>9.9483418862382281E-3</v>
      </c>
      <c r="T173" s="182">
        <f t="shared" si="141"/>
        <v>-2.5352069930693926</v>
      </c>
      <c r="U173" s="185">
        <f t="shared" si="142"/>
        <v>-1.6039301981787668</v>
      </c>
    </row>
    <row r="174" spans="1:21" x14ac:dyDescent="0.3">
      <c r="A174" s="180">
        <v>2220.13</v>
      </c>
      <c r="B174" s="181">
        <v>89.41</v>
      </c>
      <c r="C174" s="181">
        <v>212.44</v>
      </c>
      <c r="D174" s="57">
        <f t="shared" si="126"/>
        <v>1118.3353166856787</v>
      </c>
      <c r="E174" s="57">
        <f t="shared" si="127"/>
        <v>-1034.7553166856787</v>
      </c>
      <c r="F174" s="57">
        <f t="shared" si="128"/>
        <v>-841.62488191112811</v>
      </c>
      <c r="G174" s="57">
        <f t="shared" si="129"/>
        <v>-1253.9780933806019</v>
      </c>
      <c r="H174" s="57">
        <f t="shared" si="130"/>
        <v>17312.825118088876</v>
      </c>
      <c r="I174" s="57">
        <f t="shared" si="131"/>
        <v>29735.801906619392</v>
      </c>
      <c r="J174" s="182">
        <f t="shared" si="132"/>
        <v>1510.2296184787165</v>
      </c>
      <c r="K174" s="182">
        <f t="shared" si="133"/>
        <v>236.1319121963121</v>
      </c>
      <c r="L174" s="182">
        <f t="shared" si="134"/>
        <v>1355.8575748824157</v>
      </c>
      <c r="M174" s="183"/>
      <c r="N174" s="184">
        <f t="shared" si="135"/>
        <v>3.1300000000001091</v>
      </c>
      <c r="O174" s="184">
        <f t="shared" si="136"/>
        <v>-3.6651914291882309E-3</v>
      </c>
      <c r="P174" s="184">
        <f t="shared" si="137"/>
        <v>1.3962634015951859E-3</v>
      </c>
      <c r="Q174" s="182">
        <f t="shared" si="138"/>
        <v>3.9221215977276458E-3</v>
      </c>
      <c r="R174" s="182">
        <f t="shared" si="139"/>
        <v>1.0000012819217909</v>
      </c>
      <c r="S174" s="182">
        <f t="shared" si="140"/>
        <v>2.6494643774998182E-2</v>
      </c>
      <c r="T174" s="182">
        <f t="shared" si="141"/>
        <v>-2.6426500504800945</v>
      </c>
      <c r="U174" s="185">
        <f t="shared" si="142"/>
        <v>-1.6770766785438409</v>
      </c>
    </row>
    <row r="175" spans="1:21" x14ac:dyDescent="0.3">
      <c r="A175" s="180">
        <v>2223</v>
      </c>
      <c r="B175" s="181">
        <v>89.33</v>
      </c>
      <c r="C175" s="181">
        <v>212.42</v>
      </c>
      <c r="D175" s="57">
        <f t="shared" si="126"/>
        <v>1118.3668733457514</v>
      </c>
      <c r="E175" s="57">
        <f t="shared" si="127"/>
        <v>-1034.7868733457515</v>
      </c>
      <c r="F175" s="57">
        <f t="shared" si="128"/>
        <v>-844.04715087510772</v>
      </c>
      <c r="G175" s="57">
        <f t="shared" si="129"/>
        <v>-1255.5170916981872</v>
      </c>
      <c r="H175" s="57">
        <f t="shared" si="130"/>
        <v>17310.402849124897</v>
      </c>
      <c r="I175" s="57">
        <f t="shared" si="131"/>
        <v>29734.262908301807</v>
      </c>
      <c r="J175" s="182">
        <f t="shared" si="132"/>
        <v>1512.8578123692462</v>
      </c>
      <c r="K175" s="182">
        <f t="shared" si="133"/>
        <v>236.08822211893471</v>
      </c>
      <c r="L175" s="182">
        <f t="shared" si="134"/>
        <v>1358.7248204988139</v>
      </c>
      <c r="M175" s="183"/>
      <c r="N175" s="184">
        <f t="shared" si="135"/>
        <v>2.8699999999998909</v>
      </c>
      <c r="O175" s="184">
        <f t="shared" si="136"/>
        <v>-1.3962634015954338E-3</v>
      </c>
      <c r="P175" s="184">
        <f t="shared" si="137"/>
        <v>-3.490658503990445E-4</v>
      </c>
      <c r="Q175" s="182">
        <f t="shared" si="138"/>
        <v>1.4392302469490303E-3</v>
      </c>
      <c r="R175" s="182">
        <f t="shared" si="139"/>
        <v>1.0000001726153445</v>
      </c>
      <c r="S175" s="182">
        <f t="shared" si="140"/>
        <v>3.1556660072631103E-2</v>
      </c>
      <c r="T175" s="182">
        <f t="shared" si="141"/>
        <v>-2.4222689639796036</v>
      </c>
      <c r="U175" s="185">
        <f t="shared" si="142"/>
        <v>-1.5389983175853952</v>
      </c>
    </row>
    <row r="176" spans="1:21" x14ac:dyDescent="0.3">
      <c r="A176" s="180">
        <v>2226</v>
      </c>
      <c r="B176" s="181">
        <v>89.3</v>
      </c>
      <c r="C176" s="181">
        <v>212.41</v>
      </c>
      <c r="D176" s="57">
        <f t="shared" si="126"/>
        <v>1118.4027390071426</v>
      </c>
      <c r="E176" s="57">
        <f t="shared" si="127"/>
        <v>-1034.8227390071427</v>
      </c>
      <c r="F176" s="57">
        <f t="shared" si="128"/>
        <v>-846.57953270220048</v>
      </c>
      <c r="G176" s="57">
        <f t="shared" si="129"/>
        <v>-1257.1251202140052</v>
      </c>
      <c r="H176" s="57">
        <f t="shared" si="130"/>
        <v>17307.870467297806</v>
      </c>
      <c r="I176" s="57">
        <f t="shared" si="131"/>
        <v>29732.65487978599</v>
      </c>
      <c r="J176" s="182">
        <f t="shared" si="132"/>
        <v>1515.605645629282</v>
      </c>
      <c r="K176" s="182">
        <f t="shared" si="133"/>
        <v>236.0426883471867</v>
      </c>
      <c r="L176" s="182">
        <f t="shared" si="134"/>
        <v>1361.7219417510671</v>
      </c>
      <c r="M176" s="183"/>
      <c r="N176" s="184">
        <f t="shared" si="135"/>
        <v>3</v>
      </c>
      <c r="O176" s="184">
        <f t="shared" si="136"/>
        <v>-5.2359877559831865E-4</v>
      </c>
      <c r="P176" s="184">
        <f t="shared" si="137"/>
        <v>-1.7453292519927421E-4</v>
      </c>
      <c r="Q176" s="182">
        <f t="shared" si="138"/>
        <v>5.5191762535455879E-4</v>
      </c>
      <c r="R176" s="182">
        <f t="shared" si="139"/>
        <v>1.0000000253844228</v>
      </c>
      <c r="S176" s="182">
        <f t="shared" si="140"/>
        <v>3.5865661391168875E-2</v>
      </c>
      <c r="T176" s="182">
        <f t="shared" si="141"/>
        <v>-2.5323818270927649</v>
      </c>
      <c r="U176" s="185">
        <f t="shared" si="142"/>
        <v>-1.6080285158178895</v>
      </c>
    </row>
    <row r="177" spans="1:21" x14ac:dyDescent="0.3">
      <c r="A177" s="180">
        <v>2229</v>
      </c>
      <c r="B177" s="181">
        <v>89.33</v>
      </c>
      <c r="C177" s="181">
        <v>212.39</v>
      </c>
      <c r="D177" s="57">
        <f t="shared" si="126"/>
        <v>1118.4386046688069</v>
      </c>
      <c r="E177" s="57">
        <f t="shared" si="127"/>
        <v>-1034.8586046688069</v>
      </c>
      <c r="F177" s="57">
        <f t="shared" si="128"/>
        <v>-849.11233541505635</v>
      </c>
      <c r="G177" s="57">
        <f t="shared" si="129"/>
        <v>-1258.7324856905147</v>
      </c>
      <c r="H177" s="57">
        <f t="shared" si="130"/>
        <v>17305.337664584949</v>
      </c>
      <c r="I177" s="57">
        <f t="shared" si="131"/>
        <v>29731.047514309481</v>
      </c>
      <c r="J177" s="182">
        <f t="shared" si="132"/>
        <v>1518.3541183421714</v>
      </c>
      <c r="K177" s="182">
        <f t="shared" si="133"/>
        <v>235.99729225439532</v>
      </c>
      <c r="L177" s="182">
        <f t="shared" si="134"/>
        <v>1364.7190959814291</v>
      </c>
      <c r="M177" s="183"/>
      <c r="N177" s="184">
        <f t="shared" si="135"/>
        <v>3</v>
      </c>
      <c r="O177" s="184">
        <f t="shared" si="136"/>
        <v>5.2359877559831865E-4</v>
      </c>
      <c r="P177" s="184">
        <f t="shared" si="137"/>
        <v>-3.490658503990445E-4</v>
      </c>
      <c r="Q177" s="182">
        <f t="shared" si="138"/>
        <v>6.292735714181763E-4</v>
      </c>
      <c r="R177" s="182">
        <f t="shared" si="139"/>
        <v>1.0000000329987702</v>
      </c>
      <c r="S177" s="182">
        <f t="shared" si="140"/>
        <v>3.5865661664262478E-2</v>
      </c>
      <c r="T177" s="182">
        <f t="shared" si="141"/>
        <v>-2.5328027128558159</v>
      </c>
      <c r="U177" s="185">
        <f t="shared" si="142"/>
        <v>-1.6073654765095227</v>
      </c>
    </row>
    <row r="178" spans="1:21" x14ac:dyDescent="0.3">
      <c r="A178" s="180">
        <v>2232</v>
      </c>
      <c r="B178" s="181">
        <v>89.36</v>
      </c>
      <c r="C178" s="181">
        <v>212.38</v>
      </c>
      <c r="D178" s="57">
        <f t="shared" si="126"/>
        <v>1118.4728996412994</v>
      </c>
      <c r="E178" s="57">
        <f t="shared" si="127"/>
        <v>-1034.8928996412994</v>
      </c>
      <c r="F178" s="57">
        <f t="shared" si="128"/>
        <v>-851.64557436879886</v>
      </c>
      <c r="G178" s="57">
        <f t="shared" si="129"/>
        <v>-1260.3391978706027</v>
      </c>
      <c r="H178" s="57">
        <f t="shared" si="130"/>
        <v>17302.804425631206</v>
      </c>
      <c r="I178" s="57">
        <f t="shared" si="131"/>
        <v>29729.440802129393</v>
      </c>
      <c r="J178" s="182">
        <f t="shared" si="132"/>
        <v>1521.1032437119695</v>
      </c>
      <c r="K178" s="182">
        <f t="shared" si="133"/>
        <v>235.95203284916212</v>
      </c>
      <c r="L178" s="182">
        <f t="shared" si="134"/>
        <v>1367.7163013592703</v>
      </c>
      <c r="M178" s="183"/>
      <c r="N178" s="184">
        <f t="shared" si="135"/>
        <v>3</v>
      </c>
      <c r="O178" s="184">
        <f t="shared" si="136"/>
        <v>5.2359877559831865E-4</v>
      </c>
      <c r="P178" s="184">
        <f t="shared" si="137"/>
        <v>-1.7453292519927421E-4</v>
      </c>
      <c r="Q178" s="182">
        <f t="shared" si="138"/>
        <v>5.5191796329889797E-4</v>
      </c>
      <c r="R178" s="182">
        <f t="shared" si="139"/>
        <v>1.0000000253844539</v>
      </c>
      <c r="S178" s="182">
        <f t="shared" si="140"/>
        <v>3.429497249256154E-2</v>
      </c>
      <c r="T178" s="182">
        <f t="shared" si="141"/>
        <v>-2.5332389537425248</v>
      </c>
      <c r="U178" s="185">
        <f t="shared" si="142"/>
        <v>-1.6067121800880009</v>
      </c>
    </row>
    <row r="179" spans="1:21" x14ac:dyDescent="0.3">
      <c r="A179" s="180">
        <v>2235</v>
      </c>
      <c r="B179" s="181">
        <v>89.48</v>
      </c>
      <c r="C179" s="181">
        <v>212.36</v>
      </c>
      <c r="D179" s="57">
        <f t="shared" si="126"/>
        <v>1118.5032678463806</v>
      </c>
      <c r="E179" s="57">
        <f t="shared" si="127"/>
        <v>-1034.9232678463807</v>
      </c>
      <c r="F179" s="57">
        <f t="shared" si="128"/>
        <v>-854.1792691762314</v>
      </c>
      <c r="G179" s="57">
        <f t="shared" si="129"/>
        <v>-1261.945269168418</v>
      </c>
      <c r="H179" s="57">
        <f t="shared" si="130"/>
        <v>17300.270730823773</v>
      </c>
      <c r="I179" s="57">
        <f t="shared" si="131"/>
        <v>29727.834730831579</v>
      </c>
      <c r="J179" s="182">
        <f t="shared" si="132"/>
        <v>1523.8530395897735</v>
      </c>
      <c r="K179" s="182">
        <f t="shared" si="133"/>
        <v>235.90690907249922</v>
      </c>
      <c r="L179" s="182">
        <f t="shared" si="134"/>
        <v>1370.7135810768514</v>
      </c>
      <c r="M179" s="183"/>
      <c r="N179" s="184">
        <f t="shared" si="135"/>
        <v>3</v>
      </c>
      <c r="O179" s="184">
        <f t="shared" si="136"/>
        <v>2.0943951023932746E-3</v>
      </c>
      <c r="P179" s="184">
        <f t="shared" si="137"/>
        <v>-3.4906585039854842E-4</v>
      </c>
      <c r="Q179" s="182">
        <f t="shared" si="138"/>
        <v>2.1232817247462954E-3</v>
      </c>
      <c r="R179" s="182">
        <f t="shared" si="139"/>
        <v>1.0000003756939428</v>
      </c>
      <c r="S179" s="182">
        <f t="shared" si="140"/>
        <v>3.0368205081292725E-2</v>
      </c>
      <c r="T179" s="182">
        <f t="shared" si="141"/>
        <v>-2.5336948074325023</v>
      </c>
      <c r="U179" s="185">
        <f t="shared" si="142"/>
        <v>-1.6060712978153431</v>
      </c>
    </row>
    <row r="180" spans="1:21" x14ac:dyDescent="0.3">
      <c r="A180" s="180">
        <v>2238</v>
      </c>
      <c r="B180" s="181">
        <v>89.71</v>
      </c>
      <c r="C180" s="181">
        <v>212.35</v>
      </c>
      <c r="D180" s="57">
        <f t="shared" si="126"/>
        <v>1118.5244734060182</v>
      </c>
      <c r="E180" s="57">
        <f t="shared" si="127"/>
        <v>-1034.9444734060182</v>
      </c>
      <c r="F180" s="57">
        <f t="shared" si="128"/>
        <v>-856.71344966940239</v>
      </c>
      <c r="G180" s="57">
        <f t="shared" si="129"/>
        <v>-1263.5507184649507</v>
      </c>
      <c r="H180" s="57">
        <f t="shared" si="130"/>
        <v>17297.736550330603</v>
      </c>
      <c r="I180" s="57">
        <f t="shared" si="131"/>
        <v>29726.229281535045</v>
      </c>
      <c r="J180" s="182">
        <f t="shared" si="132"/>
        <v>1526.6035349683102</v>
      </c>
      <c r="K180" s="182">
        <f t="shared" si="133"/>
        <v>235.86191969386115</v>
      </c>
      <c r="L180" s="182">
        <f t="shared" si="134"/>
        <v>1373.7109704099787</v>
      </c>
      <c r="M180" s="183"/>
      <c r="N180" s="184">
        <f t="shared" si="135"/>
        <v>3</v>
      </c>
      <c r="O180" s="184">
        <f t="shared" si="136"/>
        <v>4.0142572795867793E-3</v>
      </c>
      <c r="P180" s="184">
        <f t="shared" si="137"/>
        <v>-1.7453292519977026E-4</v>
      </c>
      <c r="Q180" s="182">
        <f t="shared" si="138"/>
        <v>4.018049487709785E-3</v>
      </c>
      <c r="R180" s="182">
        <f t="shared" si="139"/>
        <v>1.0000013453956458</v>
      </c>
      <c r="S180" s="182">
        <f t="shared" si="140"/>
        <v>2.1205559637560618E-2</v>
      </c>
      <c r="T180" s="182">
        <f t="shared" si="141"/>
        <v>-2.5341804931710157</v>
      </c>
      <c r="U180" s="185">
        <f t="shared" si="142"/>
        <v>-1.6054492965326606</v>
      </c>
    </row>
    <row r="181" spans="1:21" x14ac:dyDescent="0.3">
      <c r="A181" s="180">
        <v>2241</v>
      </c>
      <c r="B181" s="181">
        <v>89.83</v>
      </c>
      <c r="C181" s="181">
        <v>212.33</v>
      </c>
      <c r="D181" s="57">
        <f t="shared" si="126"/>
        <v>1118.5365161434347</v>
      </c>
      <c r="E181" s="57">
        <f t="shared" si="127"/>
        <v>-1034.9565161434348</v>
      </c>
      <c r="F181" s="57">
        <f t="shared" si="128"/>
        <v>-859.24809450920452</v>
      </c>
      <c r="G181" s="57">
        <f t="shared" si="129"/>
        <v>-1265.1555322009615</v>
      </c>
      <c r="H181" s="57">
        <f t="shared" si="130"/>
        <v>17295.201905490801</v>
      </c>
      <c r="I181" s="57">
        <f t="shared" si="131"/>
        <v>29724.624467799033</v>
      </c>
      <c r="J181" s="182">
        <f t="shared" si="132"/>
        <v>1529.3547033230705</v>
      </c>
      <c r="K181" s="182">
        <f t="shared" si="133"/>
        <v>235.81706439797651</v>
      </c>
      <c r="L181" s="182">
        <f t="shared" si="134"/>
        <v>1376.7084440988242</v>
      </c>
      <c r="M181" s="183"/>
      <c r="N181" s="184">
        <f t="shared" si="135"/>
        <v>3</v>
      </c>
      <c r="O181" s="184">
        <f t="shared" si="136"/>
        <v>2.0943951023932746E-3</v>
      </c>
      <c r="P181" s="184">
        <f t="shared" si="137"/>
        <v>-3.4906585039854842E-4</v>
      </c>
      <c r="Q181" s="182">
        <f t="shared" si="138"/>
        <v>2.1232842025735721E-3</v>
      </c>
      <c r="R181" s="182">
        <f t="shared" si="139"/>
        <v>1.0000003756948197</v>
      </c>
      <c r="S181" s="182">
        <f t="shared" si="140"/>
        <v>1.2042737416613736E-2</v>
      </c>
      <c r="T181" s="182">
        <f t="shared" si="141"/>
        <v>-2.5346448398021066</v>
      </c>
      <c r="U181" s="185">
        <f t="shared" si="142"/>
        <v>-1.6048137360107313</v>
      </c>
    </row>
    <row r="182" spans="1:21" x14ac:dyDescent="0.3">
      <c r="A182" s="180">
        <v>2244.86</v>
      </c>
      <c r="B182" s="181">
        <v>89.66</v>
      </c>
      <c r="C182" s="181">
        <v>212.31</v>
      </c>
      <c r="D182" s="57">
        <f t="shared" si="126"/>
        <v>1118.5536953564213</v>
      </c>
      <c r="E182" s="57">
        <f t="shared" si="127"/>
        <v>-1034.9736953564213</v>
      </c>
      <c r="F182" s="57">
        <f t="shared" si="128"/>
        <v>-862.51005148168497</v>
      </c>
      <c r="G182" s="57">
        <f t="shared" si="129"/>
        <v>-1267.219249842112</v>
      </c>
      <c r="H182" s="57">
        <f t="shared" si="130"/>
        <v>17291.93994851832</v>
      </c>
      <c r="I182" s="57">
        <f t="shared" si="131"/>
        <v>29722.560750157882</v>
      </c>
      <c r="J182" s="182">
        <f t="shared" si="132"/>
        <v>1532.8953702315575</v>
      </c>
      <c r="K182" s="182">
        <f t="shared" si="133"/>
        <v>235.75954139673138</v>
      </c>
      <c r="L182" s="182">
        <f t="shared" si="134"/>
        <v>1380.565240523619</v>
      </c>
      <c r="M182" s="183"/>
      <c r="N182" s="184">
        <f t="shared" si="135"/>
        <v>3.8600000000001273</v>
      </c>
      <c r="O182" s="184">
        <f t="shared" si="136"/>
        <v>-2.9670597283903899E-3</v>
      </c>
      <c r="P182" s="184">
        <f t="shared" si="137"/>
        <v>-3.490658503990445E-4</v>
      </c>
      <c r="Q182" s="182">
        <f t="shared" si="138"/>
        <v>2.9875220328734464E-3</v>
      </c>
      <c r="R182" s="182">
        <f t="shared" si="139"/>
        <v>1.0000007437746552</v>
      </c>
      <c r="S182" s="182">
        <f t="shared" si="140"/>
        <v>1.7179212986565492E-2</v>
      </c>
      <c r="T182" s="182">
        <f t="shared" si="141"/>
        <v>-3.2619569724804771</v>
      </c>
      <c r="U182" s="185">
        <f t="shared" si="142"/>
        <v>-2.0637176411506686</v>
      </c>
    </row>
    <row r="183" spans="1:21" x14ac:dyDescent="0.3">
      <c r="A183" s="180">
        <v>2247</v>
      </c>
      <c r="B183" s="181">
        <v>89.46</v>
      </c>
      <c r="C183" s="181">
        <v>212.3</v>
      </c>
      <c r="D183" s="57">
        <f t="shared" si="126"/>
        <v>1118.570129206827</v>
      </c>
      <c r="E183" s="57">
        <f t="shared" si="127"/>
        <v>-1034.9901292068271</v>
      </c>
      <c r="F183" s="57">
        <f t="shared" si="128"/>
        <v>-864.31875775096319</v>
      </c>
      <c r="G183" s="57">
        <f t="shared" si="129"/>
        <v>-1268.3628874150891</v>
      </c>
      <c r="H183" s="57">
        <f t="shared" si="130"/>
        <v>17290.131242249041</v>
      </c>
      <c r="I183" s="57">
        <f t="shared" si="131"/>
        <v>29721.417112584906</v>
      </c>
      <c r="J183" s="182">
        <f t="shared" si="132"/>
        <v>1534.8587326435322</v>
      </c>
      <c r="K183" s="182">
        <f t="shared" si="133"/>
        <v>235.72774621188577</v>
      </c>
      <c r="L183" s="182">
        <f t="shared" si="134"/>
        <v>1382.7034448872867</v>
      </c>
      <c r="M183" s="183"/>
      <c r="N183" s="184">
        <f t="shared" si="135"/>
        <v>2.1399999999998727</v>
      </c>
      <c r="O183" s="184">
        <f t="shared" si="136"/>
        <v>-3.4906585039887086E-3</v>
      </c>
      <c r="P183" s="184">
        <f t="shared" si="137"/>
        <v>-1.7453292519927421E-4</v>
      </c>
      <c r="Q183" s="182">
        <f t="shared" si="138"/>
        <v>3.4950188420121986E-3</v>
      </c>
      <c r="R183" s="182">
        <f t="shared" si="139"/>
        <v>1.0000010179309691</v>
      </c>
      <c r="S183" s="182">
        <f t="shared" si="140"/>
        <v>1.6433850405770698E-2</v>
      </c>
      <c r="T183" s="182">
        <f t="shared" si="141"/>
        <v>-1.8087062692782407</v>
      </c>
      <c r="U183" s="185">
        <f t="shared" si="142"/>
        <v>-1.1436375729770392</v>
      </c>
    </row>
    <row r="184" spans="1:21" x14ac:dyDescent="0.3">
      <c r="A184" s="180">
        <v>2250</v>
      </c>
      <c r="B184" s="181">
        <v>89.32</v>
      </c>
      <c r="C184" s="181">
        <v>212.28</v>
      </c>
      <c r="D184" s="57">
        <f t="shared" si="126"/>
        <v>1118.6020681211398</v>
      </c>
      <c r="E184" s="57">
        <f t="shared" si="127"/>
        <v>-1035.0220681211399</v>
      </c>
      <c r="F184" s="57">
        <f t="shared" si="128"/>
        <v>-866.85467862307758</v>
      </c>
      <c r="G184" s="57">
        <f t="shared" si="129"/>
        <v>-1269.9654106339153</v>
      </c>
      <c r="H184" s="57">
        <f t="shared" si="130"/>
        <v>17287.595321376928</v>
      </c>
      <c r="I184" s="57">
        <f t="shared" si="131"/>
        <v>29719.81458936608</v>
      </c>
      <c r="J184" s="182">
        <f t="shared" si="132"/>
        <v>1537.6115172751822</v>
      </c>
      <c r="K184" s="182">
        <f t="shared" si="133"/>
        <v>235.6832845789711</v>
      </c>
      <c r="L184" s="182">
        <f t="shared" si="134"/>
        <v>1385.7008783939382</v>
      </c>
      <c r="M184" s="183"/>
      <c r="N184" s="184">
        <f t="shared" si="135"/>
        <v>3</v>
      </c>
      <c r="O184" s="184">
        <f t="shared" si="136"/>
        <v>-2.4434609527920711E-3</v>
      </c>
      <c r="P184" s="184">
        <f t="shared" si="137"/>
        <v>-3.490658503990445E-4</v>
      </c>
      <c r="Q184" s="182">
        <f t="shared" si="138"/>
        <v>2.4682654890395561E-3</v>
      </c>
      <c r="R184" s="182">
        <f t="shared" si="139"/>
        <v>1.000000507694853</v>
      </c>
      <c r="S184" s="182">
        <f t="shared" si="140"/>
        <v>3.1938914312736565E-2</v>
      </c>
      <c r="T184" s="182">
        <f t="shared" si="141"/>
        <v>-2.5359208721144171</v>
      </c>
      <c r="U184" s="185">
        <f t="shared" si="142"/>
        <v>-1.6025232188261787</v>
      </c>
    </row>
    <row r="185" spans="1:21" x14ac:dyDescent="0.3">
      <c r="A185" s="180">
        <v>2253</v>
      </c>
      <c r="B185" s="181">
        <v>89.25</v>
      </c>
      <c r="C185" s="181">
        <v>212.26</v>
      </c>
      <c r="D185" s="57">
        <f t="shared" si="126"/>
        <v>1118.6395044599813</v>
      </c>
      <c r="E185" s="57">
        <f t="shared" si="127"/>
        <v>-1035.0595044599813</v>
      </c>
      <c r="F185" s="57">
        <f t="shared" si="128"/>
        <v>-869.39110545183382</v>
      </c>
      <c r="G185" s="57">
        <f t="shared" si="129"/>
        <v>-1271.567014908404</v>
      </c>
      <c r="H185" s="57">
        <f t="shared" si="130"/>
        <v>17285.058894548172</v>
      </c>
      <c r="I185" s="57">
        <f t="shared" si="131"/>
        <v>29718.212985091592</v>
      </c>
      <c r="J185" s="182">
        <f t="shared" si="132"/>
        <v>1540.3647514929155</v>
      </c>
      <c r="K185" s="182">
        <f t="shared" si="133"/>
        <v>235.63894705966129</v>
      </c>
      <c r="L185" s="182">
        <f t="shared" si="134"/>
        <v>1388.6982905997259</v>
      </c>
      <c r="M185" s="183"/>
      <c r="N185" s="184">
        <f t="shared" si="135"/>
        <v>3</v>
      </c>
      <c r="O185" s="184">
        <f t="shared" si="136"/>
        <v>-1.2217304763959117E-3</v>
      </c>
      <c r="P185" s="184">
        <f t="shared" si="137"/>
        <v>-3.490658503990445E-4</v>
      </c>
      <c r="Q185" s="182">
        <f t="shared" si="138"/>
        <v>1.2706114023297577E-3</v>
      </c>
      <c r="R185" s="182">
        <f t="shared" si="139"/>
        <v>1.0000001345377998</v>
      </c>
      <c r="S185" s="182">
        <f t="shared" si="140"/>
        <v>3.7436338841425013E-2</v>
      </c>
      <c r="T185" s="182">
        <f t="shared" si="141"/>
        <v>-2.5364268287562042</v>
      </c>
      <c r="U185" s="185">
        <f t="shared" si="142"/>
        <v>-1.6016042744885399</v>
      </c>
    </row>
    <row r="186" spans="1:21" x14ac:dyDescent="0.3">
      <c r="A186" s="180">
        <v>2256</v>
      </c>
      <c r="B186" s="181">
        <v>89.15</v>
      </c>
      <c r="C186" s="181">
        <v>212.24</v>
      </c>
      <c r="D186" s="57">
        <f t="shared" si="126"/>
        <v>1118.6813909961074</v>
      </c>
      <c r="E186" s="57">
        <f t="shared" si="127"/>
        <v>-1035.1013909961075</v>
      </c>
      <c r="F186" s="57">
        <f t="shared" si="128"/>
        <v>-871.92804126418685</v>
      </c>
      <c r="G186" s="57">
        <f t="shared" si="129"/>
        <v>-1273.1677022064403</v>
      </c>
      <c r="H186" s="57">
        <f t="shared" si="130"/>
        <v>17282.521958735819</v>
      </c>
      <c r="I186" s="57">
        <f t="shared" si="131"/>
        <v>29716.612297793556</v>
      </c>
      <c r="J186" s="182">
        <f t="shared" si="132"/>
        <v>1543.1184358578664</v>
      </c>
      <c r="K186" s="182">
        <f t="shared" si="133"/>
        <v>235.59473295033663</v>
      </c>
      <c r="L186" s="182">
        <f t="shared" si="134"/>
        <v>1391.6956851100122</v>
      </c>
      <c r="M186" s="183"/>
      <c r="N186" s="184">
        <f t="shared" si="135"/>
        <v>3</v>
      </c>
      <c r="O186" s="184">
        <f t="shared" si="136"/>
        <v>-1.7453292519942303E-3</v>
      </c>
      <c r="P186" s="184">
        <f t="shared" si="137"/>
        <v>-3.4906585039854842E-4</v>
      </c>
      <c r="Q186" s="182">
        <f t="shared" si="138"/>
        <v>1.7798869013696539E-3</v>
      </c>
      <c r="R186" s="182">
        <f t="shared" si="139"/>
        <v>1.0000002639998653</v>
      </c>
      <c r="S186" s="182">
        <f t="shared" si="140"/>
        <v>4.1886536126261489E-2</v>
      </c>
      <c r="T186" s="182">
        <f t="shared" si="141"/>
        <v>-2.5369358123529739</v>
      </c>
      <c r="U186" s="185">
        <f t="shared" si="142"/>
        <v>-1.6006872980362261</v>
      </c>
    </row>
    <row r="187" spans="1:21" x14ac:dyDescent="0.3">
      <c r="A187" s="180">
        <v>2259</v>
      </c>
      <c r="B187" s="181">
        <v>89.22</v>
      </c>
      <c r="C187" s="181">
        <v>212.22</v>
      </c>
      <c r="D187" s="57">
        <f t="shared" si="126"/>
        <v>1118.7240628550658</v>
      </c>
      <c r="E187" s="57">
        <f t="shared" si="127"/>
        <v>-1035.1440628550658</v>
      </c>
      <c r="F187" s="57">
        <f t="shared" si="128"/>
        <v>-874.46552647418423</v>
      </c>
      <c r="G187" s="57">
        <f t="shared" si="129"/>
        <v>-1274.7674980404961</v>
      </c>
      <c r="H187" s="57">
        <f t="shared" si="130"/>
        <v>17279.984473525823</v>
      </c>
      <c r="I187" s="57">
        <f t="shared" si="131"/>
        <v>29715.0125019595</v>
      </c>
      <c r="J187" s="182">
        <f t="shared" si="132"/>
        <v>1545.8726115214663</v>
      </c>
      <c r="K187" s="182">
        <f t="shared" si="133"/>
        <v>235.55064090344285</v>
      </c>
      <c r="L187" s="182">
        <f t="shared" si="134"/>
        <v>1394.693109680625</v>
      </c>
      <c r="M187" s="183"/>
      <c r="N187" s="184">
        <f t="shared" si="135"/>
        <v>3</v>
      </c>
      <c r="O187" s="184">
        <f t="shared" si="136"/>
        <v>1.2217304763959117E-3</v>
      </c>
      <c r="P187" s="184">
        <f t="shared" si="137"/>
        <v>-3.490658503990445E-4</v>
      </c>
      <c r="Q187" s="182">
        <f t="shared" si="138"/>
        <v>1.2706091679208775E-3</v>
      </c>
      <c r="R187" s="182">
        <f t="shared" si="139"/>
        <v>1.0000001345373266</v>
      </c>
      <c r="S187" s="182">
        <f t="shared" si="140"/>
        <v>4.2671858958288962E-2</v>
      </c>
      <c r="T187" s="182">
        <f t="shared" si="141"/>
        <v>-2.5374852099973353</v>
      </c>
      <c r="U187" s="185">
        <f t="shared" si="142"/>
        <v>-1.599795834055755</v>
      </c>
    </row>
    <row r="188" spans="1:21" x14ac:dyDescent="0.3">
      <c r="A188" s="180">
        <v>2262</v>
      </c>
      <c r="B188" s="181">
        <v>89.34</v>
      </c>
      <c r="C188" s="181">
        <v>212.2</v>
      </c>
      <c r="D188" s="57">
        <f t="shared" si="126"/>
        <v>1118.7617609682084</v>
      </c>
      <c r="E188" s="57">
        <f t="shared" si="127"/>
        <v>-1035.1817609682084</v>
      </c>
      <c r="F188" s="57">
        <f t="shared" si="128"/>
        <v>-877.00362603389817</v>
      </c>
      <c r="G188" s="57">
        <f t="shared" si="129"/>
        <v>-1276.3664433478805</v>
      </c>
      <c r="H188" s="57">
        <f t="shared" si="130"/>
        <v>17277.446373966108</v>
      </c>
      <c r="I188" s="57">
        <f t="shared" si="131"/>
        <v>29713.413556652114</v>
      </c>
      <c r="J188" s="182">
        <f t="shared" si="132"/>
        <v>1548.6273463235511</v>
      </c>
      <c r="K188" s="182">
        <f t="shared" si="133"/>
        <v>235.50666916066297</v>
      </c>
      <c r="L188" s="182">
        <f t="shared" si="134"/>
        <v>1397.6906410303638</v>
      </c>
      <c r="M188" s="183"/>
      <c r="N188" s="184">
        <f t="shared" si="135"/>
        <v>3</v>
      </c>
      <c r="O188" s="184">
        <f t="shared" si="136"/>
        <v>2.0943951023932746E-3</v>
      </c>
      <c r="P188" s="184">
        <f t="shared" si="137"/>
        <v>-3.490658503990445E-4</v>
      </c>
      <c r="Q188" s="182">
        <f t="shared" si="138"/>
        <v>2.1232801341413143E-3</v>
      </c>
      <c r="R188" s="182">
        <f t="shared" si="139"/>
        <v>1.0000003756933802</v>
      </c>
      <c r="S188" s="182">
        <f t="shared" si="140"/>
        <v>3.7698113142679027E-2</v>
      </c>
      <c r="T188" s="182">
        <f t="shared" si="141"/>
        <v>-2.5380995597139786</v>
      </c>
      <c r="U188" s="185">
        <f t="shared" si="142"/>
        <v>-1.5989453073844662</v>
      </c>
    </row>
    <row r="189" spans="1:21" x14ac:dyDescent="0.3">
      <c r="A189" s="180">
        <v>2265</v>
      </c>
      <c r="B189" s="181">
        <v>89.37</v>
      </c>
      <c r="C189" s="181">
        <v>212.18</v>
      </c>
      <c r="D189" s="57">
        <f t="shared" ref="D189:D220" si="143">S189+D188</f>
        <v>1118.7955323758813</v>
      </c>
      <c r="E189" s="57">
        <f t="shared" ref="E189:E220" si="144">$D$1-D189</f>
        <v>-1035.2155323758814</v>
      </c>
      <c r="F189" s="57">
        <f t="shared" ref="F189:F220" si="145">T189+F188</f>
        <v>-879.54232359479442</v>
      </c>
      <c r="G189" s="57">
        <f t="shared" ref="G189:G220" si="146">U189+G188</f>
        <v>-1277.9645277916234</v>
      </c>
      <c r="H189" s="57">
        <f t="shared" ref="H189:H220" si="147">H188+T189</f>
        <v>17274.907676405212</v>
      </c>
      <c r="I189" s="57">
        <f t="shared" ref="I189:I220" si="148">I188+U189</f>
        <v>29711.815472208371</v>
      </c>
      <c r="J189" s="182">
        <f t="shared" ref="J189:J220" si="149">SQRT(F189^2+G189^2)</f>
        <v>1551.3826198872403</v>
      </c>
      <c r="K189" s="182">
        <f t="shared" ref="K189:K220" si="150">IF(J189=0,0,IF(F189&lt;0,ATAN(G189/F189)*180/PI()+180,ATAN(G189/F189)*180/PI()))</f>
        <v>235.46281738367651</v>
      </c>
      <c r="L189" s="182">
        <f t="shared" ref="L189:L220" si="151">COS((K189-$B$1)*PI()/180)*J189</f>
        <v>1400.6882598324971</v>
      </c>
      <c r="M189" s="183"/>
      <c r="N189" s="184">
        <f t="shared" ref="N189:N220" si="152">A189-A188</f>
        <v>3</v>
      </c>
      <c r="O189" s="184">
        <f t="shared" ref="O189:O220" si="153">RADIANS(B189-B188)</f>
        <v>5.2359877559831865E-4</v>
      </c>
      <c r="P189" s="184">
        <f t="shared" ref="P189:P220" si="154">RADIANS(C189-C188)</f>
        <v>-3.4906585039854842E-4</v>
      </c>
      <c r="Q189" s="182">
        <f t="shared" ref="Q189:Q220" si="155">ACOS(COS(O189)-SIN(RADIANS(B188))*SIN(RADIANS(B189))*(1-COS(P189)))</f>
        <v>6.2927514022570463E-4</v>
      </c>
      <c r="R189" s="182">
        <f t="shared" ref="R189:R220" si="156">2/Q189*TAN(Q189/2)</f>
        <v>1.0000000329989349</v>
      </c>
      <c r="S189" s="182">
        <f t="shared" ref="S189:S220" si="157">(N189/2)*(COS(RADIANS(B188))+COS(RADIANS(B189)))*R189</f>
        <v>3.3771407672876369E-2</v>
      </c>
      <c r="T189" s="182">
        <f t="shared" ref="T189:T220" si="158">(N189/2)*(SIN(RADIANS(B188))*COS(RADIANS(C188))+SIN(RADIANS(B189))*COS(RADIANS(C189)))*R189</f>
        <v>-2.5386975608962681</v>
      </c>
      <c r="U189" s="185">
        <f t="shared" ref="U189:U220" si="159">(N189/2)*(SIN(RADIANS(B188))*SIN(RADIANS(C188))+SIN(RADIANS(B189))*SIN(RADIANS(C189)))*R189</f>
        <v>-1.5980844437427999</v>
      </c>
    </row>
    <row r="190" spans="1:21" x14ac:dyDescent="0.3">
      <c r="A190" s="180">
        <v>2268</v>
      </c>
      <c r="B190" s="181">
        <v>89.62</v>
      </c>
      <c r="C190" s="181">
        <v>212.16</v>
      </c>
      <c r="D190" s="57">
        <f t="shared" si="143"/>
        <v>1118.8219737509889</v>
      </c>
      <c r="E190" s="57">
        <f t="shared" si="144"/>
        <v>-1035.241973750989</v>
      </c>
      <c r="F190" s="57">
        <f t="shared" si="145"/>
        <v>-882.08163912663633</v>
      </c>
      <c r="G190" s="57">
        <f t="shared" si="146"/>
        <v>-1279.5617638772158</v>
      </c>
      <c r="H190" s="57">
        <f t="shared" si="147"/>
        <v>17272.36836087337</v>
      </c>
      <c r="I190" s="57">
        <f t="shared" si="148"/>
        <v>29710.218236122779</v>
      </c>
      <c r="J190" s="182">
        <f t="shared" si="149"/>
        <v>1554.1384512523023</v>
      </c>
      <c r="K190" s="182">
        <f t="shared" si="150"/>
        <v>235.41908460983473</v>
      </c>
      <c r="L190" s="182">
        <f t="shared" si="151"/>
        <v>1403.6859896340925</v>
      </c>
      <c r="M190" s="183"/>
      <c r="N190" s="184">
        <f t="shared" si="152"/>
        <v>3</v>
      </c>
      <c r="O190" s="184">
        <f t="shared" si="153"/>
        <v>4.3633231299858239E-3</v>
      </c>
      <c r="P190" s="184">
        <f t="shared" si="154"/>
        <v>-3.490658503990445E-4</v>
      </c>
      <c r="Q190" s="182">
        <f t="shared" si="155"/>
        <v>4.3772623917170961E-3</v>
      </c>
      <c r="R190" s="182">
        <f t="shared" si="156"/>
        <v>1.0000015967052298</v>
      </c>
      <c r="S190" s="182">
        <f t="shared" si="157"/>
        <v>2.6441375107567409E-2</v>
      </c>
      <c r="T190" s="182">
        <f t="shared" si="158"/>
        <v>-2.5393155318419107</v>
      </c>
      <c r="U190" s="185">
        <f t="shared" si="159"/>
        <v>-1.5972360855923895</v>
      </c>
    </row>
    <row r="191" spans="1:21" x14ac:dyDescent="0.3">
      <c r="A191" s="180">
        <v>2269.65</v>
      </c>
      <c r="B191" s="181">
        <v>89.72</v>
      </c>
      <c r="C191" s="181">
        <v>212.15</v>
      </c>
      <c r="D191" s="57">
        <f t="shared" si="143"/>
        <v>1118.8314770150421</v>
      </c>
      <c r="E191" s="57">
        <f t="shared" si="144"/>
        <v>-1035.2514770150422</v>
      </c>
      <c r="F191" s="57">
        <f t="shared" si="145"/>
        <v>-883.47852462979017</v>
      </c>
      <c r="G191" s="57">
        <f t="shared" si="146"/>
        <v>-1280.4398981955519</v>
      </c>
      <c r="H191" s="57">
        <f t="shared" si="147"/>
        <v>17270.971475370217</v>
      </c>
      <c r="I191" s="57">
        <f t="shared" si="148"/>
        <v>29709.340101804442</v>
      </c>
      <c r="J191" s="182">
        <f t="shared" si="149"/>
        <v>1555.6544077567698</v>
      </c>
      <c r="K191" s="182">
        <f t="shared" si="150"/>
        <v>235.39508246833768</v>
      </c>
      <c r="L191" s="182">
        <f t="shared" si="151"/>
        <v>1405.3347951251701</v>
      </c>
      <c r="M191" s="183"/>
      <c r="N191" s="184">
        <f t="shared" si="152"/>
        <v>1.6500000000000909</v>
      </c>
      <c r="O191" s="184">
        <f t="shared" si="153"/>
        <v>1.7453292519942303E-3</v>
      </c>
      <c r="P191" s="184">
        <f t="shared" si="154"/>
        <v>-1.7453292519927421E-4</v>
      </c>
      <c r="Q191" s="182">
        <f t="shared" si="155"/>
        <v>1.7540338997861227E-3</v>
      </c>
      <c r="R191" s="182">
        <f t="shared" si="156"/>
        <v>1.0000002563863224</v>
      </c>
      <c r="S191" s="182">
        <f t="shared" si="157"/>
        <v>9.5032640531260756E-3</v>
      </c>
      <c r="T191" s="182">
        <f t="shared" si="158"/>
        <v>-1.3968855031538168</v>
      </c>
      <c r="U191" s="185">
        <f t="shared" si="159"/>
        <v>-0.87813431833624922</v>
      </c>
    </row>
    <row r="192" spans="1:21" x14ac:dyDescent="0.3">
      <c r="A192" s="180">
        <v>2271</v>
      </c>
      <c r="B192" s="181">
        <v>89.81</v>
      </c>
      <c r="C192" s="181">
        <v>212.11</v>
      </c>
      <c r="D192" s="57">
        <f t="shared" si="143"/>
        <v>1118.8370140562251</v>
      </c>
      <c r="E192" s="57">
        <f t="shared" si="144"/>
        <v>-1035.2570140562252</v>
      </c>
      <c r="F192" s="57">
        <f t="shared" si="145"/>
        <v>-884.62175368739167</v>
      </c>
      <c r="G192" s="57">
        <f t="shared" si="146"/>
        <v>-1281.1578788458992</v>
      </c>
      <c r="H192" s="57">
        <f t="shared" si="147"/>
        <v>17269.828246312616</v>
      </c>
      <c r="I192" s="57">
        <f t="shared" si="148"/>
        <v>29708.622121154094</v>
      </c>
      <c r="J192" s="182">
        <f t="shared" si="149"/>
        <v>1556.8947162945476</v>
      </c>
      <c r="K192" s="182">
        <f t="shared" si="150"/>
        <v>235.37545904212433</v>
      </c>
      <c r="L192" s="182">
        <f t="shared" si="151"/>
        <v>1406.6838508565711</v>
      </c>
      <c r="M192" s="183"/>
      <c r="N192" s="184">
        <f t="shared" si="152"/>
        <v>1.3499999999999091</v>
      </c>
      <c r="O192" s="184">
        <f t="shared" si="153"/>
        <v>1.5707963267949561E-3</v>
      </c>
      <c r="P192" s="184">
        <f t="shared" si="154"/>
        <v>-6.9813170079759297E-4</v>
      </c>
      <c r="Q192" s="182">
        <f t="shared" si="155"/>
        <v>1.7189475479850724E-3</v>
      </c>
      <c r="R192" s="182">
        <f t="shared" si="156"/>
        <v>1.0000002462317954</v>
      </c>
      <c r="S192" s="182">
        <f t="shared" si="157"/>
        <v>5.537041183076334E-3</v>
      </c>
      <c r="T192" s="182">
        <f t="shared" si="158"/>
        <v>-1.1432290576014594</v>
      </c>
      <c r="U192" s="185">
        <f t="shared" si="159"/>
        <v>-0.71798065034727754</v>
      </c>
    </row>
    <row r="193" spans="1:21" x14ac:dyDescent="0.3">
      <c r="A193" s="180">
        <v>2274</v>
      </c>
      <c r="B193" s="181">
        <v>89.71</v>
      </c>
      <c r="C193" s="181">
        <v>212.01</v>
      </c>
      <c r="D193" s="57">
        <f t="shared" si="143"/>
        <v>1118.8495803916862</v>
      </c>
      <c r="E193" s="57">
        <f t="shared" si="144"/>
        <v>-1035.2695803916863</v>
      </c>
      <c r="F193" s="57">
        <f t="shared" si="145"/>
        <v>-887.16420883514559</v>
      </c>
      <c r="G193" s="57">
        <f t="shared" si="146"/>
        <v>-1282.7502856217116</v>
      </c>
      <c r="H193" s="57">
        <f t="shared" si="147"/>
        <v>17267.285791164861</v>
      </c>
      <c r="I193" s="57">
        <f t="shared" si="148"/>
        <v>29707.029714378281</v>
      </c>
      <c r="J193" s="182">
        <f t="shared" si="149"/>
        <v>1559.6501622802059</v>
      </c>
      <c r="K193" s="182">
        <f t="shared" si="150"/>
        <v>235.33183948580489</v>
      </c>
      <c r="L193" s="182">
        <f t="shared" si="151"/>
        <v>1409.6818849904148</v>
      </c>
      <c r="M193" s="183"/>
      <c r="N193" s="184">
        <f t="shared" si="152"/>
        <v>3</v>
      </c>
      <c r="O193" s="184">
        <f t="shared" si="153"/>
        <v>-1.7453292519944783E-3</v>
      </c>
      <c r="P193" s="184">
        <f t="shared" si="154"/>
        <v>-1.7453292519947264E-3</v>
      </c>
      <c r="Q193" s="182">
        <f t="shared" si="155"/>
        <v>2.4682573153176346E-3</v>
      </c>
      <c r="R193" s="182">
        <f t="shared" si="156"/>
        <v>1.0000005076914906</v>
      </c>
      <c r="S193" s="182">
        <f t="shared" si="157"/>
        <v>1.2566335461125441E-2</v>
      </c>
      <c r="T193" s="182">
        <f t="shared" si="158"/>
        <v>-2.5424551477538775</v>
      </c>
      <c r="U193" s="185">
        <f t="shared" si="159"/>
        <v>-1.5924067758123821</v>
      </c>
    </row>
    <row r="194" spans="1:21" x14ac:dyDescent="0.3">
      <c r="A194" s="180">
        <v>2277</v>
      </c>
      <c r="B194" s="181">
        <v>89.52</v>
      </c>
      <c r="C194" s="181">
        <v>211.92</v>
      </c>
      <c r="D194" s="57">
        <f t="shared" si="143"/>
        <v>1118.8697387877558</v>
      </c>
      <c r="E194" s="57">
        <f t="shared" si="144"/>
        <v>-1035.2897387877558</v>
      </c>
      <c r="F194" s="57">
        <f t="shared" si="145"/>
        <v>-889.70926487674501</v>
      </c>
      <c r="G194" s="57">
        <f t="shared" si="146"/>
        <v>-1284.3384522647968</v>
      </c>
      <c r="H194" s="57">
        <f t="shared" si="147"/>
        <v>17264.740735123261</v>
      </c>
      <c r="I194" s="57">
        <f t="shared" si="148"/>
        <v>29705.441547735194</v>
      </c>
      <c r="J194" s="182">
        <f t="shared" si="149"/>
        <v>1562.4045045933053</v>
      </c>
      <c r="K194" s="182">
        <f t="shared" si="150"/>
        <v>235.28820686023136</v>
      </c>
      <c r="L194" s="182">
        <f t="shared" si="151"/>
        <v>1412.6800514980375</v>
      </c>
      <c r="M194" s="183"/>
      <c r="N194" s="184">
        <f t="shared" si="152"/>
        <v>3</v>
      </c>
      <c r="O194" s="184">
        <f t="shared" si="153"/>
        <v>-3.3161255787891863E-3</v>
      </c>
      <c r="P194" s="184">
        <f t="shared" si="154"/>
        <v>-1.5707963267949561E-3</v>
      </c>
      <c r="Q194" s="182">
        <f t="shared" si="155"/>
        <v>3.6693291331215683E-3</v>
      </c>
      <c r="R194" s="182">
        <f t="shared" si="156"/>
        <v>1.0000011219995346</v>
      </c>
      <c r="S194" s="182">
        <f t="shared" si="157"/>
        <v>2.0158396069560294E-2</v>
      </c>
      <c r="T194" s="182">
        <f t="shared" si="158"/>
        <v>-2.5450560415993775</v>
      </c>
      <c r="U194" s="185">
        <f t="shared" si="159"/>
        <v>-1.5881666430852677</v>
      </c>
    </row>
    <row r="195" spans="1:21" x14ac:dyDescent="0.3">
      <c r="A195" s="180">
        <v>2280</v>
      </c>
      <c r="B195" s="181">
        <v>89.49</v>
      </c>
      <c r="C195" s="181">
        <v>211.82</v>
      </c>
      <c r="D195" s="57">
        <f t="shared" si="143"/>
        <v>1118.8956566110148</v>
      </c>
      <c r="E195" s="57">
        <f t="shared" si="144"/>
        <v>-1035.3156566110149</v>
      </c>
      <c r="F195" s="57">
        <f t="shared" si="145"/>
        <v>-892.25691422400814</v>
      </c>
      <c r="G195" s="57">
        <f t="shared" si="146"/>
        <v>-1285.9223741630451</v>
      </c>
      <c r="H195" s="57">
        <f t="shared" si="147"/>
        <v>17262.193085775998</v>
      </c>
      <c r="I195" s="57">
        <f t="shared" si="148"/>
        <v>29703.857625836947</v>
      </c>
      <c r="J195" s="182">
        <f t="shared" si="149"/>
        <v>1565.15774072573</v>
      </c>
      <c r="K195" s="182">
        <f t="shared" si="150"/>
        <v>235.24456124906925</v>
      </c>
      <c r="L195" s="182">
        <f t="shared" si="151"/>
        <v>1415.6783415018265</v>
      </c>
      <c r="M195" s="183"/>
      <c r="N195" s="184">
        <f t="shared" si="152"/>
        <v>3</v>
      </c>
      <c r="O195" s="184">
        <f t="shared" si="153"/>
        <v>-5.2359877559831865E-4</v>
      </c>
      <c r="P195" s="184">
        <f t="shared" si="154"/>
        <v>-1.7453292519942303E-3</v>
      </c>
      <c r="Q195" s="182">
        <f t="shared" si="155"/>
        <v>1.8221148285753053E-3</v>
      </c>
      <c r="R195" s="182">
        <f t="shared" si="156"/>
        <v>1.000000276675296</v>
      </c>
      <c r="S195" s="182">
        <f t="shared" si="157"/>
        <v>2.5917823259119295E-2</v>
      </c>
      <c r="T195" s="182">
        <f t="shared" si="158"/>
        <v>-2.5476493472631345</v>
      </c>
      <c r="U195" s="185">
        <f t="shared" si="159"/>
        <v>-1.5839218982483549</v>
      </c>
    </row>
    <row r="196" spans="1:21" x14ac:dyDescent="0.3">
      <c r="A196" s="180">
        <v>2283</v>
      </c>
      <c r="B196" s="181">
        <v>89.7</v>
      </c>
      <c r="C196" s="181">
        <v>211.72</v>
      </c>
      <c r="D196" s="57">
        <f t="shared" si="143"/>
        <v>1118.9168621783499</v>
      </c>
      <c r="E196" s="57">
        <f t="shared" si="144"/>
        <v>-1035.33686217835</v>
      </c>
      <c r="F196" s="57">
        <f t="shared" si="145"/>
        <v>-894.80735424262127</v>
      </c>
      <c r="G196" s="57">
        <f t="shared" si="146"/>
        <v>-1287.5018657507537</v>
      </c>
      <c r="H196" s="57">
        <f t="shared" si="147"/>
        <v>17259.642645757383</v>
      </c>
      <c r="I196" s="57">
        <f t="shared" si="148"/>
        <v>29702.278134249238</v>
      </c>
      <c r="J196" s="182">
        <f t="shared" si="149"/>
        <v>1567.9098365398286</v>
      </c>
      <c r="K196" s="182">
        <f t="shared" si="150"/>
        <v>235.2008928109214</v>
      </c>
      <c r="L196" s="182">
        <f t="shared" si="151"/>
        <v>1418.6768331426283</v>
      </c>
      <c r="M196" s="183"/>
      <c r="N196" s="184">
        <f t="shared" si="152"/>
        <v>3</v>
      </c>
      <c r="O196" s="184">
        <f t="shared" si="153"/>
        <v>3.6651914291882309E-3</v>
      </c>
      <c r="P196" s="184">
        <f t="shared" si="154"/>
        <v>-1.7453292519942303E-3</v>
      </c>
      <c r="Q196" s="182">
        <f t="shared" si="155"/>
        <v>4.059513123619185E-3</v>
      </c>
      <c r="R196" s="182">
        <f t="shared" si="156"/>
        <v>1.0000013733061632</v>
      </c>
      <c r="S196" s="182">
        <f t="shared" si="157"/>
        <v>2.1205567334969252E-2</v>
      </c>
      <c r="T196" s="182">
        <f t="shared" si="158"/>
        <v>-2.5504400186131679</v>
      </c>
      <c r="U196" s="185">
        <f t="shared" si="159"/>
        <v>-1.5794915877085742</v>
      </c>
    </row>
    <row r="197" spans="1:21" x14ac:dyDescent="0.3">
      <c r="A197" s="180">
        <v>2286</v>
      </c>
      <c r="B197" s="181">
        <v>89.81</v>
      </c>
      <c r="C197" s="181">
        <v>211.63</v>
      </c>
      <c r="D197" s="57">
        <f t="shared" si="143"/>
        <v>1118.9296903099264</v>
      </c>
      <c r="E197" s="57">
        <f t="shared" si="144"/>
        <v>-1035.3496903099265</v>
      </c>
      <c r="F197" s="57">
        <f t="shared" si="145"/>
        <v>-897.36045117773119</v>
      </c>
      <c r="G197" s="57">
        <f t="shared" si="146"/>
        <v>-1289.0771520307846</v>
      </c>
      <c r="H197" s="57">
        <f t="shared" si="147"/>
        <v>17257.089548822274</v>
      </c>
      <c r="I197" s="57">
        <f t="shared" si="148"/>
        <v>29700.702847969205</v>
      </c>
      <c r="J197" s="182">
        <f t="shared" si="149"/>
        <v>1570.6609065058251</v>
      </c>
      <c r="K197" s="182">
        <f t="shared" si="150"/>
        <v>235.15721023946028</v>
      </c>
      <c r="L197" s="182">
        <f t="shared" si="151"/>
        <v>1421.6755230867732</v>
      </c>
      <c r="M197" s="183"/>
      <c r="N197" s="184">
        <f t="shared" si="152"/>
        <v>3</v>
      </c>
      <c r="O197" s="184">
        <f t="shared" si="153"/>
        <v>1.9198621771937526E-3</v>
      </c>
      <c r="P197" s="184">
        <f t="shared" si="154"/>
        <v>-1.5707963267949561E-3</v>
      </c>
      <c r="Q197" s="182">
        <f t="shared" si="155"/>
        <v>2.4805696939267374E-3</v>
      </c>
      <c r="R197" s="182">
        <f t="shared" si="156"/>
        <v>1.0000005127691494</v>
      </c>
      <c r="S197" s="182">
        <f t="shared" si="157"/>
        <v>1.2828131576584721E-2</v>
      </c>
      <c r="T197" s="182">
        <f t="shared" si="158"/>
        <v>-2.5530969351099277</v>
      </c>
      <c r="U197" s="185">
        <f t="shared" si="159"/>
        <v>-1.5752862800310263</v>
      </c>
    </row>
    <row r="198" spans="1:21" x14ac:dyDescent="0.3">
      <c r="A198" s="180">
        <v>2289</v>
      </c>
      <c r="B198" s="181">
        <v>89.94</v>
      </c>
      <c r="C198" s="181">
        <v>211.53</v>
      </c>
      <c r="D198" s="57">
        <f t="shared" si="143"/>
        <v>1118.9362352896869</v>
      </c>
      <c r="E198" s="57">
        <f t="shared" si="144"/>
        <v>-1035.356235289687</v>
      </c>
      <c r="F198" s="57">
        <f t="shared" si="145"/>
        <v>-899.91617358985536</v>
      </c>
      <c r="G198" s="57">
        <f t="shared" si="146"/>
        <v>-1290.6482134458042</v>
      </c>
      <c r="H198" s="57">
        <f t="shared" si="147"/>
        <v>17254.533826410148</v>
      </c>
      <c r="I198" s="57">
        <f t="shared" si="148"/>
        <v>29699.131786554186</v>
      </c>
      <c r="J198" s="182">
        <f t="shared" si="149"/>
        <v>1573.4109222830039</v>
      </c>
      <c r="K198" s="182">
        <f t="shared" si="150"/>
        <v>235.11351403007933</v>
      </c>
      <c r="L198" s="182">
        <f t="shared" si="151"/>
        <v>1424.6743743282034</v>
      </c>
      <c r="M198" s="183"/>
      <c r="N198" s="184">
        <f t="shared" si="152"/>
        <v>3</v>
      </c>
      <c r="O198" s="184">
        <f t="shared" si="153"/>
        <v>2.2689280275925493E-3</v>
      </c>
      <c r="P198" s="184">
        <f t="shared" si="154"/>
        <v>-1.7453292519942303E-3</v>
      </c>
      <c r="Q198" s="182">
        <f t="shared" si="155"/>
        <v>2.8625500496661793E-3</v>
      </c>
      <c r="R198" s="182">
        <f t="shared" si="156"/>
        <v>1.0000006828499586</v>
      </c>
      <c r="S198" s="182">
        <f t="shared" si="157"/>
        <v>6.5449797605245273E-3</v>
      </c>
      <c r="T198" s="182">
        <f t="shared" si="158"/>
        <v>-2.5557224121241409</v>
      </c>
      <c r="U198" s="185">
        <f t="shared" si="159"/>
        <v>-1.5710614150196007</v>
      </c>
    </row>
    <row r="199" spans="1:21" x14ac:dyDescent="0.3">
      <c r="A199" s="180">
        <v>2292</v>
      </c>
      <c r="B199" s="181">
        <v>89.99</v>
      </c>
      <c r="C199" s="181">
        <v>211.44</v>
      </c>
      <c r="D199" s="57">
        <f t="shared" si="143"/>
        <v>1118.9380678856062</v>
      </c>
      <c r="E199" s="57">
        <f t="shared" si="144"/>
        <v>-1035.3580678856063</v>
      </c>
      <c r="F199" s="57">
        <f t="shared" si="145"/>
        <v>-902.47450354347052</v>
      </c>
      <c r="G199" s="57">
        <f t="shared" si="146"/>
        <v>-1292.2150389205524</v>
      </c>
      <c r="H199" s="57">
        <f t="shared" si="147"/>
        <v>17251.975496456533</v>
      </c>
      <c r="I199" s="57">
        <f t="shared" si="148"/>
        <v>29697.564961079439</v>
      </c>
      <c r="J199" s="182">
        <f t="shared" si="149"/>
        <v>1576.1598701776663</v>
      </c>
      <c r="K199" s="182">
        <f t="shared" si="150"/>
        <v>235.06980444538084</v>
      </c>
      <c r="L199" s="182">
        <f t="shared" si="151"/>
        <v>1427.6733657966709</v>
      </c>
      <c r="M199" s="183"/>
      <c r="N199" s="184">
        <f t="shared" si="152"/>
        <v>3</v>
      </c>
      <c r="O199" s="184">
        <f t="shared" si="153"/>
        <v>8.7266462599711514E-4</v>
      </c>
      <c r="P199" s="184">
        <f t="shared" si="154"/>
        <v>-1.5707963267949561E-3</v>
      </c>
      <c r="Q199" s="182">
        <f t="shared" si="155"/>
        <v>1.796926145532618E-3</v>
      </c>
      <c r="R199" s="182">
        <f t="shared" si="156"/>
        <v>1.0000002690787178</v>
      </c>
      <c r="S199" s="182">
        <f t="shared" si="157"/>
        <v>1.8325959192822601E-3</v>
      </c>
      <c r="T199" s="182">
        <f t="shared" si="158"/>
        <v>-2.5583299536151953</v>
      </c>
      <c r="U199" s="185">
        <f t="shared" si="159"/>
        <v>-1.5668254747482402</v>
      </c>
    </row>
    <row r="200" spans="1:21" x14ac:dyDescent="0.3">
      <c r="A200" s="180">
        <v>2294.4299999999998</v>
      </c>
      <c r="B200" s="181">
        <v>89.84</v>
      </c>
      <c r="C200" s="181">
        <v>211.36</v>
      </c>
      <c r="D200" s="57">
        <f t="shared" si="143"/>
        <v>1118.9416728614101</v>
      </c>
      <c r="E200" s="57">
        <f t="shared" si="144"/>
        <v>-1035.3616728614102</v>
      </c>
      <c r="F200" s="57">
        <f t="shared" si="145"/>
        <v>-904.54862893588825</v>
      </c>
      <c r="G200" s="57">
        <f t="shared" si="146"/>
        <v>-1293.4810904711323</v>
      </c>
      <c r="H200" s="57">
        <f t="shared" si="147"/>
        <v>17249.901371064116</v>
      </c>
      <c r="I200" s="57">
        <f t="shared" si="148"/>
        <v>29696.298909528858</v>
      </c>
      <c r="J200" s="182">
        <f t="shared" si="149"/>
        <v>1578.3857429399775</v>
      </c>
      <c r="K200" s="182">
        <f t="shared" si="150"/>
        <v>235.03439142222342</v>
      </c>
      <c r="L200" s="182">
        <f t="shared" si="151"/>
        <v>1430.102636852429</v>
      </c>
      <c r="M200" s="183"/>
      <c r="N200" s="184">
        <f t="shared" si="152"/>
        <v>2.4299999999998363</v>
      </c>
      <c r="O200" s="184">
        <f t="shared" si="153"/>
        <v>-2.6179938779913453E-3</v>
      </c>
      <c r="P200" s="184">
        <f t="shared" si="154"/>
        <v>-1.3962634015951859E-3</v>
      </c>
      <c r="Q200" s="182">
        <f t="shared" si="155"/>
        <v>2.967058817656687E-3</v>
      </c>
      <c r="R200" s="182">
        <f t="shared" si="156"/>
        <v>1.0000007336204815</v>
      </c>
      <c r="S200" s="182">
        <f t="shared" si="157"/>
        <v>3.6049758038196548E-3</v>
      </c>
      <c r="T200" s="182">
        <f t="shared" si="158"/>
        <v>-2.0741253924177823</v>
      </c>
      <c r="U200" s="185">
        <f t="shared" si="159"/>
        <v>-1.2660515505799688</v>
      </c>
    </row>
    <row r="201" spans="1:21" x14ac:dyDescent="0.3">
      <c r="A201" s="180">
        <v>2298</v>
      </c>
      <c r="B201" s="181">
        <v>89.75</v>
      </c>
      <c r="C201" s="181">
        <v>211.32</v>
      </c>
      <c r="D201" s="57">
        <f t="shared" si="143"/>
        <v>1118.9544460254936</v>
      </c>
      <c r="E201" s="57">
        <f t="shared" si="144"/>
        <v>-1035.3744460254936</v>
      </c>
      <c r="F201" s="57">
        <f t="shared" si="145"/>
        <v>-907.59773150910348</v>
      </c>
      <c r="G201" s="57">
        <f t="shared" si="146"/>
        <v>-1295.3378907312822</v>
      </c>
      <c r="H201" s="57">
        <f t="shared" si="147"/>
        <v>17246.8522684909</v>
      </c>
      <c r="I201" s="57">
        <f t="shared" si="148"/>
        <v>29694.442109268708</v>
      </c>
      <c r="J201" s="182">
        <f t="shared" si="149"/>
        <v>1581.6554281526169</v>
      </c>
      <c r="K201" s="182">
        <f t="shared" si="150"/>
        <v>234.98242187060777</v>
      </c>
      <c r="L201" s="182">
        <f t="shared" si="151"/>
        <v>1433.6716372696528</v>
      </c>
      <c r="M201" s="183"/>
      <c r="N201" s="184">
        <f t="shared" si="152"/>
        <v>3.5700000000001637</v>
      </c>
      <c r="O201" s="184">
        <f t="shared" si="153"/>
        <v>-1.5707963267949561E-3</v>
      </c>
      <c r="P201" s="184">
        <f t="shared" si="154"/>
        <v>-6.9813170079808899E-4</v>
      </c>
      <c r="Q201" s="182">
        <f t="shared" si="155"/>
        <v>1.7189481180333033E-3</v>
      </c>
      <c r="R201" s="182">
        <f t="shared" si="156"/>
        <v>1.0000002462319588</v>
      </c>
      <c r="S201" s="182">
        <f t="shared" si="157"/>
        <v>1.2773164083563814E-2</v>
      </c>
      <c r="T201" s="182">
        <f t="shared" si="158"/>
        <v>-3.0491025732152339</v>
      </c>
      <c r="U201" s="185">
        <f t="shared" si="159"/>
        <v>-1.8568002601497691</v>
      </c>
    </row>
    <row r="202" spans="1:21" x14ac:dyDescent="0.3">
      <c r="A202" s="180">
        <v>2301</v>
      </c>
      <c r="B202" s="181">
        <v>89.79</v>
      </c>
      <c r="C202" s="181">
        <v>211.29</v>
      </c>
      <c r="D202" s="57">
        <f t="shared" si="143"/>
        <v>1118.9664887650194</v>
      </c>
      <c r="E202" s="57">
        <f t="shared" si="144"/>
        <v>-1035.3864887650195</v>
      </c>
      <c r="F202" s="57">
        <f t="shared" si="145"/>
        <v>-910.16095124685751</v>
      </c>
      <c r="G202" s="57">
        <f t="shared" si="146"/>
        <v>-1296.8966591480967</v>
      </c>
      <c r="H202" s="57">
        <f t="shared" si="147"/>
        <v>17244.289048753148</v>
      </c>
      <c r="I202" s="57">
        <f t="shared" si="148"/>
        <v>29692.883340851895</v>
      </c>
      <c r="J202" s="182">
        <f t="shared" si="149"/>
        <v>1584.4033267082214</v>
      </c>
      <c r="K202" s="182">
        <f t="shared" si="150"/>
        <v>234.938855214603</v>
      </c>
      <c r="L202" s="182">
        <f t="shared" si="151"/>
        <v>1436.6708348864368</v>
      </c>
      <c r="M202" s="183"/>
      <c r="N202" s="184">
        <f t="shared" si="152"/>
        <v>3</v>
      </c>
      <c r="O202" s="184">
        <f t="shared" si="153"/>
        <v>6.9813170079784093E-4</v>
      </c>
      <c r="P202" s="184">
        <f t="shared" si="154"/>
        <v>-5.2359877559831865E-4</v>
      </c>
      <c r="Q202" s="182">
        <f t="shared" si="155"/>
        <v>8.7266208842562421E-4</v>
      </c>
      <c r="R202" s="182">
        <f t="shared" si="156"/>
        <v>1.0000000634615982</v>
      </c>
      <c r="S202" s="182">
        <f t="shared" si="157"/>
        <v>1.2042739525956732E-2</v>
      </c>
      <c r="T202" s="182">
        <f t="shared" si="158"/>
        <v>-2.563219737754054</v>
      </c>
      <c r="U202" s="185">
        <f t="shared" si="159"/>
        <v>-1.5587684168145119</v>
      </c>
    </row>
    <row r="203" spans="1:21" x14ac:dyDescent="0.3">
      <c r="A203" s="180">
        <v>2304</v>
      </c>
      <c r="B203" s="181">
        <v>89.85</v>
      </c>
      <c r="C203" s="181">
        <v>211.26</v>
      </c>
      <c r="D203" s="57">
        <f t="shared" si="143"/>
        <v>1118.9759135272618</v>
      </c>
      <c r="E203" s="57">
        <f t="shared" si="144"/>
        <v>-1035.3959135272619</v>
      </c>
      <c r="F203" s="57">
        <f t="shared" si="145"/>
        <v>-912.72499474326878</v>
      </c>
      <c r="G203" s="57">
        <f t="shared" si="146"/>
        <v>-1298.4540900757099</v>
      </c>
      <c r="H203" s="57">
        <f t="shared" si="147"/>
        <v>17241.725005256736</v>
      </c>
      <c r="I203" s="57">
        <f t="shared" si="148"/>
        <v>29691.325909924282</v>
      </c>
      <c r="J203" s="182">
        <f t="shared" si="149"/>
        <v>1587.1515176766964</v>
      </c>
      <c r="K203" s="182">
        <f t="shared" si="150"/>
        <v>234.89538734650131</v>
      </c>
      <c r="L203" s="182">
        <f t="shared" si="151"/>
        <v>1439.6700771545441</v>
      </c>
      <c r="M203" s="183"/>
      <c r="N203" s="184">
        <f t="shared" si="152"/>
        <v>3</v>
      </c>
      <c r="O203" s="184">
        <f t="shared" si="153"/>
        <v>1.0471975511963895E-3</v>
      </c>
      <c r="P203" s="184">
        <f t="shared" si="154"/>
        <v>-5.2359877559831865E-4</v>
      </c>
      <c r="Q203" s="182">
        <f t="shared" si="155"/>
        <v>1.1708012889204422E-3</v>
      </c>
      <c r="R203" s="182">
        <f t="shared" si="156"/>
        <v>1.0000001142313204</v>
      </c>
      <c r="S203" s="182">
        <f t="shared" si="157"/>
        <v>9.424762242315492E-3</v>
      </c>
      <c r="T203" s="182">
        <f t="shared" si="158"/>
        <v>-2.5640434964112604</v>
      </c>
      <c r="U203" s="185">
        <f t="shared" si="159"/>
        <v>-1.5574309276131943</v>
      </c>
    </row>
    <row r="204" spans="1:21" x14ac:dyDescent="0.3">
      <c r="A204" s="180">
        <v>2307</v>
      </c>
      <c r="B204" s="181">
        <v>89.84</v>
      </c>
      <c r="C204" s="181">
        <v>211.23</v>
      </c>
      <c r="D204" s="57">
        <f t="shared" si="143"/>
        <v>1118.9840292985596</v>
      </c>
      <c r="E204" s="57">
        <f t="shared" si="144"/>
        <v>-1035.4040292985596</v>
      </c>
      <c r="F204" s="57">
        <f t="shared" si="145"/>
        <v>-915.28985674197747</v>
      </c>
      <c r="G204" s="57">
        <f t="shared" si="146"/>
        <v>-1300.0101803151802</v>
      </c>
      <c r="H204" s="57">
        <f t="shared" si="147"/>
        <v>17239.160143258028</v>
      </c>
      <c r="I204" s="57">
        <f t="shared" si="148"/>
        <v>29689.76981968481</v>
      </c>
      <c r="J204" s="182">
        <f t="shared" si="149"/>
        <v>1589.8999939549205</v>
      </c>
      <c r="K204" s="182">
        <f t="shared" si="150"/>
        <v>234.85201784151963</v>
      </c>
      <c r="L204" s="182">
        <f t="shared" si="151"/>
        <v>1442.669357922362</v>
      </c>
      <c r="M204" s="183"/>
      <c r="N204" s="184">
        <f t="shared" si="152"/>
        <v>3</v>
      </c>
      <c r="O204" s="184">
        <f t="shared" si="153"/>
        <v>-1.7453292519927421E-4</v>
      </c>
      <c r="P204" s="184">
        <f t="shared" si="154"/>
        <v>-5.2359877559831865E-4</v>
      </c>
      <c r="Q204" s="182">
        <f t="shared" si="155"/>
        <v>5.5191975198631837E-4</v>
      </c>
      <c r="R204" s="182">
        <f t="shared" si="156"/>
        <v>1.0000000253846184</v>
      </c>
      <c r="S204" s="182">
        <f t="shared" si="157"/>
        <v>8.1157712977564869E-3</v>
      </c>
      <c r="T204" s="182">
        <f t="shared" si="158"/>
        <v>-2.5648619987086931</v>
      </c>
      <c r="U204" s="185">
        <f t="shared" si="159"/>
        <v>-1.5560902394702987</v>
      </c>
    </row>
    <row r="205" spans="1:21" x14ac:dyDescent="0.3">
      <c r="A205" s="180">
        <v>2310</v>
      </c>
      <c r="B205" s="181">
        <v>89.87</v>
      </c>
      <c r="C205" s="181">
        <v>211.2</v>
      </c>
      <c r="D205" s="57">
        <f t="shared" si="143"/>
        <v>1118.9916214727884</v>
      </c>
      <c r="E205" s="57">
        <f t="shared" si="144"/>
        <v>-1035.4116214727885</v>
      </c>
      <c r="F205" s="57">
        <f t="shared" si="145"/>
        <v>-917.85553430264906</v>
      </c>
      <c r="G205" s="57">
        <f t="shared" si="146"/>
        <v>-1301.5649280768203</v>
      </c>
      <c r="H205" s="57">
        <f t="shared" si="147"/>
        <v>17236.594465697355</v>
      </c>
      <c r="I205" s="57">
        <f t="shared" si="148"/>
        <v>29688.215071923172</v>
      </c>
      <c r="J205" s="182">
        <f t="shared" si="149"/>
        <v>1592.6487509333688</v>
      </c>
      <c r="K205" s="182">
        <f t="shared" si="150"/>
        <v>234.80874623821916</v>
      </c>
      <c r="L205" s="182">
        <f t="shared" si="151"/>
        <v>1445.6686737486436</v>
      </c>
      <c r="M205" s="183"/>
      <c r="N205" s="184">
        <f t="shared" si="152"/>
        <v>3</v>
      </c>
      <c r="O205" s="184">
        <f t="shared" si="153"/>
        <v>5.2359877559831865E-4</v>
      </c>
      <c r="P205" s="184">
        <f t="shared" si="154"/>
        <v>-5.2359877559831865E-4</v>
      </c>
      <c r="Q205" s="182">
        <f t="shared" si="155"/>
        <v>7.4047929982490324E-4</v>
      </c>
      <c r="R205" s="182">
        <f t="shared" si="156"/>
        <v>1.0000000456924687</v>
      </c>
      <c r="S205" s="182">
        <f t="shared" si="157"/>
        <v>7.592174228778426E-3</v>
      </c>
      <c r="T205" s="182">
        <f t="shared" si="158"/>
        <v>-2.5656775606715363</v>
      </c>
      <c r="U205" s="185">
        <f t="shared" si="159"/>
        <v>-1.5547477616400833</v>
      </c>
    </row>
    <row r="206" spans="1:21" x14ac:dyDescent="0.3">
      <c r="A206" s="180">
        <v>2313</v>
      </c>
      <c r="B206" s="181">
        <v>90.19</v>
      </c>
      <c r="C206" s="181">
        <v>211.17</v>
      </c>
      <c r="D206" s="57">
        <f t="shared" si="143"/>
        <v>1118.9900506785391</v>
      </c>
      <c r="E206" s="57">
        <f t="shared" si="144"/>
        <v>-1035.4100506785392</v>
      </c>
      <c r="F206" s="57">
        <f t="shared" si="145"/>
        <v>-920.42203013524659</v>
      </c>
      <c r="G206" s="57">
        <f t="shared" si="146"/>
        <v>-1303.1183350015042</v>
      </c>
      <c r="H206" s="57">
        <f t="shared" si="147"/>
        <v>17234.027969864757</v>
      </c>
      <c r="I206" s="57">
        <f t="shared" si="148"/>
        <v>29686.66166499849</v>
      </c>
      <c r="J206" s="182">
        <f t="shared" si="149"/>
        <v>1595.3977900747454</v>
      </c>
      <c r="K206" s="182">
        <f t="shared" si="150"/>
        <v>234.76557198323505</v>
      </c>
      <c r="L206" s="182">
        <f t="shared" si="151"/>
        <v>1448.6680278007218</v>
      </c>
      <c r="M206" s="183"/>
      <c r="N206" s="184">
        <f t="shared" si="152"/>
        <v>3</v>
      </c>
      <c r="O206" s="184">
        <f t="shared" si="153"/>
        <v>5.5850536063817352E-3</v>
      </c>
      <c r="P206" s="184">
        <f t="shared" si="154"/>
        <v>-5.2359877559831865E-4</v>
      </c>
      <c r="Q206" s="182">
        <f t="shared" si="155"/>
        <v>5.6095435354392986E-3</v>
      </c>
      <c r="R206" s="182">
        <f t="shared" si="156"/>
        <v>1.0000026222564746</v>
      </c>
      <c r="S206" s="182">
        <f t="shared" si="157"/>
        <v>-1.570794249343382E-3</v>
      </c>
      <c r="T206" s="182">
        <f t="shared" si="158"/>
        <v>-2.5664958325974911</v>
      </c>
      <c r="U206" s="185">
        <f t="shared" si="159"/>
        <v>-1.5534069246838982</v>
      </c>
    </row>
    <row r="207" spans="1:21" x14ac:dyDescent="0.3">
      <c r="A207" s="180">
        <v>2316</v>
      </c>
      <c r="B207" s="181">
        <v>90.5</v>
      </c>
      <c r="C207" s="181">
        <v>211.14</v>
      </c>
      <c r="D207" s="57">
        <f t="shared" si="143"/>
        <v>1118.9719866515604</v>
      </c>
      <c r="E207" s="57">
        <f t="shared" si="144"/>
        <v>-1035.3919866515605</v>
      </c>
      <c r="F207" s="57">
        <f t="shared" si="145"/>
        <v>-922.98929298770156</v>
      </c>
      <c r="G207" s="57">
        <f t="shared" si="146"/>
        <v>-1304.6703701094984</v>
      </c>
      <c r="H207" s="57">
        <f t="shared" si="147"/>
        <v>17231.460707012302</v>
      </c>
      <c r="I207" s="57">
        <f t="shared" si="148"/>
        <v>29685.109629890496</v>
      </c>
      <c r="J207" s="182">
        <f t="shared" si="149"/>
        <v>1598.1470550645809</v>
      </c>
      <c r="K207" s="182">
        <f t="shared" si="150"/>
        <v>234.72249543115112</v>
      </c>
      <c r="L207" s="182">
        <f t="shared" si="151"/>
        <v>1451.6673602031369</v>
      </c>
      <c r="M207" s="183"/>
      <c r="N207" s="184">
        <f t="shared" si="152"/>
        <v>3</v>
      </c>
      <c r="O207" s="184">
        <f t="shared" si="153"/>
        <v>5.4105206811824614E-3</v>
      </c>
      <c r="P207" s="184">
        <f t="shared" si="154"/>
        <v>-5.2359877559831865E-4</v>
      </c>
      <c r="Q207" s="182">
        <f t="shared" si="155"/>
        <v>5.4357960879938272E-3</v>
      </c>
      <c r="R207" s="182">
        <f t="shared" si="156"/>
        <v>1.0000024623305348</v>
      </c>
      <c r="S207" s="182">
        <f t="shared" si="157"/>
        <v>-1.8064026978645169E-2</v>
      </c>
      <c r="T207" s="182">
        <f t="shared" si="158"/>
        <v>-2.5672628524549239</v>
      </c>
      <c r="U207" s="185">
        <f t="shared" si="159"/>
        <v>-1.5520351079942802</v>
      </c>
    </row>
    <row r="208" spans="1:21" x14ac:dyDescent="0.3">
      <c r="A208" s="180">
        <v>2319.2199999999998</v>
      </c>
      <c r="B208" s="181">
        <v>90.71</v>
      </c>
      <c r="C208" s="181">
        <v>211.11</v>
      </c>
      <c r="D208" s="57">
        <f t="shared" si="143"/>
        <v>1118.9379865424869</v>
      </c>
      <c r="E208" s="57">
        <f t="shared" si="144"/>
        <v>-1035.357986542487</v>
      </c>
      <c r="F208" s="57">
        <f t="shared" si="145"/>
        <v>-925.74559176320213</v>
      </c>
      <c r="G208" s="57">
        <f t="shared" si="146"/>
        <v>-1306.334716590495</v>
      </c>
      <c r="H208" s="57">
        <f t="shared" si="147"/>
        <v>17228.704408236801</v>
      </c>
      <c r="I208" s="57">
        <f t="shared" si="148"/>
        <v>29683.445283409499</v>
      </c>
      <c r="J208" s="182">
        <f t="shared" si="149"/>
        <v>1601.0981520314645</v>
      </c>
      <c r="K208" s="182">
        <f t="shared" si="150"/>
        <v>234.67637095388937</v>
      </c>
      <c r="L208" s="182">
        <f t="shared" si="151"/>
        <v>1454.886558203639</v>
      </c>
      <c r="M208" s="183"/>
      <c r="N208" s="184">
        <f t="shared" si="152"/>
        <v>3.2199999999997999</v>
      </c>
      <c r="O208" s="184">
        <f t="shared" si="153"/>
        <v>3.6651914291879828E-3</v>
      </c>
      <c r="P208" s="184">
        <f t="shared" si="154"/>
        <v>-5.2359877559782263E-4</v>
      </c>
      <c r="Q208" s="182">
        <f t="shared" si="155"/>
        <v>3.7023982790682641E-3</v>
      </c>
      <c r="R208" s="182">
        <f t="shared" si="156"/>
        <v>1.0000011423143171</v>
      </c>
      <c r="S208" s="182">
        <f t="shared" si="157"/>
        <v>-3.4000109073480764E-2</v>
      </c>
      <c r="T208" s="182">
        <f t="shared" si="158"/>
        <v>-2.7562987755005599</v>
      </c>
      <c r="U208" s="185">
        <f t="shared" si="159"/>
        <v>-1.6643464809965789</v>
      </c>
    </row>
    <row r="209" spans="1:21" x14ac:dyDescent="0.3">
      <c r="A209" s="180">
        <v>2322</v>
      </c>
      <c r="B209" s="181">
        <v>90.82</v>
      </c>
      <c r="C209" s="181">
        <v>211.09</v>
      </c>
      <c r="D209" s="57">
        <f t="shared" si="143"/>
        <v>1118.9008697334318</v>
      </c>
      <c r="E209" s="57">
        <f t="shared" si="144"/>
        <v>-1035.3208697334319</v>
      </c>
      <c r="F209" s="57">
        <f t="shared" si="145"/>
        <v>-928.12580170205774</v>
      </c>
      <c r="G209" s="57">
        <f t="shared" si="146"/>
        <v>-1307.7705510298288</v>
      </c>
      <c r="H209" s="57">
        <f t="shared" si="147"/>
        <v>17226.324198297945</v>
      </c>
      <c r="I209" s="57">
        <f t="shared" si="148"/>
        <v>29682.009448970166</v>
      </c>
      <c r="J209" s="182">
        <f t="shared" si="149"/>
        <v>1603.6462571047111</v>
      </c>
      <c r="K209" s="182">
        <f t="shared" si="150"/>
        <v>234.63664734451163</v>
      </c>
      <c r="L209" s="182">
        <f t="shared" si="151"/>
        <v>1457.6657976966949</v>
      </c>
      <c r="M209" s="183"/>
      <c r="N209" s="184">
        <f t="shared" si="152"/>
        <v>2.7800000000002001</v>
      </c>
      <c r="O209" s="184">
        <f t="shared" si="153"/>
        <v>1.9198621771937526E-3</v>
      </c>
      <c r="P209" s="184">
        <f t="shared" si="154"/>
        <v>-3.490658503990445E-4</v>
      </c>
      <c r="Q209" s="182">
        <f t="shared" si="155"/>
        <v>1.9513318502215604E-3</v>
      </c>
      <c r="R209" s="182">
        <f t="shared" si="156"/>
        <v>1.00000031730812</v>
      </c>
      <c r="S209" s="182">
        <f t="shared" si="157"/>
        <v>-3.7116809054975754E-2</v>
      </c>
      <c r="T209" s="182">
        <f t="shared" si="158"/>
        <v>-2.3802099388555882</v>
      </c>
      <c r="U209" s="185">
        <f t="shared" si="159"/>
        <v>-1.4358344393337765</v>
      </c>
    </row>
    <row r="210" spans="1:21" x14ac:dyDescent="0.3">
      <c r="A210" s="180">
        <v>2325</v>
      </c>
      <c r="B210" s="181">
        <v>90.68</v>
      </c>
      <c r="C210" s="181">
        <v>211.07</v>
      </c>
      <c r="D210" s="57">
        <f t="shared" si="143"/>
        <v>1118.8616009560881</v>
      </c>
      <c r="E210" s="57">
        <f t="shared" si="144"/>
        <v>-1035.2816009560881</v>
      </c>
      <c r="F210" s="57">
        <f t="shared" si="145"/>
        <v>-930.69492294217343</v>
      </c>
      <c r="G210" s="57">
        <f t="shared" si="146"/>
        <v>-1309.3191211598091</v>
      </c>
      <c r="H210" s="57">
        <f t="shared" si="147"/>
        <v>17223.755077057831</v>
      </c>
      <c r="I210" s="57">
        <f t="shared" si="148"/>
        <v>29680.460878840186</v>
      </c>
      <c r="J210" s="182">
        <f t="shared" si="149"/>
        <v>1606.3964643340801</v>
      </c>
      <c r="K210" s="182">
        <f t="shared" si="150"/>
        <v>234.59388714470606</v>
      </c>
      <c r="L210" s="182">
        <f t="shared" si="151"/>
        <v>1460.6650070210273</v>
      </c>
      <c r="M210" s="183"/>
      <c r="N210" s="184">
        <f t="shared" si="152"/>
        <v>3</v>
      </c>
      <c r="O210" s="184">
        <f t="shared" si="153"/>
        <v>-2.4434609527918235E-3</v>
      </c>
      <c r="P210" s="184">
        <f t="shared" si="154"/>
        <v>-3.490658503990445E-4</v>
      </c>
      <c r="Q210" s="182">
        <f t="shared" si="155"/>
        <v>2.4682640575979242E-3</v>
      </c>
      <c r="R210" s="182">
        <f t="shared" si="156"/>
        <v>1.0000005076942642</v>
      </c>
      <c r="S210" s="182">
        <f t="shared" si="157"/>
        <v>-3.9268777343766499E-2</v>
      </c>
      <c r="T210" s="182">
        <f t="shared" si="158"/>
        <v>-2.5691212401157433</v>
      </c>
      <c r="U210" s="185">
        <f t="shared" si="159"/>
        <v>-1.5485701299803658</v>
      </c>
    </row>
    <row r="211" spans="1:21" x14ac:dyDescent="0.3">
      <c r="A211" s="180">
        <v>2328</v>
      </c>
      <c r="B211" s="181">
        <v>90.54</v>
      </c>
      <c r="C211" s="181">
        <v>211.06</v>
      </c>
      <c r="D211" s="57">
        <f t="shared" si="143"/>
        <v>1118.8296620420185</v>
      </c>
      <c r="E211" s="57">
        <f t="shared" si="144"/>
        <v>-1035.2496620420186</v>
      </c>
      <c r="F211" s="57">
        <f t="shared" si="145"/>
        <v>-933.26452403598194</v>
      </c>
      <c r="G211" s="57">
        <f t="shared" si="146"/>
        <v>-1310.8670635436683</v>
      </c>
      <c r="H211" s="57">
        <f t="shared" si="147"/>
        <v>17221.185475964023</v>
      </c>
      <c r="I211" s="57">
        <f t="shared" si="148"/>
        <v>29678.912936456327</v>
      </c>
      <c r="J211" s="182">
        <f t="shared" si="149"/>
        <v>1609.1473301434232</v>
      </c>
      <c r="K211" s="182">
        <f t="shared" si="150"/>
        <v>234.55124625011726</v>
      </c>
      <c r="L211" s="182">
        <f t="shared" si="151"/>
        <v>1463.6643180377871</v>
      </c>
      <c r="M211" s="183"/>
      <c r="N211" s="184">
        <f t="shared" si="152"/>
        <v>3</v>
      </c>
      <c r="O211" s="184">
        <f t="shared" si="153"/>
        <v>-2.4434609527920711E-3</v>
      </c>
      <c r="P211" s="184">
        <f t="shared" si="154"/>
        <v>-1.7453292519927421E-4</v>
      </c>
      <c r="Q211" s="182">
        <f t="shared" si="155"/>
        <v>2.4496856332700823E-3</v>
      </c>
      <c r="R211" s="182">
        <f t="shared" si="156"/>
        <v>1.0000005000802752</v>
      </c>
      <c r="S211" s="182">
        <f t="shared" si="157"/>
        <v>-3.1938914069534974E-2</v>
      </c>
      <c r="T211" s="182">
        <f t="shared" si="158"/>
        <v>-2.569601093808493</v>
      </c>
      <c r="U211" s="185">
        <f t="shared" si="159"/>
        <v>-1.547942383859096</v>
      </c>
    </row>
    <row r="212" spans="1:21" x14ac:dyDescent="0.3">
      <c r="A212" s="180">
        <v>2331</v>
      </c>
      <c r="B212" s="181">
        <v>90.66</v>
      </c>
      <c r="C212" s="181">
        <v>211.04</v>
      </c>
      <c r="D212" s="57">
        <f t="shared" si="143"/>
        <v>1118.7982466950925</v>
      </c>
      <c r="E212" s="57">
        <f t="shared" si="144"/>
        <v>-1035.2182466950926</v>
      </c>
      <c r="F212" s="57">
        <f t="shared" si="145"/>
        <v>-935.83453518374733</v>
      </c>
      <c r="G212" s="57">
        <f t="shared" si="146"/>
        <v>-1312.4143361101856</v>
      </c>
      <c r="H212" s="57">
        <f t="shared" si="147"/>
        <v>17218.615464816259</v>
      </c>
      <c r="I212" s="57">
        <f t="shared" si="148"/>
        <v>29677.36566388981</v>
      </c>
      <c r="J212" s="182">
        <f t="shared" si="149"/>
        <v>1611.8987768684856</v>
      </c>
      <c r="K212" s="182">
        <f t="shared" si="150"/>
        <v>234.50872523039305</v>
      </c>
      <c r="L212" s="182">
        <f t="shared" si="151"/>
        <v>1466.66364926302</v>
      </c>
      <c r="M212" s="183"/>
      <c r="N212" s="184">
        <f t="shared" si="152"/>
        <v>3</v>
      </c>
      <c r="O212" s="184">
        <f t="shared" si="153"/>
        <v>2.094395102393027E-3</v>
      </c>
      <c r="P212" s="184">
        <f t="shared" si="154"/>
        <v>-3.490658503990445E-4</v>
      </c>
      <c r="Q212" s="182">
        <f t="shared" si="155"/>
        <v>2.123281518469522E-3</v>
      </c>
      <c r="R212" s="182">
        <f t="shared" si="156"/>
        <v>1.0000003756938698</v>
      </c>
      <c r="S212" s="182">
        <f t="shared" si="157"/>
        <v>-3.1415346925893199E-2</v>
      </c>
      <c r="T212" s="182">
        <f t="shared" si="158"/>
        <v>-2.5700111477653453</v>
      </c>
      <c r="U212" s="185">
        <f t="shared" si="159"/>
        <v>-1.5472725665171536</v>
      </c>
    </row>
    <row r="213" spans="1:21" x14ac:dyDescent="0.3">
      <c r="A213" s="180">
        <v>2334</v>
      </c>
      <c r="B213" s="181">
        <v>90.9</v>
      </c>
      <c r="C213" s="181">
        <v>211.02</v>
      </c>
      <c r="D213" s="57">
        <f t="shared" si="143"/>
        <v>1118.7574072815225</v>
      </c>
      <c r="E213" s="57">
        <f t="shared" si="144"/>
        <v>-1035.1774072815226</v>
      </c>
      <c r="F213" s="57">
        <f t="shared" si="145"/>
        <v>-938.40498760495109</v>
      </c>
      <c r="G213" s="57">
        <f t="shared" si="146"/>
        <v>-1313.9606521328001</v>
      </c>
      <c r="H213" s="57">
        <f t="shared" si="147"/>
        <v>17216.045012395054</v>
      </c>
      <c r="I213" s="57">
        <f t="shared" si="148"/>
        <v>29675.819347867196</v>
      </c>
      <c r="J213" s="182">
        <f t="shared" si="149"/>
        <v>1614.6505863855193</v>
      </c>
      <c r="K213" s="182">
        <f t="shared" si="150"/>
        <v>234.46631668040268</v>
      </c>
      <c r="L213" s="182">
        <f t="shared" si="151"/>
        <v>1469.6628843703088</v>
      </c>
      <c r="M213" s="183"/>
      <c r="N213" s="184">
        <f t="shared" si="152"/>
        <v>3</v>
      </c>
      <c r="O213" s="184">
        <f t="shared" si="153"/>
        <v>4.1887902047865492E-3</v>
      </c>
      <c r="P213" s="184">
        <f t="shared" si="154"/>
        <v>-3.4906585039854842E-4</v>
      </c>
      <c r="Q213" s="182">
        <f t="shared" si="155"/>
        <v>4.203306744597457E-3</v>
      </c>
      <c r="R213" s="182">
        <f t="shared" si="156"/>
        <v>1.0000014723182338</v>
      </c>
      <c r="S213" s="182">
        <f t="shared" si="157"/>
        <v>-4.0839413569884186E-2</v>
      </c>
      <c r="T213" s="182">
        <f t="shared" si="158"/>
        <v>-2.5704524212037021</v>
      </c>
      <c r="U213" s="185">
        <f t="shared" si="159"/>
        <v>-1.5463160226145263</v>
      </c>
    </row>
    <row r="214" spans="1:21" x14ac:dyDescent="0.3">
      <c r="A214" s="180">
        <v>2337</v>
      </c>
      <c r="B214" s="181">
        <v>90.86</v>
      </c>
      <c r="C214" s="181">
        <v>211</v>
      </c>
      <c r="D214" s="57">
        <f t="shared" si="143"/>
        <v>1118.7113324012657</v>
      </c>
      <c r="E214" s="57">
        <f t="shared" si="144"/>
        <v>-1035.1313324012658</v>
      </c>
      <c r="F214" s="57">
        <f t="shared" si="145"/>
        <v>-940.97591646537933</v>
      </c>
      <c r="G214" s="57">
        <f t="shared" si="146"/>
        <v>-1315.5060328118309</v>
      </c>
      <c r="H214" s="57">
        <f t="shared" si="147"/>
        <v>17213.474083534627</v>
      </c>
      <c r="I214" s="57">
        <f t="shared" si="148"/>
        <v>29674.273967188165</v>
      </c>
      <c r="J214" s="182">
        <f t="shared" si="149"/>
        <v>1617.4027939051493</v>
      </c>
      <c r="K214" s="182">
        <f t="shared" si="150"/>
        <v>234.42401945506685</v>
      </c>
      <c r="L214" s="182">
        <f t="shared" si="151"/>
        <v>1472.6620644142779</v>
      </c>
      <c r="M214" s="183"/>
      <c r="N214" s="184">
        <f t="shared" si="152"/>
        <v>3</v>
      </c>
      <c r="O214" s="184">
        <f t="shared" si="153"/>
        <v>-6.9813170079784093E-4</v>
      </c>
      <c r="P214" s="184">
        <f t="shared" si="154"/>
        <v>-3.490658503990445E-4</v>
      </c>
      <c r="Q214" s="182">
        <f t="shared" si="155"/>
        <v>7.8051655578659229E-4</v>
      </c>
      <c r="R214" s="182">
        <f t="shared" si="156"/>
        <v>1.0000000507671776</v>
      </c>
      <c r="S214" s="182">
        <f t="shared" si="157"/>
        <v>-4.6074880256907993E-2</v>
      </c>
      <c r="T214" s="182">
        <f t="shared" si="158"/>
        <v>-2.5709288604282201</v>
      </c>
      <c r="U214" s="185">
        <f t="shared" si="159"/>
        <v>-1.545380679030899</v>
      </c>
    </row>
    <row r="215" spans="1:21" x14ac:dyDescent="0.3">
      <c r="A215" s="180">
        <v>2340</v>
      </c>
      <c r="B215" s="181">
        <v>90.64</v>
      </c>
      <c r="C215" s="181">
        <v>210.98</v>
      </c>
      <c r="D215" s="57">
        <f t="shared" si="143"/>
        <v>1118.6720636382763</v>
      </c>
      <c r="E215" s="57">
        <f t="shared" si="144"/>
        <v>-1035.0920636382764</v>
      </c>
      <c r="F215" s="57">
        <f t="shared" si="145"/>
        <v>-943.54746608569781</v>
      </c>
      <c r="G215" s="57">
        <f t="shared" si="146"/>
        <v>-1317.0505648981007</v>
      </c>
      <c r="H215" s="57">
        <f t="shared" si="147"/>
        <v>17210.902533914308</v>
      </c>
      <c r="I215" s="57">
        <f t="shared" si="148"/>
        <v>29672.729435101894</v>
      </c>
      <c r="J215" s="182">
        <f t="shared" si="149"/>
        <v>1620.1555515613761</v>
      </c>
      <c r="K215" s="182">
        <f t="shared" si="150"/>
        <v>234.38183063284782</v>
      </c>
      <c r="L215" s="182">
        <f t="shared" si="151"/>
        <v>1475.6613577557005</v>
      </c>
      <c r="M215" s="183"/>
      <c r="N215" s="184">
        <f t="shared" si="152"/>
        <v>3</v>
      </c>
      <c r="O215" s="184">
        <f t="shared" si="153"/>
        <v>-3.8397243543875051E-3</v>
      </c>
      <c r="P215" s="184">
        <f t="shared" si="154"/>
        <v>-3.490658503990445E-4</v>
      </c>
      <c r="Q215" s="182">
        <f t="shared" si="155"/>
        <v>3.8555556096340204E-3</v>
      </c>
      <c r="R215" s="182">
        <f t="shared" si="156"/>
        <v>1.0000012387775965</v>
      </c>
      <c r="S215" s="182">
        <f t="shared" si="157"/>
        <v>-3.9268762989422078E-2</v>
      </c>
      <c r="T215" s="182">
        <f t="shared" si="158"/>
        <v>-2.5715496203184807</v>
      </c>
      <c r="U215" s="185">
        <f t="shared" si="159"/>
        <v>-1.5445320862697833</v>
      </c>
    </row>
    <row r="216" spans="1:21" x14ac:dyDescent="0.3">
      <c r="A216" s="180">
        <v>2343.9499999999998</v>
      </c>
      <c r="B216" s="181">
        <v>90.21</v>
      </c>
      <c r="C216" s="181">
        <v>210.96</v>
      </c>
      <c r="D216" s="57">
        <f t="shared" si="143"/>
        <v>1118.6427642606066</v>
      </c>
      <c r="E216" s="57">
        <f t="shared" si="144"/>
        <v>-1035.0627642606066</v>
      </c>
      <c r="F216" s="57">
        <f t="shared" si="145"/>
        <v>-946.93424053826618</v>
      </c>
      <c r="G216" s="57">
        <f t="shared" si="146"/>
        <v>-1319.0831314930724</v>
      </c>
      <c r="H216" s="57">
        <f t="shared" si="147"/>
        <v>17207.515759461741</v>
      </c>
      <c r="I216" s="57">
        <f t="shared" si="148"/>
        <v>29670.696868506922</v>
      </c>
      <c r="J216" s="182">
        <f t="shared" si="149"/>
        <v>1623.7810085394376</v>
      </c>
      <c r="K216" s="182">
        <f t="shared" si="150"/>
        <v>234.32645243724033</v>
      </c>
      <c r="L216" s="182">
        <f t="shared" si="151"/>
        <v>1479.6106737659989</v>
      </c>
      <c r="M216" s="183"/>
      <c r="N216" s="184">
        <f t="shared" si="152"/>
        <v>3.9499999999998181</v>
      </c>
      <c r="O216" s="184">
        <f t="shared" si="153"/>
        <v>-7.5049157835757364E-3</v>
      </c>
      <c r="P216" s="184">
        <f t="shared" si="154"/>
        <v>-3.4906585039854842E-4</v>
      </c>
      <c r="Q216" s="182">
        <f t="shared" si="155"/>
        <v>7.5130287241900184E-3</v>
      </c>
      <c r="R216" s="182">
        <f t="shared" si="156"/>
        <v>1.0000047038266018</v>
      </c>
      <c r="S216" s="182">
        <f t="shared" si="157"/>
        <v>-2.9299377669688771E-2</v>
      </c>
      <c r="T216" s="182">
        <f t="shared" si="158"/>
        <v>-3.3867744525683401</v>
      </c>
      <c r="U216" s="185">
        <f t="shared" si="159"/>
        <v>-2.0325665949717213</v>
      </c>
    </row>
    <row r="217" spans="1:21" x14ac:dyDescent="0.3">
      <c r="A217" s="180">
        <v>2346</v>
      </c>
      <c r="B217" s="181">
        <v>90</v>
      </c>
      <c r="C217" s="181">
        <v>210.66</v>
      </c>
      <c r="D217" s="57">
        <f t="shared" si="143"/>
        <v>1118.6390074350143</v>
      </c>
      <c r="E217" s="57">
        <f t="shared" si="144"/>
        <v>-1035.0590074350143</v>
      </c>
      <c r="F217" s="57">
        <f t="shared" si="145"/>
        <v>-948.69491915096796</v>
      </c>
      <c r="G217" s="57">
        <f t="shared" si="146"/>
        <v>-1320.1331231136915</v>
      </c>
      <c r="H217" s="57">
        <f t="shared" si="147"/>
        <v>17205.755080849038</v>
      </c>
      <c r="I217" s="57">
        <f t="shared" si="148"/>
        <v>29669.646876886301</v>
      </c>
      <c r="J217" s="182">
        <f t="shared" si="149"/>
        <v>1625.6609463122286</v>
      </c>
      <c r="K217" s="182">
        <f t="shared" si="150"/>
        <v>234.2976233125836</v>
      </c>
      <c r="L217" s="182">
        <f t="shared" si="151"/>
        <v>1481.6604619828083</v>
      </c>
      <c r="M217" s="183"/>
      <c r="N217" s="184">
        <f t="shared" si="152"/>
        <v>2.0500000000001819</v>
      </c>
      <c r="O217" s="184">
        <f t="shared" si="153"/>
        <v>-3.6651914291879828E-3</v>
      </c>
      <c r="P217" s="184">
        <f t="shared" si="154"/>
        <v>-5.2359877559831867E-3</v>
      </c>
      <c r="Q217" s="182">
        <f t="shared" si="155"/>
        <v>6.3913279707423776E-3</v>
      </c>
      <c r="R217" s="182">
        <f t="shared" si="156"/>
        <v>1.0000034041033412</v>
      </c>
      <c r="S217" s="182">
        <f t="shared" si="157"/>
        <v>-3.7568255922127525E-3</v>
      </c>
      <c r="T217" s="182">
        <f t="shared" si="158"/>
        <v>-1.7606786127018108</v>
      </c>
      <c r="U217" s="185">
        <f t="shared" si="159"/>
        <v>-1.0499916206190729</v>
      </c>
    </row>
    <row r="218" spans="1:21" x14ac:dyDescent="0.3">
      <c r="A218" s="180">
        <v>2349</v>
      </c>
      <c r="B218" s="181">
        <v>89.88</v>
      </c>
      <c r="C218" s="181">
        <v>210.22</v>
      </c>
      <c r="D218" s="57">
        <f t="shared" si="143"/>
        <v>1118.6421490419589</v>
      </c>
      <c r="E218" s="57">
        <f t="shared" si="144"/>
        <v>-1035.0621490419589</v>
      </c>
      <c r="F218" s="57">
        <f t="shared" si="145"/>
        <v>-951.28139144051738</v>
      </c>
      <c r="G218" s="57">
        <f t="shared" si="146"/>
        <v>-1321.6530256452857</v>
      </c>
      <c r="H218" s="57">
        <f t="shared" si="147"/>
        <v>17203.168608559488</v>
      </c>
      <c r="I218" s="57">
        <f t="shared" si="148"/>
        <v>29668.126974354709</v>
      </c>
      <c r="J218" s="182">
        <f t="shared" si="149"/>
        <v>1628.4050497030355</v>
      </c>
      <c r="K218" s="182">
        <f t="shared" si="150"/>
        <v>234.25492985311041</v>
      </c>
      <c r="L218" s="182">
        <f t="shared" si="151"/>
        <v>1484.6603639575396</v>
      </c>
      <c r="M218" s="183"/>
      <c r="N218" s="184">
        <f t="shared" si="152"/>
        <v>3</v>
      </c>
      <c r="O218" s="184">
        <f t="shared" si="153"/>
        <v>-2.0943951023932746E-3</v>
      </c>
      <c r="P218" s="184">
        <f t="shared" si="154"/>
        <v>-7.6794487087750102E-3</v>
      </c>
      <c r="Q218" s="182">
        <f t="shared" si="155"/>
        <v>7.9599206708091952E-3</v>
      </c>
      <c r="R218" s="182">
        <f t="shared" si="156"/>
        <v>1.0000052800615451</v>
      </c>
      <c r="S218" s="182">
        <f t="shared" si="157"/>
        <v>3.1416069446198159E-3</v>
      </c>
      <c r="T218" s="182">
        <f t="shared" si="158"/>
        <v>-2.5864722895494427</v>
      </c>
      <c r="U218" s="185">
        <f t="shared" si="159"/>
        <v>-1.519902531594121</v>
      </c>
    </row>
    <row r="219" spans="1:21" x14ac:dyDescent="0.3">
      <c r="A219" s="180">
        <v>2352</v>
      </c>
      <c r="B219" s="181">
        <v>89.85</v>
      </c>
      <c r="C219" s="181">
        <v>209.78</v>
      </c>
      <c r="D219" s="57">
        <f t="shared" si="143"/>
        <v>1118.6492176535469</v>
      </c>
      <c r="E219" s="57">
        <f t="shared" si="144"/>
        <v>-1035.069217653547</v>
      </c>
      <c r="F219" s="57">
        <f t="shared" si="145"/>
        <v>-953.87945402267121</v>
      </c>
      <c r="G219" s="57">
        <f t="shared" si="146"/>
        <v>-1323.1530177846685</v>
      </c>
      <c r="H219" s="57">
        <f t="shared" si="147"/>
        <v>17200.570545977334</v>
      </c>
      <c r="I219" s="57">
        <f t="shared" si="148"/>
        <v>29666.626982215326</v>
      </c>
      <c r="J219" s="182">
        <f t="shared" si="149"/>
        <v>1631.1406810202682</v>
      </c>
      <c r="K219" s="182">
        <f t="shared" si="150"/>
        <v>234.21164082745506</v>
      </c>
      <c r="L219" s="182">
        <f t="shared" si="151"/>
        <v>1487.660348223998</v>
      </c>
      <c r="M219" s="183"/>
      <c r="N219" s="184">
        <f t="shared" si="152"/>
        <v>3</v>
      </c>
      <c r="O219" s="184">
        <f t="shared" si="153"/>
        <v>-5.2359877559831865E-4</v>
      </c>
      <c r="P219" s="184">
        <f t="shared" si="154"/>
        <v>-7.6794487087750102E-3</v>
      </c>
      <c r="Q219" s="182">
        <f t="shared" si="155"/>
        <v>7.6972566150022015E-3</v>
      </c>
      <c r="R219" s="182">
        <f t="shared" si="156"/>
        <v>1.0000049373425357</v>
      </c>
      <c r="S219" s="182">
        <f t="shared" si="157"/>
        <v>7.0686115879408113E-3</v>
      </c>
      <c r="T219" s="182">
        <f t="shared" si="158"/>
        <v>-2.5980625821538608</v>
      </c>
      <c r="U219" s="185">
        <f t="shared" si="159"/>
        <v>-1.4999921393828843</v>
      </c>
    </row>
    <row r="220" spans="1:21" x14ac:dyDescent="0.3">
      <c r="A220" s="180">
        <v>2355</v>
      </c>
      <c r="B220" s="181">
        <v>90.01</v>
      </c>
      <c r="C220" s="181">
        <v>209.33</v>
      </c>
      <c r="D220" s="57">
        <f t="shared" si="143"/>
        <v>1118.652882861714</v>
      </c>
      <c r="E220" s="57">
        <f t="shared" si="144"/>
        <v>-1035.0728828617141</v>
      </c>
      <c r="F220" s="57">
        <f t="shared" si="145"/>
        <v>-956.48909233666393</v>
      </c>
      <c r="G220" s="57">
        <f t="shared" si="146"/>
        <v>-1324.6327888224257</v>
      </c>
      <c r="H220" s="57">
        <f t="shared" si="147"/>
        <v>17197.960907663342</v>
      </c>
      <c r="I220" s="57">
        <f t="shared" si="148"/>
        <v>29665.147211177569</v>
      </c>
      <c r="J220" s="182">
        <f t="shared" si="149"/>
        <v>1633.8676228454042</v>
      </c>
      <c r="K220" s="182">
        <f t="shared" si="150"/>
        <v>234.16775256620889</v>
      </c>
      <c r="L220" s="182">
        <f t="shared" si="151"/>
        <v>1490.6602468174833</v>
      </c>
      <c r="M220" s="183"/>
      <c r="N220" s="184">
        <f t="shared" si="152"/>
        <v>3</v>
      </c>
      <c r="O220" s="184">
        <f t="shared" si="153"/>
        <v>2.7925268031911156E-3</v>
      </c>
      <c r="P220" s="184">
        <f t="shared" si="154"/>
        <v>-7.853981633974284E-3</v>
      </c>
      <c r="Q220" s="182">
        <f t="shared" si="155"/>
        <v>8.3356524216273709E-3</v>
      </c>
      <c r="R220" s="182">
        <f t="shared" si="156"/>
        <v>1.0000057902986741</v>
      </c>
      <c r="S220" s="182">
        <f t="shared" si="157"/>
        <v>3.6652081671840471E-3</v>
      </c>
      <c r="T220" s="182">
        <f t="shared" si="158"/>
        <v>-2.6096383139927131</v>
      </c>
      <c r="U220" s="185">
        <f t="shared" si="159"/>
        <v>-1.4797710377572244</v>
      </c>
    </row>
    <row r="221" spans="1:21" x14ac:dyDescent="0.3">
      <c r="A221" s="180">
        <v>2358</v>
      </c>
      <c r="B221" s="181">
        <v>90.18</v>
      </c>
      <c r="C221" s="181">
        <v>208.89</v>
      </c>
      <c r="D221" s="57">
        <f t="shared" ref="D221:D252" si="160">S221+D220</f>
        <v>1118.6479086530039</v>
      </c>
      <c r="E221" s="57">
        <f t="shared" ref="E221:E252" si="161">$D$1-D221</f>
        <v>-1035.067908653004</v>
      </c>
      <c r="F221" s="57">
        <f t="shared" ref="F221:F252" si="162">T221+F220</f>
        <v>-959.11014330253431</v>
      </c>
      <c r="G221" s="57">
        <f t="shared" ref="G221:G252" si="163">U221+G220</f>
        <v>-1326.092246344519</v>
      </c>
      <c r="H221" s="57">
        <f t="shared" ref="H221:H252" si="164">H220+T221</f>
        <v>17195.339856697472</v>
      </c>
      <c r="I221" s="57">
        <f t="shared" ref="I221:I252" si="165">I220+U221</f>
        <v>29663.687753655475</v>
      </c>
      <c r="J221" s="182">
        <f t="shared" ref="J221:J252" si="166">SQRT(F221^2+G221^2)</f>
        <v>1636.5857486856166</v>
      </c>
      <c r="K221" s="182">
        <f t="shared" ref="K221:K252" si="167">IF(J221=0,0,IF(F221&lt;0,ATAN(G221/F221)*180/PI()+180,ATAN(G221/F221)*180/PI()))</f>
        <v>234.12327007188108</v>
      </c>
      <c r="L221" s="182">
        <f t="shared" ref="L221:L252" si="168">COS((K221-$B$1)*PI()/180)*J221</f>
        <v>1493.6598722995877</v>
      </c>
      <c r="M221" s="183"/>
      <c r="N221" s="184">
        <f t="shared" ref="N221:N252" si="169">A221-A220</f>
        <v>3</v>
      </c>
      <c r="O221" s="184">
        <f t="shared" ref="O221:O252" si="170">RADIANS(B221-B220)</f>
        <v>2.9670597283903899E-3</v>
      </c>
      <c r="P221" s="184">
        <f t="shared" ref="P221:P252" si="171">RADIANS(C221-C220)</f>
        <v>-7.6794487087755063E-3</v>
      </c>
      <c r="Q221" s="182">
        <f t="shared" ref="Q221:Q252" si="172">ACOS(COS(O221)-SIN(RADIANS(B220))*SIN(RADIANS(B221))*(1-COS(P221)))</f>
        <v>8.2326891419288728E-3</v>
      </c>
      <c r="R221" s="182">
        <f t="shared" ref="R221:R252" si="173">2/Q221*TAN(Q221/2)</f>
        <v>1.0000056481358237</v>
      </c>
      <c r="S221" s="182">
        <f t="shared" ref="S221:S252" si="174">(N221/2)*(COS(RADIANS(B220))+COS(RADIANS(B221)))*R221</f>
        <v>-4.9742087101375832E-3</v>
      </c>
      <c r="T221" s="182">
        <f t="shared" ref="T221:T252" si="175">(N221/2)*(SIN(RADIANS(B220))*COS(RADIANS(C220))+SIN(RADIANS(B221))*COS(RADIANS(C221)))*R221</f>
        <v>-2.6210509658704004</v>
      </c>
      <c r="U221" s="185">
        <f t="shared" ref="U221:U252" si="176">(N221/2)*(SIN(RADIANS(B220))*SIN(RADIANS(C220))+SIN(RADIANS(B221))*SIN(RADIANS(C221)))*R221</f>
        <v>-1.4594575220932307</v>
      </c>
    </row>
    <row r="222" spans="1:21" x14ac:dyDescent="0.3">
      <c r="A222" s="180">
        <v>2361</v>
      </c>
      <c r="B222" s="181">
        <v>90.27</v>
      </c>
      <c r="C222" s="181">
        <v>208.45</v>
      </c>
      <c r="D222" s="57">
        <f t="shared" si="160"/>
        <v>1118.6361276541468</v>
      </c>
      <c r="E222" s="57">
        <f t="shared" si="161"/>
        <v>-1035.0561276541468</v>
      </c>
      <c r="F222" s="57">
        <f t="shared" si="162"/>
        <v>-961.74230871463351</v>
      </c>
      <c r="G222" s="57">
        <f t="shared" si="163"/>
        <v>-1327.5315240700468</v>
      </c>
      <c r="H222" s="57">
        <f t="shared" si="164"/>
        <v>17192.707691285374</v>
      </c>
      <c r="I222" s="57">
        <f t="shared" si="165"/>
        <v>29662.248475929948</v>
      </c>
      <c r="J222" s="182">
        <f t="shared" si="166"/>
        <v>1639.2950362187687</v>
      </c>
      <c r="K222" s="182">
        <f t="shared" si="167"/>
        <v>234.07820674025021</v>
      </c>
      <c r="L222" s="182">
        <f t="shared" si="168"/>
        <v>1496.6590332761918</v>
      </c>
      <c r="M222" s="183"/>
      <c r="N222" s="184">
        <f t="shared" si="169"/>
        <v>3</v>
      </c>
      <c r="O222" s="184">
        <f t="shared" si="170"/>
        <v>1.570796326794708E-3</v>
      </c>
      <c r="P222" s="184">
        <f t="shared" si="171"/>
        <v>-7.6794487087750102E-3</v>
      </c>
      <c r="Q222" s="182">
        <f t="shared" si="172"/>
        <v>7.8383934573691416E-3</v>
      </c>
      <c r="R222" s="182">
        <f t="shared" si="173"/>
        <v>1.0000051200657907</v>
      </c>
      <c r="S222" s="182">
        <f t="shared" si="174"/>
        <v>-1.178099885705995E-2</v>
      </c>
      <c r="T222" s="182">
        <f t="shared" si="175"/>
        <v>-2.6321654120991846</v>
      </c>
      <c r="U222" s="185">
        <f t="shared" si="176"/>
        <v>-1.4392777255276477</v>
      </c>
    </row>
    <row r="223" spans="1:21" x14ac:dyDescent="0.3">
      <c r="A223" s="180">
        <v>2364</v>
      </c>
      <c r="B223" s="181">
        <v>90.24</v>
      </c>
      <c r="C223" s="181">
        <v>208.01</v>
      </c>
      <c r="D223" s="57">
        <f t="shared" si="160"/>
        <v>1118.6227758639834</v>
      </c>
      <c r="E223" s="57">
        <f t="shared" si="161"/>
        <v>-1035.0427758639835</v>
      </c>
      <c r="F223" s="57">
        <f t="shared" si="162"/>
        <v>-964.38544373092998</v>
      </c>
      <c r="G223" s="57">
        <f t="shared" si="163"/>
        <v>-1328.9505429494932</v>
      </c>
      <c r="H223" s="57">
        <f t="shared" si="164"/>
        <v>17190.064556269077</v>
      </c>
      <c r="I223" s="57">
        <f t="shared" si="165"/>
        <v>29660.829457050502</v>
      </c>
      <c r="J223" s="182">
        <f t="shared" si="166"/>
        <v>1641.9953805312168</v>
      </c>
      <c r="K223" s="182">
        <f t="shared" si="167"/>
        <v>234.03256716329548</v>
      </c>
      <c r="L223" s="182">
        <f t="shared" si="168"/>
        <v>1499.6575647856603</v>
      </c>
      <c r="M223" s="183"/>
      <c r="N223" s="184">
        <f t="shared" si="169"/>
        <v>3</v>
      </c>
      <c r="O223" s="184">
        <f t="shared" si="170"/>
        <v>-5.2359877559831865E-4</v>
      </c>
      <c r="P223" s="184">
        <f t="shared" si="171"/>
        <v>-7.6794487087750102E-3</v>
      </c>
      <c r="Q223" s="182">
        <f t="shared" si="172"/>
        <v>7.6972020021754961E-3</v>
      </c>
      <c r="R223" s="182">
        <f t="shared" si="173"/>
        <v>1.0000049372724737</v>
      </c>
      <c r="S223" s="182">
        <f t="shared" si="174"/>
        <v>-1.3351790163266184E-2</v>
      </c>
      <c r="T223" s="182">
        <f t="shared" si="175"/>
        <v>-2.6431350162964868</v>
      </c>
      <c r="U223" s="185">
        <f t="shared" si="176"/>
        <v>-1.419018879446488</v>
      </c>
    </row>
    <row r="224" spans="1:21" x14ac:dyDescent="0.3">
      <c r="A224" s="180">
        <v>2367</v>
      </c>
      <c r="B224" s="181">
        <v>90.1</v>
      </c>
      <c r="C224" s="181">
        <v>207.57</v>
      </c>
      <c r="D224" s="57">
        <f t="shared" si="160"/>
        <v>1118.6138746563281</v>
      </c>
      <c r="E224" s="57">
        <f t="shared" si="161"/>
        <v>-1035.0338746563282</v>
      </c>
      <c r="F224" s="57">
        <f t="shared" si="162"/>
        <v>-967.03941197118206</v>
      </c>
      <c r="G224" s="57">
        <f t="shared" si="163"/>
        <v>-1330.3492297051419</v>
      </c>
      <c r="H224" s="57">
        <f t="shared" si="164"/>
        <v>17187.410588028826</v>
      </c>
      <c r="I224" s="57">
        <f t="shared" si="165"/>
        <v>29659.430770294854</v>
      </c>
      <c r="J224" s="182">
        <f t="shared" si="166"/>
        <v>1644.6866866618195</v>
      </c>
      <c r="K224" s="182">
        <f t="shared" si="167"/>
        <v>233.98635574987111</v>
      </c>
      <c r="L224" s="182">
        <f t="shared" si="168"/>
        <v>1502.6553120803801</v>
      </c>
      <c r="M224" s="183"/>
      <c r="N224" s="184">
        <f t="shared" si="169"/>
        <v>3</v>
      </c>
      <c r="O224" s="184">
        <f t="shared" si="170"/>
        <v>-2.4434609527920711E-3</v>
      </c>
      <c r="P224" s="184">
        <f t="shared" si="171"/>
        <v>-7.6794487087750102E-3</v>
      </c>
      <c r="Q224" s="182">
        <f t="shared" si="172"/>
        <v>8.0587769159536915E-3</v>
      </c>
      <c r="R224" s="182">
        <f t="shared" si="173"/>
        <v>1.0000054120255963</v>
      </c>
      <c r="S224" s="182">
        <f t="shared" si="174"/>
        <v>-8.9012076552558318E-3</v>
      </c>
      <c r="T224" s="182">
        <f t="shared" si="175"/>
        <v>-2.6539682402520519</v>
      </c>
      <c r="U224" s="185">
        <f t="shared" si="176"/>
        <v>-1.398686755648709</v>
      </c>
    </row>
    <row r="225" spans="1:21" x14ac:dyDescent="0.3">
      <c r="A225" s="180">
        <v>2368.77</v>
      </c>
      <c r="B225" s="181">
        <v>90.03</v>
      </c>
      <c r="C225" s="181">
        <v>207.31</v>
      </c>
      <c r="D225" s="57">
        <f t="shared" si="160"/>
        <v>1118.6118666521336</v>
      </c>
      <c r="E225" s="57">
        <f t="shared" si="161"/>
        <v>-1035.0318666521337</v>
      </c>
      <c r="F225" s="57">
        <f t="shared" si="162"/>
        <v>-968.61027369918349</v>
      </c>
      <c r="G225" s="57">
        <f t="shared" si="163"/>
        <v>-1331.1648789150672</v>
      </c>
      <c r="H225" s="57">
        <f t="shared" si="164"/>
        <v>17185.839726300826</v>
      </c>
      <c r="I225" s="57">
        <f t="shared" si="165"/>
        <v>29658.615121084928</v>
      </c>
      <c r="J225" s="182">
        <f t="shared" si="166"/>
        <v>1646.2702685684915</v>
      </c>
      <c r="K225" s="182">
        <f t="shared" si="167"/>
        <v>233.95882452287552</v>
      </c>
      <c r="L225" s="182">
        <f t="shared" si="168"/>
        <v>1504.4235428476245</v>
      </c>
      <c r="M225" s="183"/>
      <c r="N225" s="184">
        <f t="shared" si="169"/>
        <v>1.7699999999999818</v>
      </c>
      <c r="O225" s="184">
        <f t="shared" si="170"/>
        <v>-1.2217304763959117E-3</v>
      </c>
      <c r="P225" s="184">
        <f t="shared" si="171"/>
        <v>-4.5378560551850985E-3</v>
      </c>
      <c r="Q225" s="182">
        <f t="shared" si="172"/>
        <v>4.6994397401169952E-3</v>
      </c>
      <c r="R225" s="182">
        <f t="shared" si="173"/>
        <v>1.0000018403985536</v>
      </c>
      <c r="S225" s="182">
        <f t="shared" si="174"/>
        <v>-2.0080041945721903E-3</v>
      </c>
      <c r="T225" s="182">
        <f t="shared" si="175"/>
        <v>-1.5708617280014006</v>
      </c>
      <c r="U225" s="185">
        <f t="shared" si="176"/>
        <v>-0.81564920992537771</v>
      </c>
    </row>
    <row r="226" spans="1:21" x14ac:dyDescent="0.3">
      <c r="A226" s="180">
        <v>2370</v>
      </c>
      <c r="B226" s="181">
        <v>89.98</v>
      </c>
      <c r="C226" s="181">
        <v>207.26</v>
      </c>
      <c r="D226" s="57">
        <f t="shared" si="160"/>
        <v>1118.6117593143813</v>
      </c>
      <c r="E226" s="57">
        <f t="shared" si="161"/>
        <v>-1035.0317593143814</v>
      </c>
      <c r="F226" s="57">
        <f t="shared" si="162"/>
        <v>-969.70342047559689</v>
      </c>
      <c r="G226" s="57">
        <f t="shared" si="163"/>
        <v>-1331.7287316632846</v>
      </c>
      <c r="H226" s="57">
        <f t="shared" si="164"/>
        <v>17184.746579524413</v>
      </c>
      <c r="I226" s="57">
        <f t="shared" si="165"/>
        <v>29658.051268336709</v>
      </c>
      <c r="J226" s="182">
        <f t="shared" si="166"/>
        <v>1647.3694602060502</v>
      </c>
      <c r="K226" s="182">
        <f t="shared" si="167"/>
        <v>233.93962029802753</v>
      </c>
      <c r="L226" s="182">
        <f t="shared" si="168"/>
        <v>1505.6521621001725</v>
      </c>
      <c r="M226" s="183"/>
      <c r="N226" s="184">
        <f t="shared" si="169"/>
        <v>1.2300000000000182</v>
      </c>
      <c r="O226" s="184">
        <f t="shared" si="170"/>
        <v>-8.7266462599711514E-4</v>
      </c>
      <c r="P226" s="184">
        <f t="shared" si="171"/>
        <v>-8.726646259973632E-4</v>
      </c>
      <c r="Q226" s="182">
        <f t="shared" si="172"/>
        <v>1.234134127575004E-3</v>
      </c>
      <c r="R226" s="182">
        <f t="shared" si="173"/>
        <v>1.0000001269239396</v>
      </c>
      <c r="S226" s="182">
        <f t="shared" si="174"/>
        <v>-1.0733775226726604E-4</v>
      </c>
      <c r="T226" s="182">
        <f t="shared" si="175"/>
        <v>-1.0931467764134279</v>
      </c>
      <c r="U226" s="185">
        <f t="shared" si="176"/>
        <v>-0.56385274821746911</v>
      </c>
    </row>
    <row r="227" spans="1:21" x14ac:dyDescent="0.3">
      <c r="A227" s="180">
        <v>2373</v>
      </c>
      <c r="B227" s="181">
        <v>89.87</v>
      </c>
      <c r="C227" s="181">
        <v>207.14</v>
      </c>
      <c r="D227" s="57">
        <f t="shared" si="160"/>
        <v>1118.6156863049091</v>
      </c>
      <c r="E227" s="57">
        <f t="shared" si="161"/>
        <v>-1035.0356863049092</v>
      </c>
      <c r="F227" s="57">
        <f t="shared" si="162"/>
        <v>-972.37166641021827</v>
      </c>
      <c r="G227" s="57">
        <f t="shared" si="163"/>
        <v>-1333.1000238119016</v>
      </c>
      <c r="H227" s="57">
        <f t="shared" si="164"/>
        <v>17182.07833358979</v>
      </c>
      <c r="I227" s="57">
        <f t="shared" si="165"/>
        <v>29656.67997618809</v>
      </c>
      <c r="J227" s="182">
        <f t="shared" si="166"/>
        <v>1650.0491905166577</v>
      </c>
      <c r="K227" s="182">
        <f t="shared" si="167"/>
        <v>233.89274997932904</v>
      </c>
      <c r="L227" s="182">
        <f t="shared" si="168"/>
        <v>1508.6485769374076</v>
      </c>
      <c r="M227" s="183"/>
      <c r="N227" s="184">
        <f t="shared" si="169"/>
        <v>3</v>
      </c>
      <c r="O227" s="184">
        <f t="shared" si="170"/>
        <v>-1.9198621771937526E-3</v>
      </c>
      <c r="P227" s="184">
        <f t="shared" si="171"/>
        <v>-2.0943951023932746E-3</v>
      </c>
      <c r="Q227" s="182">
        <f t="shared" si="172"/>
        <v>2.841188617606516E-3</v>
      </c>
      <c r="R227" s="182">
        <f t="shared" si="173"/>
        <v>1.0000006726966066</v>
      </c>
      <c r="S227" s="182">
        <f t="shared" si="174"/>
        <v>3.9269905278963221E-3</v>
      </c>
      <c r="T227" s="182">
        <f t="shared" si="175"/>
        <v>-2.6682459346214182</v>
      </c>
      <c r="U227" s="185">
        <f t="shared" si="176"/>
        <v>-1.3712921486170366</v>
      </c>
    </row>
    <row r="228" spans="1:21" x14ac:dyDescent="0.3">
      <c r="A228" s="180">
        <v>2376</v>
      </c>
      <c r="B228" s="181">
        <v>89.85</v>
      </c>
      <c r="C228" s="181">
        <v>207.02</v>
      </c>
      <c r="D228" s="57">
        <f t="shared" si="160"/>
        <v>1118.6230166831156</v>
      </c>
      <c r="E228" s="57">
        <f t="shared" si="161"/>
        <v>-1035.0430166831156</v>
      </c>
      <c r="F228" s="57">
        <f t="shared" si="162"/>
        <v>-975.04277323052747</v>
      </c>
      <c r="G228" s="57">
        <f t="shared" si="163"/>
        <v>-1334.4657218893769</v>
      </c>
      <c r="H228" s="57">
        <f t="shared" si="164"/>
        <v>17179.407226769483</v>
      </c>
      <c r="I228" s="57">
        <f t="shared" si="165"/>
        <v>29655.314278110614</v>
      </c>
      <c r="J228" s="182">
        <f t="shared" si="166"/>
        <v>1652.7271924086001</v>
      </c>
      <c r="K228" s="182">
        <f t="shared" si="167"/>
        <v>233.84583719007003</v>
      </c>
      <c r="L228" s="182">
        <f t="shared" si="168"/>
        <v>1511.6446723387551</v>
      </c>
      <c r="M228" s="183"/>
      <c r="N228" s="184">
        <f t="shared" si="169"/>
        <v>3</v>
      </c>
      <c r="O228" s="184">
        <f t="shared" si="170"/>
        <v>-3.490658503990445E-4</v>
      </c>
      <c r="P228" s="184">
        <f t="shared" si="171"/>
        <v>-2.0943951023927789E-3</v>
      </c>
      <c r="Q228" s="182">
        <f t="shared" si="172"/>
        <v>2.1232784976785712E-3</v>
      </c>
      <c r="R228" s="182">
        <f t="shared" si="173"/>
        <v>1.0000003756928009</v>
      </c>
      <c r="S228" s="182">
        <f t="shared" si="174"/>
        <v>7.3303782063561494E-3</v>
      </c>
      <c r="T228" s="182">
        <f t="shared" si="175"/>
        <v>-2.6711068203092347</v>
      </c>
      <c r="U228" s="185">
        <f t="shared" si="176"/>
        <v>-1.3656980774752747</v>
      </c>
    </row>
    <row r="229" spans="1:21" x14ac:dyDescent="0.3">
      <c r="A229" s="180">
        <v>2379</v>
      </c>
      <c r="B229" s="181">
        <v>90.09</v>
      </c>
      <c r="C229" s="181">
        <v>206.91</v>
      </c>
      <c r="D229" s="57">
        <f t="shared" si="160"/>
        <v>1118.6245874787046</v>
      </c>
      <c r="E229" s="57">
        <f t="shared" si="161"/>
        <v>-1035.0445874787047</v>
      </c>
      <c r="F229" s="57">
        <f t="shared" si="162"/>
        <v>-977.71662155481727</v>
      </c>
      <c r="G229" s="57">
        <f t="shared" si="163"/>
        <v>-1335.8260588871221</v>
      </c>
      <c r="H229" s="57">
        <f t="shared" si="164"/>
        <v>17176.733378445195</v>
      </c>
      <c r="I229" s="57">
        <f t="shared" si="165"/>
        <v>29653.953941112868</v>
      </c>
      <c r="J229" s="182">
        <f t="shared" si="166"/>
        <v>1655.4035917764788</v>
      </c>
      <c r="K229" s="182">
        <f t="shared" si="167"/>
        <v>233.79889005554887</v>
      </c>
      <c r="L229" s="182">
        <f t="shared" si="168"/>
        <v>1514.6404614123289</v>
      </c>
      <c r="M229" s="183"/>
      <c r="N229" s="184">
        <f t="shared" si="169"/>
        <v>3</v>
      </c>
      <c r="O229" s="184">
        <f t="shared" si="170"/>
        <v>4.1887902047865492E-3</v>
      </c>
      <c r="P229" s="184">
        <f t="shared" si="171"/>
        <v>-1.9198621771940006E-3</v>
      </c>
      <c r="Q229" s="182">
        <f t="shared" si="172"/>
        <v>4.6078007508334462E-3</v>
      </c>
      <c r="R229" s="182">
        <f t="shared" si="173"/>
        <v>1.0000017693227365</v>
      </c>
      <c r="S229" s="182">
        <f t="shared" si="174"/>
        <v>1.5707955891201913E-3</v>
      </c>
      <c r="T229" s="182">
        <f t="shared" si="175"/>
        <v>-2.673848324289759</v>
      </c>
      <c r="U229" s="185">
        <f t="shared" si="176"/>
        <v>-1.3603369977452335</v>
      </c>
    </row>
    <row r="230" spans="1:21" x14ac:dyDescent="0.3">
      <c r="A230" s="180">
        <v>2382</v>
      </c>
      <c r="B230" s="181">
        <v>90.22</v>
      </c>
      <c r="C230" s="181">
        <v>206.79</v>
      </c>
      <c r="D230" s="57">
        <f t="shared" si="160"/>
        <v>1118.6164717063562</v>
      </c>
      <c r="E230" s="57">
        <f t="shared" si="161"/>
        <v>-1035.0364717063562</v>
      </c>
      <c r="F230" s="57">
        <f t="shared" si="162"/>
        <v>-980.39318673421587</v>
      </c>
      <c r="G230" s="57">
        <f t="shared" si="163"/>
        <v>-1337.1810222902457</v>
      </c>
      <c r="H230" s="57">
        <f t="shared" si="164"/>
        <v>17174.056813265797</v>
      </c>
      <c r="I230" s="57">
        <f t="shared" si="165"/>
        <v>29652.598977709746</v>
      </c>
      <c r="J230" s="182">
        <f t="shared" si="166"/>
        <v>1658.078371781038</v>
      </c>
      <c r="K230" s="182">
        <f t="shared" si="167"/>
        <v>233.75190900605259</v>
      </c>
      <c r="L230" s="182">
        <f t="shared" si="168"/>
        <v>1517.6359165541348</v>
      </c>
      <c r="M230" s="183"/>
      <c r="N230" s="184">
        <f t="shared" si="169"/>
        <v>3</v>
      </c>
      <c r="O230" s="184">
        <f t="shared" si="170"/>
        <v>2.2689280275925493E-3</v>
      </c>
      <c r="P230" s="184">
        <f t="shared" si="171"/>
        <v>-2.0943951023932746E-3</v>
      </c>
      <c r="Q230" s="182">
        <f t="shared" si="172"/>
        <v>3.0877971525387071E-3</v>
      </c>
      <c r="R230" s="182">
        <f t="shared" si="173"/>
        <v>1.0000007945416955</v>
      </c>
      <c r="S230" s="182">
        <f t="shared" si="174"/>
        <v>-8.1157723484246175E-3</v>
      </c>
      <c r="T230" s="182">
        <f t="shared" si="175"/>
        <v>-2.6765651793985974</v>
      </c>
      <c r="U230" s="185">
        <f t="shared" si="176"/>
        <v>-1.3549634031234838</v>
      </c>
    </row>
    <row r="231" spans="1:21" x14ac:dyDescent="0.3">
      <c r="A231" s="180">
        <v>2385</v>
      </c>
      <c r="B231" s="181">
        <v>90.31</v>
      </c>
      <c r="C231" s="181">
        <v>206.67</v>
      </c>
      <c r="D231" s="57">
        <f t="shared" si="160"/>
        <v>1118.6025963846271</v>
      </c>
      <c r="E231" s="57">
        <f t="shared" si="161"/>
        <v>-1035.0225963846271</v>
      </c>
      <c r="F231" s="57">
        <f t="shared" si="162"/>
        <v>-983.07256531431381</v>
      </c>
      <c r="G231" s="57">
        <f t="shared" si="163"/>
        <v>-1338.5303675980199</v>
      </c>
      <c r="H231" s="57">
        <f t="shared" si="164"/>
        <v>17171.377434685699</v>
      </c>
      <c r="I231" s="57">
        <f t="shared" si="165"/>
        <v>29651.24963240197</v>
      </c>
      <c r="J231" s="182">
        <f t="shared" si="166"/>
        <v>1660.7514003172648</v>
      </c>
      <c r="K231" s="182">
        <f t="shared" si="167"/>
        <v>233.70488635907208</v>
      </c>
      <c r="L231" s="182">
        <f t="shared" si="168"/>
        <v>1520.6309991247426</v>
      </c>
      <c r="M231" s="183"/>
      <c r="N231" s="184">
        <f t="shared" si="169"/>
        <v>3</v>
      </c>
      <c r="O231" s="184">
        <f t="shared" si="170"/>
        <v>1.5707963267949561E-3</v>
      </c>
      <c r="P231" s="184">
        <f t="shared" si="171"/>
        <v>-2.0943951023932746E-3</v>
      </c>
      <c r="Q231" s="182">
        <f t="shared" si="172"/>
        <v>2.6179757846478413E-3</v>
      </c>
      <c r="R231" s="182">
        <f t="shared" si="173"/>
        <v>1.0000005711501587</v>
      </c>
      <c r="S231" s="182">
        <f t="shared" si="174"/>
        <v>-1.3875321729047284E-2</v>
      </c>
      <c r="T231" s="182">
        <f t="shared" si="175"/>
        <v>-2.6793785800979801</v>
      </c>
      <c r="U231" s="185">
        <f t="shared" si="176"/>
        <v>-1.3493453077742226</v>
      </c>
    </row>
    <row r="232" spans="1:21" x14ac:dyDescent="0.3">
      <c r="A232" s="180">
        <v>2388</v>
      </c>
      <c r="B232" s="181">
        <v>90.25</v>
      </c>
      <c r="C232" s="181">
        <v>206.55</v>
      </c>
      <c r="D232" s="57">
        <f t="shared" si="160"/>
        <v>1118.5879356725759</v>
      </c>
      <c r="E232" s="57">
        <f t="shared" si="161"/>
        <v>-1035.007935672576</v>
      </c>
      <c r="F232" s="57">
        <f t="shared" si="162"/>
        <v>-985.75476090023005</v>
      </c>
      <c r="G232" s="57">
        <f t="shared" si="163"/>
        <v>-1339.8740966593109</v>
      </c>
      <c r="H232" s="57">
        <f t="shared" si="164"/>
        <v>17168.695239099783</v>
      </c>
      <c r="I232" s="57">
        <f t="shared" si="165"/>
        <v>29649.905903340681</v>
      </c>
      <c r="J232" s="182">
        <f t="shared" si="166"/>
        <v>1663.4226893775599</v>
      </c>
      <c r="K232" s="182">
        <f t="shared" si="167"/>
        <v>233.65782207308217</v>
      </c>
      <c r="L232" s="182">
        <f t="shared" si="168"/>
        <v>1523.62571317071</v>
      </c>
      <c r="M232" s="183"/>
      <c r="N232" s="184">
        <f t="shared" si="169"/>
        <v>3</v>
      </c>
      <c r="O232" s="184">
        <f t="shared" si="170"/>
        <v>-1.0471975511966373E-3</v>
      </c>
      <c r="P232" s="184">
        <f t="shared" si="171"/>
        <v>-2.0943951023927789E-3</v>
      </c>
      <c r="Q232" s="182">
        <f t="shared" si="172"/>
        <v>2.3415824558847831E-3</v>
      </c>
      <c r="R232" s="182">
        <f t="shared" si="173"/>
        <v>1.0000004569176171</v>
      </c>
      <c r="S232" s="182">
        <f t="shared" si="174"/>
        <v>-1.4660712051150044E-2</v>
      </c>
      <c r="T232" s="182">
        <f t="shared" si="175"/>
        <v>-2.6821955859162956</v>
      </c>
      <c r="U232" s="185">
        <f t="shared" si="176"/>
        <v>-1.3437290612909087</v>
      </c>
    </row>
    <row r="233" spans="1:21" x14ac:dyDescent="0.3">
      <c r="A233" s="180">
        <v>2391</v>
      </c>
      <c r="B233" s="181">
        <v>90.15</v>
      </c>
      <c r="C233" s="181">
        <v>206.43</v>
      </c>
      <c r="D233" s="57">
        <f t="shared" si="160"/>
        <v>1118.5774637158315</v>
      </c>
      <c r="E233" s="57">
        <f t="shared" si="161"/>
        <v>-1034.9974637158316</v>
      </c>
      <c r="F233" s="57">
        <f t="shared" si="162"/>
        <v>-988.43978038733053</v>
      </c>
      <c r="G233" s="57">
        <f t="shared" si="163"/>
        <v>-1341.2122129164263</v>
      </c>
      <c r="H233" s="57">
        <f t="shared" si="164"/>
        <v>17166.010219612683</v>
      </c>
      <c r="I233" s="57">
        <f t="shared" si="165"/>
        <v>29648.567787083564</v>
      </c>
      <c r="J233" s="182">
        <f t="shared" si="166"/>
        <v>1666.0922542069306</v>
      </c>
      <c r="K233" s="182">
        <f t="shared" si="167"/>
        <v>233.6107160489712</v>
      </c>
      <c r="L233" s="182">
        <f t="shared" si="168"/>
        <v>1526.620066384753</v>
      </c>
      <c r="M233" s="183"/>
      <c r="N233" s="184">
        <f t="shared" si="169"/>
        <v>3</v>
      </c>
      <c r="O233" s="184">
        <f t="shared" si="170"/>
        <v>-1.7453292519942303E-3</v>
      </c>
      <c r="P233" s="184">
        <f t="shared" si="171"/>
        <v>-2.0943951023932746E-3</v>
      </c>
      <c r="Q233" s="182">
        <f t="shared" si="172"/>
        <v>2.726281438387268E-3</v>
      </c>
      <c r="R233" s="182">
        <f t="shared" si="173"/>
        <v>1.0000006193846671</v>
      </c>
      <c r="S233" s="182">
        <f t="shared" si="174"/>
        <v>-1.0471956744412102E-2</v>
      </c>
      <c r="T233" s="182">
        <f t="shared" si="175"/>
        <v>-2.6850194871004525</v>
      </c>
      <c r="U233" s="185">
        <f t="shared" si="176"/>
        <v>-1.3381162571153098</v>
      </c>
    </row>
    <row r="234" spans="1:21" x14ac:dyDescent="0.3">
      <c r="A234" s="180">
        <v>2393.5500000000002</v>
      </c>
      <c r="B234" s="181">
        <v>90.09</v>
      </c>
      <c r="C234" s="181">
        <v>206.33</v>
      </c>
      <c r="D234" s="57">
        <f t="shared" si="160"/>
        <v>1118.5721230111133</v>
      </c>
      <c r="E234" s="57">
        <f t="shared" si="161"/>
        <v>-1034.9921230111133</v>
      </c>
      <c r="F234" s="57">
        <f t="shared" si="162"/>
        <v>-990.72423561088613</v>
      </c>
      <c r="G234" s="57">
        <f t="shared" si="163"/>
        <v>-1342.3452325824396</v>
      </c>
      <c r="H234" s="57">
        <f t="shared" si="164"/>
        <v>17163.725764389128</v>
      </c>
      <c r="I234" s="57">
        <f t="shared" si="165"/>
        <v>29647.434767417551</v>
      </c>
      <c r="J234" s="182">
        <f t="shared" si="166"/>
        <v>1668.3600434149635</v>
      </c>
      <c r="K234" s="182">
        <f t="shared" si="167"/>
        <v>233.57064469468199</v>
      </c>
      <c r="L234" s="182">
        <f t="shared" si="168"/>
        <v>1529.1649724751669</v>
      </c>
      <c r="M234" s="183"/>
      <c r="N234" s="184">
        <f t="shared" si="169"/>
        <v>2.5500000000001819</v>
      </c>
      <c r="O234" s="184">
        <f t="shared" si="170"/>
        <v>-1.0471975511966373E-3</v>
      </c>
      <c r="P234" s="184">
        <f t="shared" si="171"/>
        <v>-1.7453292519942303E-3</v>
      </c>
      <c r="Q234" s="182">
        <f t="shared" si="172"/>
        <v>2.035382830989807E-3</v>
      </c>
      <c r="R234" s="182">
        <f t="shared" si="173"/>
        <v>1.000000345232082</v>
      </c>
      <c r="S234" s="182">
        <f t="shared" si="174"/>
        <v>-5.3407047182997443E-3</v>
      </c>
      <c r="T234" s="182">
        <f t="shared" si="175"/>
        <v>-2.2844552235556139</v>
      </c>
      <c r="U234" s="185">
        <f t="shared" si="176"/>
        <v>-1.1330196660134086</v>
      </c>
    </row>
    <row r="235" spans="1:21" x14ac:dyDescent="0.3">
      <c r="A235" s="180">
        <v>2397</v>
      </c>
      <c r="B235" s="181">
        <v>90.11</v>
      </c>
      <c r="C235" s="181">
        <v>206.26</v>
      </c>
      <c r="D235" s="57">
        <f t="shared" si="160"/>
        <v>1118.5661016275326</v>
      </c>
      <c r="E235" s="57">
        <f t="shared" si="161"/>
        <v>-1034.9861016275327</v>
      </c>
      <c r="F235" s="57">
        <f t="shared" si="162"/>
        <v>-993.81724225978735</v>
      </c>
      <c r="G235" s="57">
        <f t="shared" si="163"/>
        <v>-1343.873555850417</v>
      </c>
      <c r="H235" s="57">
        <f t="shared" si="164"/>
        <v>17160.632757740226</v>
      </c>
      <c r="I235" s="57">
        <f t="shared" si="165"/>
        <v>29645.906444149576</v>
      </c>
      <c r="J235" s="182">
        <f t="shared" si="166"/>
        <v>1671.4271881021</v>
      </c>
      <c r="K235" s="182">
        <f t="shared" si="167"/>
        <v>233.51644750678224</v>
      </c>
      <c r="L235" s="182">
        <f t="shared" si="168"/>
        <v>1532.6077564411783</v>
      </c>
      <c r="M235" s="183"/>
      <c r="N235" s="184">
        <f t="shared" si="169"/>
        <v>3.4499999999998181</v>
      </c>
      <c r="O235" s="184">
        <f t="shared" si="170"/>
        <v>3.4906585039879649E-4</v>
      </c>
      <c r="P235" s="184">
        <f t="shared" si="171"/>
        <v>-1.2217304763964076E-3</v>
      </c>
      <c r="Q235" s="182">
        <f t="shared" si="172"/>
        <v>1.2706170795564464E-3</v>
      </c>
      <c r="R235" s="182">
        <f t="shared" si="173"/>
        <v>1.0000001345390022</v>
      </c>
      <c r="S235" s="182">
        <f t="shared" si="174"/>
        <v>-6.0213835807489523E-3</v>
      </c>
      <c r="T235" s="182">
        <f t="shared" si="175"/>
        <v>-3.0930066489012571</v>
      </c>
      <c r="U235" s="185">
        <f t="shared" si="176"/>
        <v>-1.5283232679773651</v>
      </c>
    </row>
    <row r="236" spans="1:21" x14ac:dyDescent="0.3">
      <c r="A236" s="180">
        <v>2400</v>
      </c>
      <c r="B236" s="181">
        <v>90.13</v>
      </c>
      <c r="C236" s="181">
        <v>206.19</v>
      </c>
      <c r="D236" s="57">
        <f t="shared" si="160"/>
        <v>1118.5598184460694</v>
      </c>
      <c r="E236" s="57">
        <f t="shared" si="161"/>
        <v>-1034.9798184460694</v>
      </c>
      <c r="F236" s="57">
        <f t="shared" si="162"/>
        <v>-996.5084330989946</v>
      </c>
      <c r="G236" s="57">
        <f t="shared" si="163"/>
        <v>-1345.1992447949845</v>
      </c>
      <c r="H236" s="57">
        <f t="shared" si="164"/>
        <v>17157.94156690102</v>
      </c>
      <c r="I236" s="57">
        <f t="shared" si="165"/>
        <v>29644.580755205006</v>
      </c>
      <c r="J236" s="182">
        <f t="shared" si="166"/>
        <v>1674.0938042518435</v>
      </c>
      <c r="K236" s="182">
        <f t="shared" si="167"/>
        <v>233.46936945108357</v>
      </c>
      <c r="L236" s="182">
        <f t="shared" si="168"/>
        <v>1535.6012405466474</v>
      </c>
      <c r="M236" s="183"/>
      <c r="N236" s="184">
        <f t="shared" si="169"/>
        <v>3</v>
      </c>
      <c r="O236" s="184">
        <f t="shared" si="170"/>
        <v>3.4906585039879649E-4</v>
      </c>
      <c r="P236" s="184">
        <f t="shared" si="171"/>
        <v>-1.2217304763959117E-3</v>
      </c>
      <c r="Q236" s="182">
        <f t="shared" si="172"/>
        <v>1.2706162922921926E-3</v>
      </c>
      <c r="R236" s="182">
        <f t="shared" si="173"/>
        <v>1.0000001345388352</v>
      </c>
      <c r="S236" s="182">
        <f t="shared" si="174"/>
        <v>-6.2831814632913685E-3</v>
      </c>
      <c r="T236" s="182">
        <f t="shared" si="175"/>
        <v>-2.6911908392072594</v>
      </c>
      <c r="U236" s="185">
        <f t="shared" si="176"/>
        <v>-1.3256889445674533</v>
      </c>
    </row>
    <row r="237" spans="1:21" x14ac:dyDescent="0.3">
      <c r="A237" s="180">
        <v>2403</v>
      </c>
      <c r="B237" s="181">
        <v>90.1</v>
      </c>
      <c r="C237" s="181">
        <v>206.13</v>
      </c>
      <c r="D237" s="57">
        <f t="shared" si="160"/>
        <v>1118.5537970637115</v>
      </c>
      <c r="E237" s="57">
        <f t="shared" si="161"/>
        <v>-1034.9737970637116</v>
      </c>
      <c r="F237" s="57">
        <f t="shared" si="162"/>
        <v>-999.20112666238117</v>
      </c>
      <c r="G237" s="57">
        <f t="shared" si="163"/>
        <v>-1346.5218800767498</v>
      </c>
      <c r="H237" s="57">
        <f t="shared" si="164"/>
        <v>17155.248873337634</v>
      </c>
      <c r="I237" s="57">
        <f t="shared" si="165"/>
        <v>29643.258119923241</v>
      </c>
      <c r="J237" s="182">
        <f t="shared" si="166"/>
        <v>1676.7599902934221</v>
      </c>
      <c r="K237" s="182">
        <f t="shared" si="167"/>
        <v>233.42233775080592</v>
      </c>
      <c r="L237" s="182">
        <f t="shared" si="168"/>
        <v>1538.5944992180296</v>
      </c>
      <c r="M237" s="183"/>
      <c r="N237" s="184">
        <f t="shared" si="169"/>
        <v>3</v>
      </c>
      <c r="O237" s="184">
        <f t="shared" si="170"/>
        <v>-5.2359877559831865E-4</v>
      </c>
      <c r="P237" s="184">
        <f t="shared" si="171"/>
        <v>-1.0471975511966373E-3</v>
      </c>
      <c r="Q237" s="182">
        <f t="shared" si="172"/>
        <v>1.1708005577173441E-3</v>
      </c>
      <c r="R237" s="182">
        <f t="shared" si="173"/>
        <v>1.0000001142311779</v>
      </c>
      <c r="S237" s="182">
        <f t="shared" si="174"/>
        <v>-6.0213823579362384E-3</v>
      </c>
      <c r="T237" s="182">
        <f t="shared" si="175"/>
        <v>-2.6926935633866003</v>
      </c>
      <c r="U237" s="185">
        <f t="shared" si="176"/>
        <v>-1.3226352817653331</v>
      </c>
    </row>
    <row r="238" spans="1:21" x14ac:dyDescent="0.3">
      <c r="A238" s="180">
        <v>2406</v>
      </c>
      <c r="B238" s="181">
        <v>90.06</v>
      </c>
      <c r="C238" s="181">
        <v>206.06</v>
      </c>
      <c r="D238" s="57">
        <f t="shared" si="160"/>
        <v>1118.5496082744319</v>
      </c>
      <c r="E238" s="57">
        <f t="shared" si="161"/>
        <v>-1034.9696082744319</v>
      </c>
      <c r="F238" s="57">
        <f t="shared" si="162"/>
        <v>-1001.8953217070912</v>
      </c>
      <c r="G238" s="57">
        <f t="shared" si="163"/>
        <v>-1347.8414610822574</v>
      </c>
      <c r="H238" s="57">
        <f t="shared" si="164"/>
        <v>17152.554678292923</v>
      </c>
      <c r="I238" s="57">
        <f t="shared" si="165"/>
        <v>29641.938538917733</v>
      </c>
      <c r="J238" s="182">
        <f t="shared" si="166"/>
        <v>1679.4257470549003</v>
      </c>
      <c r="K238" s="182">
        <f t="shared" si="167"/>
        <v>233.37535213905448</v>
      </c>
      <c r="L238" s="182">
        <f t="shared" si="168"/>
        <v>1541.587531072252</v>
      </c>
      <c r="M238" s="183"/>
      <c r="N238" s="184">
        <f t="shared" si="169"/>
        <v>3</v>
      </c>
      <c r="O238" s="184">
        <f t="shared" si="170"/>
        <v>-6.9813170079759297E-4</v>
      </c>
      <c r="P238" s="184">
        <f t="shared" si="171"/>
        <v>-1.2217304763959117E-3</v>
      </c>
      <c r="Q238" s="182">
        <f t="shared" si="172"/>
        <v>1.4071283729812922E-3</v>
      </c>
      <c r="R238" s="182">
        <f t="shared" si="173"/>
        <v>1.0000001650008874</v>
      </c>
      <c r="S238" s="182">
        <f t="shared" si="174"/>
        <v>-4.1887892797009439E-3</v>
      </c>
      <c r="T238" s="182">
        <f t="shared" si="175"/>
        <v>-2.6941950447100456</v>
      </c>
      <c r="U238" s="185">
        <f t="shared" si="176"/>
        <v>-1.3195810055076607</v>
      </c>
    </row>
    <row r="239" spans="1:21" x14ac:dyDescent="0.3">
      <c r="A239" s="180">
        <v>2409</v>
      </c>
      <c r="B239" s="181">
        <v>90.05</v>
      </c>
      <c r="C239" s="181">
        <v>206</v>
      </c>
      <c r="D239" s="57">
        <f t="shared" si="160"/>
        <v>1118.5467284813487</v>
      </c>
      <c r="E239" s="57">
        <f t="shared" si="161"/>
        <v>-1034.9667284813488</v>
      </c>
      <c r="F239" s="57">
        <f t="shared" si="162"/>
        <v>-1004.5910135160846</v>
      </c>
      <c r="G239" s="57">
        <f t="shared" si="163"/>
        <v>-1349.1579854961612</v>
      </c>
      <c r="H239" s="57">
        <f t="shared" si="164"/>
        <v>17149.85898648393</v>
      </c>
      <c r="I239" s="57">
        <f t="shared" si="165"/>
        <v>29640.622014503828</v>
      </c>
      <c r="J239" s="182">
        <f t="shared" si="166"/>
        <v>1682.0910719296189</v>
      </c>
      <c r="K239" s="182">
        <f t="shared" si="167"/>
        <v>233.32841241106931</v>
      </c>
      <c r="L239" s="182">
        <f t="shared" si="168"/>
        <v>1544.5803308665661</v>
      </c>
      <c r="M239" s="183"/>
      <c r="N239" s="184">
        <f t="shared" si="169"/>
        <v>3</v>
      </c>
      <c r="O239" s="184">
        <f t="shared" si="170"/>
        <v>-1.7453292519952225E-4</v>
      </c>
      <c r="P239" s="184">
        <f t="shared" si="171"/>
        <v>-1.0471975511966373E-3</v>
      </c>
      <c r="Q239" s="182">
        <f t="shared" si="172"/>
        <v>1.0616418603435207E-3</v>
      </c>
      <c r="R239" s="182">
        <f t="shared" si="173"/>
        <v>1.0000000939236304</v>
      </c>
      <c r="S239" s="182">
        <f t="shared" si="174"/>
        <v>-2.8797930830330482E-3</v>
      </c>
      <c r="T239" s="182">
        <f t="shared" si="175"/>
        <v>-2.6956918089934274</v>
      </c>
      <c r="U239" s="185">
        <f t="shared" si="176"/>
        <v>-1.3165244139038945</v>
      </c>
    </row>
    <row r="240" spans="1:21" x14ac:dyDescent="0.3">
      <c r="A240" s="180">
        <v>2412</v>
      </c>
      <c r="B240" s="181">
        <v>89.98</v>
      </c>
      <c r="C240" s="181">
        <v>205.93</v>
      </c>
      <c r="D240" s="57">
        <f t="shared" si="160"/>
        <v>1118.5459430831454</v>
      </c>
      <c r="E240" s="57">
        <f t="shared" si="161"/>
        <v>-1034.9659430831455</v>
      </c>
      <c r="F240" s="57">
        <f t="shared" si="162"/>
        <v>-1007.2881980811378</v>
      </c>
      <c r="G240" s="57">
        <f t="shared" si="163"/>
        <v>-1350.4714513564907</v>
      </c>
      <c r="H240" s="57">
        <f t="shared" si="164"/>
        <v>17147.161801918879</v>
      </c>
      <c r="I240" s="57">
        <f t="shared" si="165"/>
        <v>29639.308548643497</v>
      </c>
      <c r="J240" s="182">
        <f t="shared" si="166"/>
        <v>1684.7559630173303</v>
      </c>
      <c r="K240" s="182">
        <f t="shared" si="167"/>
        <v>233.28151835101346</v>
      </c>
      <c r="L240" s="182">
        <f t="shared" si="168"/>
        <v>1547.5728941487621</v>
      </c>
      <c r="M240" s="183"/>
      <c r="N240" s="184">
        <f t="shared" si="169"/>
        <v>3</v>
      </c>
      <c r="O240" s="184">
        <f t="shared" si="170"/>
        <v>-1.2217304763959117E-3</v>
      </c>
      <c r="P240" s="184">
        <f t="shared" si="171"/>
        <v>-1.2217304763959117E-3</v>
      </c>
      <c r="Q240" s="182">
        <f t="shared" si="172"/>
        <v>1.7277877259294083E-3</v>
      </c>
      <c r="R240" s="182">
        <f t="shared" si="173"/>
        <v>1.0000002487709432</v>
      </c>
      <c r="S240" s="182">
        <f t="shared" si="174"/>
        <v>-7.8539820327154985E-4</v>
      </c>
      <c r="T240" s="182">
        <f t="shared" si="175"/>
        <v>-2.6971845650532229</v>
      </c>
      <c r="U240" s="185">
        <f t="shared" si="176"/>
        <v>-1.3134658603293519</v>
      </c>
    </row>
    <row r="241" spans="1:21" x14ac:dyDescent="0.3">
      <c r="A241" s="180">
        <v>2415</v>
      </c>
      <c r="B241" s="181">
        <v>89.9</v>
      </c>
      <c r="C241" s="181">
        <v>205.87</v>
      </c>
      <c r="D241" s="57">
        <f t="shared" si="160"/>
        <v>1118.5490846752566</v>
      </c>
      <c r="E241" s="57">
        <f t="shared" si="161"/>
        <v>-1034.9690846752567</v>
      </c>
      <c r="F241" s="57">
        <f t="shared" si="162"/>
        <v>-1009.9868695952624</v>
      </c>
      <c r="G241" s="57">
        <f t="shared" si="163"/>
        <v>-1351.7818558377949</v>
      </c>
      <c r="H241" s="57">
        <f t="shared" si="164"/>
        <v>17144.463130404754</v>
      </c>
      <c r="I241" s="57">
        <f t="shared" si="165"/>
        <v>29637.998144162193</v>
      </c>
      <c r="J241" s="182">
        <f t="shared" si="166"/>
        <v>1687.4204166499558</v>
      </c>
      <c r="K241" s="182">
        <f t="shared" si="167"/>
        <v>233.23466977563632</v>
      </c>
      <c r="L241" s="182">
        <f t="shared" si="168"/>
        <v>1550.5652144771159</v>
      </c>
      <c r="M241" s="183"/>
      <c r="N241" s="184">
        <f t="shared" si="169"/>
        <v>3</v>
      </c>
      <c r="O241" s="184">
        <f t="shared" si="170"/>
        <v>-1.3962634015954338E-3</v>
      </c>
      <c r="P241" s="184">
        <f t="shared" si="171"/>
        <v>-1.0471975511966373E-3</v>
      </c>
      <c r="Q241" s="182">
        <f t="shared" si="172"/>
        <v>1.745328856400219E-3</v>
      </c>
      <c r="R241" s="182">
        <f t="shared" si="173"/>
        <v>1.0000002538478121</v>
      </c>
      <c r="S241" s="182">
        <f t="shared" si="174"/>
        <v>3.1415921112986781E-3</v>
      </c>
      <c r="T241" s="182">
        <f t="shared" si="175"/>
        <v>-2.6986715141245643</v>
      </c>
      <c r="U241" s="185">
        <f t="shared" si="176"/>
        <v>-1.310404481304249</v>
      </c>
    </row>
    <row r="242" spans="1:21" x14ac:dyDescent="0.3">
      <c r="A242" s="180">
        <v>2418.2600000000002</v>
      </c>
      <c r="B242" s="181">
        <v>89.84</v>
      </c>
      <c r="C242" s="181">
        <v>205.8</v>
      </c>
      <c r="D242" s="57">
        <f t="shared" si="160"/>
        <v>1118.5564813748622</v>
      </c>
      <c r="E242" s="57">
        <f t="shared" si="161"/>
        <v>-1034.9764813748623</v>
      </c>
      <c r="F242" s="57">
        <f t="shared" si="162"/>
        <v>-1012.9210336440713</v>
      </c>
      <c r="G242" s="57">
        <f t="shared" si="163"/>
        <v>-1353.2024980624233</v>
      </c>
      <c r="H242" s="57">
        <f t="shared" si="164"/>
        <v>17141.528966355945</v>
      </c>
      <c r="I242" s="57">
        <f t="shared" si="165"/>
        <v>29636.577501937565</v>
      </c>
      <c r="J242" s="182">
        <f t="shared" si="166"/>
        <v>1690.3153614521038</v>
      </c>
      <c r="K242" s="182">
        <f t="shared" si="167"/>
        <v>233.18381719839476</v>
      </c>
      <c r="L242" s="182">
        <f t="shared" si="168"/>
        <v>1553.8165961945697</v>
      </c>
      <c r="M242" s="183"/>
      <c r="N242" s="184">
        <f t="shared" si="169"/>
        <v>3.2600000000002183</v>
      </c>
      <c r="O242" s="184">
        <f t="shared" si="170"/>
        <v>-1.0471975511966373E-3</v>
      </c>
      <c r="P242" s="184">
        <f t="shared" si="171"/>
        <v>-1.2217304763959117E-3</v>
      </c>
      <c r="Q242" s="182">
        <f t="shared" si="172"/>
        <v>1.609111633031457E-3</v>
      </c>
      <c r="R242" s="182">
        <f t="shared" si="173"/>
        <v>1.0000002157700767</v>
      </c>
      <c r="S242" s="182">
        <f t="shared" si="174"/>
        <v>7.3966996056008313E-3</v>
      </c>
      <c r="T242" s="182">
        <f t="shared" si="175"/>
        <v>-2.9341640488087908</v>
      </c>
      <c r="U242" s="185">
        <f t="shared" si="176"/>
        <v>-1.4206422246283901</v>
      </c>
    </row>
    <row r="243" spans="1:21" x14ac:dyDescent="0.3">
      <c r="A243" s="180">
        <v>2421</v>
      </c>
      <c r="B243" s="181">
        <v>89.84</v>
      </c>
      <c r="C243" s="181">
        <v>205.82</v>
      </c>
      <c r="D243" s="57">
        <f t="shared" si="160"/>
        <v>1118.564132888436</v>
      </c>
      <c r="E243" s="57">
        <f t="shared" si="161"/>
        <v>-1034.9841328884361</v>
      </c>
      <c r="F243" s="57">
        <f t="shared" si="162"/>
        <v>-1015.3876892735327</v>
      </c>
      <c r="G243" s="57">
        <f t="shared" si="163"/>
        <v>-1354.3954571496322</v>
      </c>
      <c r="H243" s="57">
        <f t="shared" si="164"/>
        <v>17139.062310726484</v>
      </c>
      <c r="I243" s="57">
        <f t="shared" si="165"/>
        <v>29635.384542850356</v>
      </c>
      <c r="J243" s="182">
        <f t="shared" si="166"/>
        <v>1692.7490108919885</v>
      </c>
      <c r="K243" s="182">
        <f t="shared" si="167"/>
        <v>233.14117473398539</v>
      </c>
      <c r="L243" s="182">
        <f t="shared" si="168"/>
        <v>1556.5492621756755</v>
      </c>
      <c r="M243" s="183"/>
      <c r="N243" s="184">
        <f t="shared" si="169"/>
        <v>2.7399999999997817</v>
      </c>
      <c r="O243" s="184">
        <f t="shared" si="170"/>
        <v>0</v>
      </c>
      <c r="P243" s="184">
        <f t="shared" si="171"/>
        <v>3.4906585039854842E-4</v>
      </c>
      <c r="Q243" s="182">
        <f t="shared" si="172"/>
        <v>3.4906448952432001E-4</v>
      </c>
      <c r="R243" s="182">
        <f t="shared" si="173"/>
        <v>1.0000000101538351</v>
      </c>
      <c r="S243" s="182">
        <f t="shared" si="174"/>
        <v>7.6515135737457076E-3</v>
      </c>
      <c r="T243" s="182">
        <f t="shared" si="175"/>
        <v>-2.466655629461405</v>
      </c>
      <c r="U243" s="185">
        <f t="shared" si="176"/>
        <v>-1.1929590872088898</v>
      </c>
    </row>
    <row r="244" spans="1:21" x14ac:dyDescent="0.3">
      <c r="A244" s="180">
        <v>2424</v>
      </c>
      <c r="B244" s="181">
        <v>89.89</v>
      </c>
      <c r="C244" s="181">
        <v>205.85</v>
      </c>
      <c r="D244" s="57">
        <f t="shared" si="160"/>
        <v>1118.5712014653034</v>
      </c>
      <c r="E244" s="57">
        <f t="shared" si="161"/>
        <v>-1034.9912014653034</v>
      </c>
      <c r="F244" s="57">
        <f t="shared" si="162"/>
        <v>-1018.0878398691605</v>
      </c>
      <c r="G244" s="57">
        <f t="shared" si="163"/>
        <v>-1355.7027964397091</v>
      </c>
      <c r="H244" s="57">
        <f t="shared" si="164"/>
        <v>17136.362160130855</v>
      </c>
      <c r="I244" s="57">
        <f t="shared" si="165"/>
        <v>29634.077203560279</v>
      </c>
      <c r="J244" s="182">
        <f t="shared" si="166"/>
        <v>1695.4152653447181</v>
      </c>
      <c r="K244" s="182">
        <f t="shared" si="167"/>
        <v>233.09466559863881</v>
      </c>
      <c r="L244" s="182">
        <f t="shared" si="168"/>
        <v>1559.5413308305713</v>
      </c>
      <c r="M244" s="183"/>
      <c r="N244" s="184">
        <f t="shared" si="169"/>
        <v>3</v>
      </c>
      <c r="O244" s="184">
        <f t="shared" si="170"/>
        <v>8.7266462599711514E-4</v>
      </c>
      <c r="P244" s="184">
        <f t="shared" si="171"/>
        <v>5.2359877559831865E-4</v>
      </c>
      <c r="Q244" s="182">
        <f t="shared" si="172"/>
        <v>1.0176923345193156E-3</v>
      </c>
      <c r="R244" s="182">
        <f t="shared" si="173"/>
        <v>1.0000000863081495</v>
      </c>
      <c r="S244" s="182">
        <f t="shared" si="174"/>
        <v>7.0685768673892091E-3</v>
      </c>
      <c r="T244" s="182">
        <f t="shared" si="175"/>
        <v>-2.7001505956277376</v>
      </c>
      <c r="U244" s="185">
        <f t="shared" si="176"/>
        <v>-1.3073392900769885</v>
      </c>
    </row>
    <row r="245" spans="1:21" x14ac:dyDescent="0.3">
      <c r="A245" s="180">
        <v>2427</v>
      </c>
      <c r="B245" s="181">
        <v>90.03</v>
      </c>
      <c r="C245" s="181">
        <v>205.88</v>
      </c>
      <c r="D245" s="57">
        <f t="shared" si="160"/>
        <v>1118.5732958597625</v>
      </c>
      <c r="E245" s="57">
        <f t="shared" si="161"/>
        <v>-1034.9932958597626</v>
      </c>
      <c r="F245" s="57">
        <f t="shared" si="162"/>
        <v>-1020.7873118230241</v>
      </c>
      <c r="G245" s="57">
        <f t="shared" si="163"/>
        <v>-1357.0115523758273</v>
      </c>
      <c r="H245" s="57">
        <f t="shared" si="164"/>
        <v>17133.662688176992</v>
      </c>
      <c r="I245" s="57">
        <f t="shared" si="165"/>
        <v>29632.768447624159</v>
      </c>
      <c r="J245" s="182">
        <f t="shared" si="166"/>
        <v>1698.0833575712143</v>
      </c>
      <c r="K245" s="182">
        <f t="shared" si="167"/>
        <v>233.04834958043085</v>
      </c>
      <c r="L245" s="182">
        <f t="shared" si="168"/>
        <v>1562.5335200874797</v>
      </c>
      <c r="M245" s="183"/>
      <c r="N245" s="184">
        <f t="shared" si="169"/>
        <v>3</v>
      </c>
      <c r="O245" s="184">
        <f t="shared" si="170"/>
        <v>2.4434609527920711E-3</v>
      </c>
      <c r="P245" s="184">
        <f t="shared" si="171"/>
        <v>5.2359877559831865E-4</v>
      </c>
      <c r="Q245" s="182">
        <f t="shared" si="172"/>
        <v>2.4989311385927859E-3</v>
      </c>
      <c r="R245" s="182">
        <f t="shared" si="173"/>
        <v>1.0000005203883946</v>
      </c>
      <c r="S245" s="182">
        <f t="shared" si="174"/>
        <v>2.094394459087497E-3</v>
      </c>
      <c r="T245" s="182">
        <f t="shared" si="175"/>
        <v>-2.6994719538635681</v>
      </c>
      <c r="U245" s="185">
        <f t="shared" si="176"/>
        <v>-1.3087559361180408</v>
      </c>
    </row>
    <row r="246" spans="1:21" x14ac:dyDescent="0.3">
      <c r="A246" s="180">
        <v>2430</v>
      </c>
      <c r="B246" s="181">
        <v>90.11</v>
      </c>
      <c r="C246" s="181">
        <v>205.9</v>
      </c>
      <c r="D246" s="57">
        <f t="shared" si="160"/>
        <v>1118.5696306695056</v>
      </c>
      <c r="E246" s="57">
        <f t="shared" si="161"/>
        <v>-1034.9896306695057</v>
      </c>
      <c r="F246" s="57">
        <f t="shared" si="162"/>
        <v>-1023.4862115806999</v>
      </c>
      <c r="G246" s="57">
        <f t="shared" si="163"/>
        <v>-1358.3214856225422</v>
      </c>
      <c r="H246" s="57">
        <f t="shared" si="164"/>
        <v>17130.963788419314</v>
      </c>
      <c r="I246" s="57">
        <f t="shared" si="165"/>
        <v>29631.458514377446</v>
      </c>
      <c r="J246" s="182">
        <f t="shared" si="166"/>
        <v>1700.7531518711478</v>
      </c>
      <c r="K246" s="182">
        <f t="shared" si="167"/>
        <v>233.00221817401467</v>
      </c>
      <c r="L246" s="182">
        <f t="shared" si="168"/>
        <v>1565.5258024632519</v>
      </c>
      <c r="M246" s="183"/>
      <c r="N246" s="184">
        <f t="shared" si="169"/>
        <v>3</v>
      </c>
      <c r="O246" s="184">
        <f t="shared" si="170"/>
        <v>1.3962634015954338E-3</v>
      </c>
      <c r="P246" s="184">
        <f t="shared" si="171"/>
        <v>3.490658503990445E-4</v>
      </c>
      <c r="Q246" s="182">
        <f t="shared" si="172"/>
        <v>1.4392353013896741E-3</v>
      </c>
      <c r="R246" s="182">
        <f t="shared" si="173"/>
        <v>1.0000001726165568</v>
      </c>
      <c r="S246" s="182">
        <f t="shared" si="174"/>
        <v>-3.6651902568828839E-3</v>
      </c>
      <c r="T246" s="182">
        <f t="shared" si="175"/>
        <v>-2.6988997576758527</v>
      </c>
      <c r="U246" s="185">
        <f t="shared" si="176"/>
        <v>-1.309933246714893</v>
      </c>
    </row>
    <row r="247" spans="1:21" x14ac:dyDescent="0.3">
      <c r="A247" s="180">
        <v>2433</v>
      </c>
      <c r="B247" s="181">
        <v>90.14</v>
      </c>
      <c r="C247" s="181">
        <v>205.93</v>
      </c>
      <c r="D247" s="57">
        <f t="shared" si="160"/>
        <v>1118.5630856899279</v>
      </c>
      <c r="E247" s="57">
        <f t="shared" si="161"/>
        <v>-1034.983085689928</v>
      </c>
      <c r="F247" s="57">
        <f t="shared" si="162"/>
        <v>-1026.1845352787666</v>
      </c>
      <c r="G247" s="57">
        <f t="shared" si="163"/>
        <v>-1359.6325943031866</v>
      </c>
      <c r="H247" s="57">
        <f t="shared" si="164"/>
        <v>17128.265464721248</v>
      </c>
      <c r="I247" s="57">
        <f t="shared" si="165"/>
        <v>29630.1474056968</v>
      </c>
      <c r="J247" s="182">
        <f t="shared" si="166"/>
        <v>1703.4246364124572</v>
      </c>
      <c r="K247" s="182">
        <f t="shared" si="167"/>
        <v>232.95627068517837</v>
      </c>
      <c r="L247" s="182">
        <f t="shared" si="168"/>
        <v>1568.5181736737338</v>
      </c>
      <c r="M247" s="183"/>
      <c r="N247" s="184">
        <f t="shared" si="169"/>
        <v>3</v>
      </c>
      <c r="O247" s="184">
        <f t="shared" si="170"/>
        <v>5.2359877559831865E-4</v>
      </c>
      <c r="P247" s="184">
        <f t="shared" si="171"/>
        <v>5.2359877559831865E-4</v>
      </c>
      <c r="Q247" s="182">
        <f t="shared" si="172"/>
        <v>7.4047960433887283E-4</v>
      </c>
      <c r="R247" s="182">
        <f t="shared" si="173"/>
        <v>1.0000000456925062</v>
      </c>
      <c r="S247" s="182">
        <f t="shared" si="174"/>
        <v>-6.5449795777739799E-3</v>
      </c>
      <c r="T247" s="182">
        <f t="shared" si="175"/>
        <v>-2.698323698066778</v>
      </c>
      <c r="U247" s="185">
        <f t="shared" si="176"/>
        <v>-1.311108680644373</v>
      </c>
    </row>
    <row r="248" spans="1:21" x14ac:dyDescent="0.3">
      <c r="A248" s="180">
        <v>2436</v>
      </c>
      <c r="B248" s="181">
        <v>90.15</v>
      </c>
      <c r="C248" s="181">
        <v>205.96</v>
      </c>
      <c r="D248" s="57">
        <f t="shared" si="160"/>
        <v>1118.5554935156219</v>
      </c>
      <c r="E248" s="57">
        <f t="shared" si="161"/>
        <v>-1034.975493515622</v>
      </c>
      <c r="F248" s="57">
        <f t="shared" si="162"/>
        <v>-1028.8821699206351</v>
      </c>
      <c r="G248" s="57">
        <f t="shared" si="163"/>
        <v>-1360.9451145770945</v>
      </c>
      <c r="H248" s="57">
        <f t="shared" si="164"/>
        <v>17125.567830079381</v>
      </c>
      <c r="I248" s="57">
        <f t="shared" si="165"/>
        <v>29628.834885422893</v>
      </c>
      <c r="J248" s="182">
        <f t="shared" si="166"/>
        <v>1706.0979234709405</v>
      </c>
      <c r="K248" s="182">
        <f t="shared" si="167"/>
        <v>232.91051416661716</v>
      </c>
      <c r="L248" s="182">
        <f t="shared" si="168"/>
        <v>1571.5106539406747</v>
      </c>
      <c r="M248" s="183"/>
      <c r="N248" s="184">
        <f t="shared" si="169"/>
        <v>3</v>
      </c>
      <c r="O248" s="184">
        <f t="shared" si="170"/>
        <v>1.7453292519952225E-4</v>
      </c>
      <c r="P248" s="184">
        <f t="shared" si="171"/>
        <v>5.2359877559831865E-4</v>
      </c>
      <c r="Q248" s="182">
        <f t="shared" si="172"/>
        <v>5.5191997889103561E-4</v>
      </c>
      <c r="R248" s="182">
        <f t="shared" si="173"/>
        <v>1.0000000253846395</v>
      </c>
      <c r="S248" s="182">
        <f t="shared" si="174"/>
        <v>-7.5921743058690065E-3</v>
      </c>
      <c r="T248" s="182">
        <f t="shared" si="175"/>
        <v>-2.6976346418684076</v>
      </c>
      <c r="U248" s="185">
        <f t="shared" si="176"/>
        <v>-1.3125202739078259</v>
      </c>
    </row>
    <row r="249" spans="1:21" x14ac:dyDescent="0.3">
      <c r="A249" s="180">
        <v>2439</v>
      </c>
      <c r="B249" s="181">
        <v>90.2</v>
      </c>
      <c r="C249" s="181">
        <v>205.98</v>
      </c>
      <c r="D249" s="57">
        <f t="shared" si="160"/>
        <v>1118.5463305514934</v>
      </c>
      <c r="E249" s="57">
        <f t="shared" si="161"/>
        <v>-1034.9663305514935</v>
      </c>
      <c r="F249" s="57">
        <f t="shared" si="162"/>
        <v>-1031.5792276023546</v>
      </c>
      <c r="G249" s="57">
        <f t="shared" si="163"/>
        <v>-1362.2588098381896</v>
      </c>
      <c r="H249" s="57">
        <f t="shared" si="164"/>
        <v>17122.870772397662</v>
      </c>
      <c r="I249" s="57">
        <f t="shared" si="165"/>
        <v>29627.521190161799</v>
      </c>
      <c r="J249" s="182">
        <f t="shared" si="166"/>
        <v>1708.7728836221715</v>
      </c>
      <c r="K249" s="182">
        <f t="shared" si="167"/>
        <v>232.86494005154634</v>
      </c>
      <c r="L249" s="182">
        <f t="shared" si="168"/>
        <v>1574.5032220390635</v>
      </c>
      <c r="M249" s="183"/>
      <c r="N249" s="184">
        <f t="shared" si="169"/>
        <v>3</v>
      </c>
      <c r="O249" s="184">
        <f t="shared" si="170"/>
        <v>8.7266462599711514E-4</v>
      </c>
      <c r="P249" s="184">
        <f t="shared" si="171"/>
        <v>3.4906585039854842E-4</v>
      </c>
      <c r="Q249" s="182">
        <f t="shared" si="172"/>
        <v>9.3988795766186684E-4</v>
      </c>
      <c r="R249" s="182">
        <f t="shared" si="173"/>
        <v>1.0000000736157877</v>
      </c>
      <c r="S249" s="182">
        <f t="shared" si="174"/>
        <v>-9.1629641285012747E-3</v>
      </c>
      <c r="T249" s="182">
        <f t="shared" si="175"/>
        <v>-2.6970576817196341</v>
      </c>
      <c r="U249" s="185">
        <f t="shared" si="176"/>
        <v>-1.3136952610950101</v>
      </c>
    </row>
    <row r="250" spans="1:21" x14ac:dyDescent="0.3">
      <c r="A250" s="180">
        <v>2442</v>
      </c>
      <c r="B250" s="181">
        <v>90.26</v>
      </c>
      <c r="C250" s="181">
        <v>206.01</v>
      </c>
      <c r="D250" s="57">
        <f t="shared" si="160"/>
        <v>1118.5342878122731</v>
      </c>
      <c r="E250" s="57">
        <f t="shared" si="161"/>
        <v>-1034.9542878122732</v>
      </c>
      <c r="F250" s="57">
        <f t="shared" si="162"/>
        <v>-1034.2757026169952</v>
      </c>
      <c r="G250" s="57">
        <f t="shared" si="163"/>
        <v>-1363.5736772991038</v>
      </c>
      <c r="H250" s="57">
        <f t="shared" si="164"/>
        <v>17120.174297383022</v>
      </c>
      <c r="I250" s="57">
        <f t="shared" si="165"/>
        <v>29626.206322700884</v>
      </c>
      <c r="J250" s="182">
        <f t="shared" si="166"/>
        <v>1711.4495033295254</v>
      </c>
      <c r="K250" s="182">
        <f t="shared" si="167"/>
        <v>232.81954768509308</v>
      </c>
      <c r="L250" s="182">
        <f t="shared" si="168"/>
        <v>1577.4958716328692</v>
      </c>
      <c r="M250" s="183"/>
      <c r="N250" s="184">
        <f t="shared" si="169"/>
        <v>3</v>
      </c>
      <c r="O250" s="184">
        <f t="shared" si="170"/>
        <v>1.0471975511966373E-3</v>
      </c>
      <c r="P250" s="184">
        <f t="shared" si="171"/>
        <v>5.2359877559831865E-4</v>
      </c>
      <c r="Q250" s="182">
        <f t="shared" si="172"/>
        <v>1.1708005578121572E-3</v>
      </c>
      <c r="R250" s="182">
        <f t="shared" si="173"/>
        <v>1.0000001142311779</v>
      </c>
      <c r="S250" s="182">
        <f t="shared" si="174"/>
        <v>-1.2042739220254681E-2</v>
      </c>
      <c r="T250" s="182">
        <f t="shared" si="175"/>
        <v>-2.696475014640574</v>
      </c>
      <c r="U250" s="185">
        <f t="shared" si="176"/>
        <v>-1.3148674609141313</v>
      </c>
    </row>
    <row r="251" spans="1:21" x14ac:dyDescent="0.3">
      <c r="A251" s="180">
        <v>2443.0300000000002</v>
      </c>
      <c r="B251" s="181">
        <v>90.28</v>
      </c>
      <c r="C251" s="181">
        <v>206.02</v>
      </c>
      <c r="D251" s="57">
        <f t="shared" si="160"/>
        <v>1118.5294340695998</v>
      </c>
      <c r="E251" s="57">
        <f t="shared" si="161"/>
        <v>-1034.9494340695999</v>
      </c>
      <c r="F251" s="57">
        <f t="shared" si="162"/>
        <v>-1035.2013319612211</v>
      </c>
      <c r="G251" s="57">
        <f t="shared" si="163"/>
        <v>-1364.0254369086588</v>
      </c>
      <c r="H251" s="57">
        <f t="shared" si="164"/>
        <v>17119.248668038796</v>
      </c>
      <c r="I251" s="57">
        <f t="shared" si="165"/>
        <v>29625.75456309133</v>
      </c>
      <c r="J251" s="182">
        <f t="shared" si="166"/>
        <v>1712.3688826383595</v>
      </c>
      <c r="K251" s="182">
        <f t="shared" si="167"/>
        <v>232.80400648518045</v>
      </c>
      <c r="L251" s="182">
        <f t="shared" si="168"/>
        <v>1578.5233699642347</v>
      </c>
      <c r="M251" s="183"/>
      <c r="N251" s="184">
        <f t="shared" si="169"/>
        <v>1.0300000000002001</v>
      </c>
      <c r="O251" s="184">
        <f t="shared" si="170"/>
        <v>3.4906585039879649E-4</v>
      </c>
      <c r="P251" s="184">
        <f t="shared" si="171"/>
        <v>1.7453292519977026E-4</v>
      </c>
      <c r="Q251" s="182">
        <f t="shared" si="172"/>
        <v>3.9026661785146466E-4</v>
      </c>
      <c r="R251" s="182">
        <f t="shared" si="173"/>
        <v>1.0000000126923363</v>
      </c>
      <c r="S251" s="182">
        <f t="shared" si="174"/>
        <v>-4.8537426732342655E-3</v>
      </c>
      <c r="T251" s="182">
        <f t="shared" si="175"/>
        <v>-0.92562934422576149</v>
      </c>
      <c r="U251" s="185">
        <f t="shared" si="176"/>
        <v>-0.45175960955508354</v>
      </c>
    </row>
    <row r="252" spans="1:21" x14ac:dyDescent="0.3">
      <c r="A252" s="180">
        <v>2445</v>
      </c>
      <c r="B252" s="181">
        <v>90.3</v>
      </c>
      <c r="C252" s="181">
        <v>206.11</v>
      </c>
      <c r="D252" s="57">
        <f t="shared" si="160"/>
        <v>1118.5194630441572</v>
      </c>
      <c r="E252" s="57">
        <f t="shared" si="161"/>
        <v>-1034.9394630441573</v>
      </c>
      <c r="F252" s="57">
        <f t="shared" si="162"/>
        <v>-1036.9709525222167</v>
      </c>
      <c r="G252" s="57">
        <f t="shared" si="163"/>
        <v>-1364.8910250390002</v>
      </c>
      <c r="H252" s="57">
        <f t="shared" si="164"/>
        <v>17117.479047477798</v>
      </c>
      <c r="I252" s="57">
        <f t="shared" si="165"/>
        <v>29624.888974960988</v>
      </c>
      <c r="J252" s="182">
        <f t="shared" si="166"/>
        <v>1714.128427687624</v>
      </c>
      <c r="K252" s="182">
        <f t="shared" si="167"/>
        <v>232.77437986853337</v>
      </c>
      <c r="L252" s="182">
        <f t="shared" si="168"/>
        <v>1580.4887003902866</v>
      </c>
      <c r="M252" s="183"/>
      <c r="N252" s="184">
        <f t="shared" si="169"/>
        <v>1.9699999999997999</v>
      </c>
      <c r="O252" s="184">
        <f t="shared" si="170"/>
        <v>3.4906585039879649E-4</v>
      </c>
      <c r="P252" s="184">
        <f t="shared" si="171"/>
        <v>1.5707963267949561E-3</v>
      </c>
      <c r="Q252" s="182">
        <f t="shared" si="172"/>
        <v>1.6090944139395269E-3</v>
      </c>
      <c r="R252" s="182">
        <f t="shared" si="173"/>
        <v>1.0000002157654586</v>
      </c>
      <c r="S252" s="182">
        <f t="shared" si="174"/>
        <v>-9.9710254425637752E-3</v>
      </c>
      <c r="T252" s="182">
        <f t="shared" si="175"/>
        <v>-1.7696205609957911</v>
      </c>
      <c r="U252" s="185">
        <f t="shared" si="176"/>
        <v>-0.86558813034138637</v>
      </c>
    </row>
    <row r="253" spans="1:21" x14ac:dyDescent="0.3">
      <c r="A253" s="180">
        <v>2448</v>
      </c>
      <c r="B253" s="181">
        <v>90.31</v>
      </c>
      <c r="C253" s="181">
        <v>206.25</v>
      </c>
      <c r="D253" s="57">
        <f t="shared" ref="D253:D284" si="177">S253+D252</f>
        <v>1118.503493348999</v>
      </c>
      <c r="E253" s="57">
        <f t="shared" ref="E253:E284" si="178">$D$1-D253</f>
        <v>-1034.923493348999</v>
      </c>
      <c r="F253" s="57">
        <f t="shared" ref="F253:F284" si="179">T253+F252</f>
        <v>-1039.6631509937197</v>
      </c>
      <c r="G253" s="57">
        <f t="shared" ref="G253:G284" si="180">U253+G252</f>
        <v>-1366.2145838243509</v>
      </c>
      <c r="H253" s="57">
        <f t="shared" ref="H253:H284" si="181">H252+T253</f>
        <v>17114.786849006294</v>
      </c>
      <c r="I253" s="57">
        <f t="shared" ref="I253:I284" si="182">I252+U253</f>
        <v>29623.565416175636</v>
      </c>
      <c r="J253" s="182">
        <f t="shared" ref="J253:J284" si="183">SQRT(F253^2+G253^2)</f>
        <v>1716.8115087535191</v>
      </c>
      <c r="K253" s="182">
        <f t="shared" ref="K253:K284" si="184">IF(J253=0,0,IF(F253&lt;0,ATAN(G253/F253)*180/PI()+180,ATAN(G253/F253)*180/PI()))</f>
        <v>232.72955960736763</v>
      </c>
      <c r="L253" s="182">
        <f t="shared" ref="L253:L284" si="185">COS((K253-$B$1)*PI()/180)*J253</f>
        <v>1583.4819920513135</v>
      </c>
      <c r="M253" s="183"/>
      <c r="N253" s="184">
        <f t="shared" ref="N253:N284" si="186">A253-A252</f>
        <v>3</v>
      </c>
      <c r="O253" s="184">
        <f t="shared" ref="O253:O284" si="187">RADIANS(B253-B252)</f>
        <v>1.7453292519952225E-4</v>
      </c>
      <c r="P253" s="184">
        <f t="shared" ref="P253:P284" si="188">RADIANS(C253-C252)</f>
        <v>2.4434609527918235E-3</v>
      </c>
      <c r="Q253" s="182">
        <f t="shared" ref="Q253:Q284" si="189">ACOS(COS(O253)-SIN(RADIANS(B252))*SIN(RADIANS(B253))*(1-COS(P253)))</f>
        <v>2.4496518057857131E-3</v>
      </c>
      <c r="R253" s="182">
        <f t="shared" ref="R253:R284" si="190">2/Q253*TAN(Q253/2)</f>
        <v>1.0000005000664642</v>
      </c>
      <c r="S253" s="182">
        <f t="shared" ref="S253:S284" si="191">(N253/2)*(COS(RADIANS(B252))+COS(RADIANS(B253)))*R253</f>
        <v>-1.5969695158329918E-2</v>
      </c>
      <c r="T253" s="182">
        <f t="shared" ref="T253:T284" si="192">(N253/2)*(SIN(RADIANS(B252))*COS(RADIANS(C252))+SIN(RADIANS(B253))*COS(RADIANS(C253)))*R253</f>
        <v>-2.692198471502909</v>
      </c>
      <c r="U253" s="185">
        <f t="shared" ref="U253:U284" si="193">(N253/2)*(SIN(RADIANS(B252))*SIN(RADIANS(C252))+SIN(RADIANS(B253))*SIN(RADIANS(C253)))*R253</f>
        <v>-1.323558785350833</v>
      </c>
    </row>
    <row r="254" spans="1:21" x14ac:dyDescent="0.3">
      <c r="A254" s="180">
        <v>2451</v>
      </c>
      <c r="B254" s="181">
        <v>90.21</v>
      </c>
      <c r="C254" s="181">
        <v>206.39</v>
      </c>
      <c r="D254" s="57">
        <f t="shared" si="177"/>
        <v>1118.4898798225101</v>
      </c>
      <c r="E254" s="57">
        <f t="shared" si="178"/>
        <v>-1034.9098798225102</v>
      </c>
      <c r="F254" s="57">
        <f t="shared" si="179"/>
        <v>-1042.352117435237</v>
      </c>
      <c r="G254" s="57">
        <f t="shared" si="180"/>
        <v>-1367.5447219321725</v>
      </c>
      <c r="H254" s="57">
        <f t="shared" si="181"/>
        <v>17112.097882564776</v>
      </c>
      <c r="I254" s="57">
        <f t="shared" si="182"/>
        <v>29622.235278067816</v>
      </c>
      <c r="J254" s="182">
        <f t="shared" si="183"/>
        <v>1719.4989104987142</v>
      </c>
      <c r="K254" s="182">
        <f t="shared" si="184"/>
        <v>232.68509779640576</v>
      </c>
      <c r="L254" s="182">
        <f t="shared" si="185"/>
        <v>1586.4757743535019</v>
      </c>
      <c r="M254" s="183"/>
      <c r="N254" s="184">
        <f t="shared" si="186"/>
        <v>3</v>
      </c>
      <c r="O254" s="184">
        <f t="shared" si="187"/>
        <v>-1.7453292519944783E-3</v>
      </c>
      <c r="P254" s="184">
        <f t="shared" si="188"/>
        <v>2.4434609527918235E-3</v>
      </c>
      <c r="Q254" s="182">
        <f t="shared" si="189"/>
        <v>3.0027572604687247E-3</v>
      </c>
      <c r="R254" s="182">
        <f t="shared" si="190"/>
        <v>1.0000007513799412</v>
      </c>
      <c r="S254" s="182">
        <f t="shared" si="191"/>
        <v>-1.3613526488804404E-2</v>
      </c>
      <c r="T254" s="182">
        <f t="shared" si="192"/>
        <v>-2.6889664415172354</v>
      </c>
      <c r="U254" s="185">
        <f t="shared" si="193"/>
        <v>-1.3301381078216392</v>
      </c>
    </row>
    <row r="255" spans="1:21" x14ac:dyDescent="0.3">
      <c r="A255" s="180">
        <v>2454</v>
      </c>
      <c r="B255" s="181">
        <v>90.13</v>
      </c>
      <c r="C255" s="181">
        <v>206.53</v>
      </c>
      <c r="D255" s="57">
        <f t="shared" si="177"/>
        <v>1118.4809786526796</v>
      </c>
      <c r="E255" s="57">
        <f t="shared" si="178"/>
        <v>-1034.9009786526797</v>
      </c>
      <c r="F255" s="57">
        <f t="shared" si="179"/>
        <v>-1045.037841668664</v>
      </c>
      <c r="G255" s="57">
        <f t="shared" si="180"/>
        <v>-1368.8814343811162</v>
      </c>
      <c r="H255" s="57">
        <f t="shared" si="181"/>
        <v>17109.41215833135</v>
      </c>
      <c r="I255" s="57">
        <f t="shared" si="182"/>
        <v>29620.898565618871</v>
      </c>
      <c r="J255" s="182">
        <f t="shared" si="183"/>
        <v>1722.1906026664997</v>
      </c>
      <c r="K255" s="182">
        <f t="shared" si="184"/>
        <v>232.64099323334901</v>
      </c>
      <c r="L255" s="182">
        <f t="shared" si="185"/>
        <v>1589.470035991681</v>
      </c>
      <c r="M255" s="183"/>
      <c r="N255" s="184">
        <f t="shared" si="186"/>
        <v>3</v>
      </c>
      <c r="O255" s="184">
        <f t="shared" si="187"/>
        <v>-1.3962634015954338E-3</v>
      </c>
      <c r="P255" s="184">
        <f t="shared" si="188"/>
        <v>2.4434609527923192E-3</v>
      </c>
      <c r="Q255" s="182">
        <f t="shared" si="189"/>
        <v>2.8142493463583218E-3</v>
      </c>
      <c r="R255" s="182">
        <f t="shared" si="190"/>
        <v>1.0000006600004712</v>
      </c>
      <c r="S255" s="182">
        <f t="shared" si="191"/>
        <v>-8.9011698306174711E-3</v>
      </c>
      <c r="T255" s="182">
        <f t="shared" si="192"/>
        <v>-2.6857242334268765</v>
      </c>
      <c r="U255" s="185">
        <f t="shared" si="193"/>
        <v>-1.3367124489437849</v>
      </c>
    </row>
    <row r="256" spans="1:21" x14ac:dyDescent="0.3">
      <c r="A256" s="180">
        <v>2457</v>
      </c>
      <c r="B256" s="181">
        <v>90.09</v>
      </c>
      <c r="C256" s="181">
        <v>206.67</v>
      </c>
      <c r="D256" s="57">
        <f t="shared" si="177"/>
        <v>1118.4752190669376</v>
      </c>
      <c r="E256" s="57">
        <f t="shared" si="178"/>
        <v>-1034.8952190669377</v>
      </c>
      <c r="F256" s="57">
        <f t="shared" si="179"/>
        <v>-1047.7202987126811</v>
      </c>
      <c r="G256" s="57">
        <f t="shared" si="180"/>
        <v>-1370.2247088098072</v>
      </c>
      <c r="H256" s="57">
        <f t="shared" si="181"/>
        <v>17106.729701287331</v>
      </c>
      <c r="I256" s="57">
        <f t="shared" si="182"/>
        <v>29619.55529119018</v>
      </c>
      <c r="J256" s="182">
        <f t="shared" si="183"/>
        <v>1724.8865403172206</v>
      </c>
      <c r="K256" s="182">
        <f t="shared" si="184"/>
        <v>232.59724495779085</v>
      </c>
      <c r="L256" s="182">
        <f t="shared" si="185"/>
        <v>1592.464749150706</v>
      </c>
      <c r="M256" s="183"/>
      <c r="N256" s="184">
        <f t="shared" si="186"/>
        <v>3</v>
      </c>
      <c r="O256" s="184">
        <f t="shared" si="187"/>
        <v>-6.9813170079759297E-4</v>
      </c>
      <c r="P256" s="184">
        <f t="shared" si="188"/>
        <v>2.4434609527918235E-3</v>
      </c>
      <c r="Q256" s="182">
        <f t="shared" si="189"/>
        <v>2.5412333718768387E-3</v>
      </c>
      <c r="R256" s="182">
        <f t="shared" si="190"/>
        <v>1.0000005381559351</v>
      </c>
      <c r="S256" s="182">
        <f t="shared" si="191"/>
        <v>-5.7595857420595061E-3</v>
      </c>
      <c r="T256" s="182">
        <f t="shared" si="192"/>
        <v>-2.6824570440172129</v>
      </c>
      <c r="U256" s="185">
        <f t="shared" si="193"/>
        <v>-1.343274428691053</v>
      </c>
    </row>
    <row r="257" spans="1:21" x14ac:dyDescent="0.3">
      <c r="A257" s="180">
        <v>2460</v>
      </c>
      <c r="B257" s="181">
        <v>90.08</v>
      </c>
      <c r="C257" s="181">
        <v>206.81</v>
      </c>
      <c r="D257" s="57">
        <f t="shared" si="177"/>
        <v>1118.4707684767689</v>
      </c>
      <c r="E257" s="57">
        <f t="shared" si="178"/>
        <v>-1034.8907684767689</v>
      </c>
      <c r="F257" s="57">
        <f t="shared" si="179"/>
        <v>-1050.3994675547449</v>
      </c>
      <c r="G257" s="57">
        <f t="shared" si="180"/>
        <v>-1371.5745347271948</v>
      </c>
      <c r="H257" s="57">
        <f t="shared" si="181"/>
        <v>17104.050532445268</v>
      </c>
      <c r="I257" s="57">
        <f t="shared" si="182"/>
        <v>29618.205465272793</v>
      </c>
      <c r="J257" s="182">
        <f t="shared" si="183"/>
        <v>1727.5866825579008</v>
      </c>
      <c r="K257" s="182">
        <f t="shared" si="184"/>
        <v>232.5538519398043</v>
      </c>
      <c r="L257" s="182">
        <f t="shared" si="185"/>
        <v>1595.4598903876547</v>
      </c>
      <c r="M257" s="183"/>
      <c r="N257" s="184">
        <f t="shared" si="186"/>
        <v>3</v>
      </c>
      <c r="O257" s="184">
        <f t="shared" si="187"/>
        <v>-1.7453292519952225E-4</v>
      </c>
      <c r="P257" s="184">
        <f t="shared" si="188"/>
        <v>2.4434609527923192E-3</v>
      </c>
      <c r="Q257" s="182">
        <f t="shared" si="189"/>
        <v>2.44968365595577E-3</v>
      </c>
      <c r="R257" s="182">
        <f t="shared" si="190"/>
        <v>1.0000005000794681</v>
      </c>
      <c r="S257" s="182">
        <f t="shared" si="191"/>
        <v>-4.450590168765256E-3</v>
      </c>
      <c r="T257" s="182">
        <f t="shared" si="192"/>
        <v>-2.6791688420636603</v>
      </c>
      <c r="U257" s="185">
        <f t="shared" si="193"/>
        <v>-1.3498259173874263</v>
      </c>
    </row>
    <row r="258" spans="1:21" x14ac:dyDescent="0.3">
      <c r="A258" s="180">
        <v>2463</v>
      </c>
      <c r="B258" s="181">
        <v>90.08</v>
      </c>
      <c r="C258" s="181">
        <v>206.95</v>
      </c>
      <c r="D258" s="57">
        <f t="shared" si="177"/>
        <v>1118.466579685841</v>
      </c>
      <c r="E258" s="57">
        <f t="shared" si="178"/>
        <v>-1034.8865796858411</v>
      </c>
      <c r="F258" s="57">
        <f t="shared" si="179"/>
        <v>-1053.0753304950279</v>
      </c>
      <c r="G258" s="57">
        <f t="shared" si="180"/>
        <v>-1372.9309032246854</v>
      </c>
      <c r="H258" s="57">
        <f t="shared" si="181"/>
        <v>17101.374669504985</v>
      </c>
      <c r="I258" s="57">
        <f t="shared" si="182"/>
        <v>29616.849096775302</v>
      </c>
      <c r="J258" s="182">
        <f t="shared" si="183"/>
        <v>1730.2909919220417</v>
      </c>
      <c r="K258" s="182">
        <f t="shared" si="184"/>
        <v>232.5108130925189</v>
      </c>
      <c r="L258" s="182">
        <f t="shared" si="185"/>
        <v>1598.4554399197307</v>
      </c>
      <c r="M258" s="183"/>
      <c r="N258" s="184">
        <f t="shared" si="186"/>
        <v>3</v>
      </c>
      <c r="O258" s="184">
        <f t="shared" si="187"/>
        <v>0</v>
      </c>
      <c r="P258" s="184">
        <f t="shared" si="188"/>
        <v>2.4434609527918235E-3</v>
      </c>
      <c r="Q258" s="182">
        <f t="shared" si="189"/>
        <v>2.4434585709496304E-3</v>
      </c>
      <c r="R258" s="182">
        <f t="shared" si="190"/>
        <v>1.0000004975411128</v>
      </c>
      <c r="S258" s="182">
        <f t="shared" si="191"/>
        <v>-4.1887909278370463E-3</v>
      </c>
      <c r="T258" s="182">
        <f t="shared" si="192"/>
        <v>-2.6758629402828742</v>
      </c>
      <c r="U258" s="185">
        <f t="shared" si="193"/>
        <v>-1.3563684974905625</v>
      </c>
    </row>
    <row r="259" spans="1:21" x14ac:dyDescent="0.3">
      <c r="A259" s="180">
        <v>2466</v>
      </c>
      <c r="B259" s="181">
        <v>90.12</v>
      </c>
      <c r="C259" s="181">
        <v>207.1</v>
      </c>
      <c r="D259" s="57">
        <f t="shared" si="177"/>
        <v>1118.4613436978591</v>
      </c>
      <c r="E259" s="57">
        <f t="shared" si="178"/>
        <v>-1034.8813436978592</v>
      </c>
      <c r="F259" s="57">
        <f t="shared" si="179"/>
        <v>-1055.7477506542743</v>
      </c>
      <c r="G259" s="57">
        <f t="shared" si="180"/>
        <v>-1374.2940384237543</v>
      </c>
      <c r="H259" s="57">
        <f t="shared" si="181"/>
        <v>17098.702249345737</v>
      </c>
      <c r="I259" s="57">
        <f t="shared" si="182"/>
        <v>29615.485961576233</v>
      </c>
      <c r="J259" s="182">
        <f t="shared" si="183"/>
        <v>1732.9995432944092</v>
      </c>
      <c r="K259" s="182">
        <f t="shared" si="184"/>
        <v>232.46813514625597</v>
      </c>
      <c r="L259" s="182">
        <f t="shared" si="185"/>
        <v>1601.4513912667578</v>
      </c>
      <c r="M259" s="183"/>
      <c r="N259" s="184">
        <f t="shared" si="186"/>
        <v>3</v>
      </c>
      <c r="O259" s="184">
        <f t="shared" si="187"/>
        <v>6.9813170079784093E-4</v>
      </c>
      <c r="P259" s="184">
        <f t="shared" si="188"/>
        <v>2.6179938779915934E-3</v>
      </c>
      <c r="Q259" s="182">
        <f t="shared" si="189"/>
        <v>2.7094757168473205E-3</v>
      </c>
      <c r="R259" s="182">
        <f t="shared" si="190"/>
        <v>1.0000006117720042</v>
      </c>
      <c r="S259" s="182">
        <f t="shared" si="191"/>
        <v>-5.2359879819292004E-3</v>
      </c>
      <c r="T259" s="182">
        <f t="shared" si="192"/>
        <v>-2.6724201592464101</v>
      </c>
      <c r="U259" s="185">
        <f t="shared" si="193"/>
        <v>-1.3631351990688956</v>
      </c>
    </row>
    <row r="260" spans="1:21" x14ac:dyDescent="0.3">
      <c r="A260" s="180">
        <v>2467.81</v>
      </c>
      <c r="B260" s="181">
        <v>90.15</v>
      </c>
      <c r="C260" s="181">
        <v>207.18</v>
      </c>
      <c r="D260" s="57">
        <f t="shared" si="177"/>
        <v>1118.4570789891338</v>
      </c>
      <c r="E260" s="57">
        <f t="shared" si="178"/>
        <v>-1034.8770789891339</v>
      </c>
      <c r="F260" s="57">
        <f t="shared" si="179"/>
        <v>-1057.3584551831582</v>
      </c>
      <c r="G260" s="57">
        <f t="shared" si="180"/>
        <v>-1375.119697024996</v>
      </c>
      <c r="H260" s="57">
        <f t="shared" si="181"/>
        <v>17097.091544816853</v>
      </c>
      <c r="I260" s="57">
        <f t="shared" si="182"/>
        <v>29614.660302974989</v>
      </c>
      <c r="J260" s="182">
        <f t="shared" si="183"/>
        <v>1734.6357208052161</v>
      </c>
      <c r="K260" s="182">
        <f t="shared" si="184"/>
        <v>232.44255904984863</v>
      </c>
      <c r="L260" s="182">
        <f t="shared" si="185"/>
        <v>1603.2591316073826</v>
      </c>
      <c r="M260" s="183"/>
      <c r="N260" s="184">
        <f t="shared" si="186"/>
        <v>1.8099999999999454</v>
      </c>
      <c r="O260" s="184">
        <f t="shared" si="187"/>
        <v>5.2359877559831865E-4</v>
      </c>
      <c r="P260" s="184">
        <f t="shared" si="188"/>
        <v>1.3962634015956819E-3</v>
      </c>
      <c r="Q260" s="182">
        <f t="shared" si="189"/>
        <v>1.4912063226155681E-3</v>
      </c>
      <c r="R260" s="182">
        <f t="shared" si="190"/>
        <v>1.000000185308066</v>
      </c>
      <c r="S260" s="182">
        <f t="shared" si="191"/>
        <v>-4.2647087253514949E-3</v>
      </c>
      <c r="T260" s="182">
        <f t="shared" si="192"/>
        <v>-1.610704528883943</v>
      </c>
      <c r="U260" s="185">
        <f t="shared" si="193"/>
        <v>-0.82565860124174251</v>
      </c>
    </row>
    <row r="261" spans="1:21" x14ac:dyDescent="0.3">
      <c r="A261" s="180">
        <v>2469</v>
      </c>
      <c r="B261" s="181">
        <v>90.17</v>
      </c>
      <c r="C261" s="181">
        <v>207.2</v>
      </c>
      <c r="D261" s="57">
        <f t="shared" si="177"/>
        <v>1118.4537558865402</v>
      </c>
      <c r="E261" s="57">
        <f t="shared" si="178"/>
        <v>-1034.8737558865403</v>
      </c>
      <c r="F261" s="57">
        <f t="shared" si="179"/>
        <v>-1058.4169514499324</v>
      </c>
      <c r="G261" s="57">
        <f t="shared" si="180"/>
        <v>-1375.6634566975135</v>
      </c>
      <c r="H261" s="57">
        <f t="shared" si="181"/>
        <v>17096.033048550078</v>
      </c>
      <c r="I261" s="57">
        <f t="shared" si="182"/>
        <v>29614.116543302473</v>
      </c>
      <c r="J261" s="182">
        <f t="shared" si="183"/>
        <v>1735.7120697885118</v>
      </c>
      <c r="K261" s="182">
        <f t="shared" si="184"/>
        <v>232.42580111990409</v>
      </c>
      <c r="L261" s="182">
        <f t="shared" si="185"/>
        <v>1604.4476961004791</v>
      </c>
      <c r="M261" s="183"/>
      <c r="N261" s="184">
        <f t="shared" si="186"/>
        <v>1.1900000000000546</v>
      </c>
      <c r="O261" s="184">
        <f t="shared" si="187"/>
        <v>3.4906585039879649E-4</v>
      </c>
      <c r="P261" s="184">
        <f t="shared" si="188"/>
        <v>3.4906585039854842E-4</v>
      </c>
      <c r="Q261" s="182">
        <f t="shared" si="189"/>
        <v>4.936526962575627E-4</v>
      </c>
      <c r="R261" s="182">
        <f t="shared" si="190"/>
        <v>1.000000020307749</v>
      </c>
      <c r="S261" s="182">
        <f t="shared" si="191"/>
        <v>-3.3231025936246842E-3</v>
      </c>
      <c r="T261" s="182">
        <f t="shared" si="192"/>
        <v>-1.058496266774263</v>
      </c>
      <c r="U261" s="185">
        <f t="shared" si="193"/>
        <v>-0.5437596725175815</v>
      </c>
    </row>
    <row r="262" spans="1:21" x14ac:dyDescent="0.3">
      <c r="A262" s="180">
        <v>2472</v>
      </c>
      <c r="B262" s="181">
        <v>90.16</v>
      </c>
      <c r="C262" s="181">
        <v>207.24</v>
      </c>
      <c r="D262" s="57">
        <f t="shared" si="177"/>
        <v>1118.4451165183443</v>
      </c>
      <c r="E262" s="57">
        <f t="shared" si="178"/>
        <v>-1034.8651165183444</v>
      </c>
      <c r="F262" s="57">
        <f t="shared" si="179"/>
        <v>-1061.0847106155625</v>
      </c>
      <c r="G262" s="57">
        <f t="shared" si="180"/>
        <v>-1377.0356760703289</v>
      </c>
      <c r="H262" s="57">
        <f t="shared" si="181"/>
        <v>17093.365289384448</v>
      </c>
      <c r="I262" s="57">
        <f t="shared" si="182"/>
        <v>29612.744323929655</v>
      </c>
      <c r="J262" s="182">
        <f t="shared" si="183"/>
        <v>1738.426879760141</v>
      </c>
      <c r="K262" s="182">
        <f t="shared" si="184"/>
        <v>232.38369321292362</v>
      </c>
      <c r="L262" s="182">
        <f t="shared" si="185"/>
        <v>1607.4441529955011</v>
      </c>
      <c r="M262" s="183"/>
      <c r="N262" s="184">
        <f t="shared" si="186"/>
        <v>3</v>
      </c>
      <c r="O262" s="184">
        <f t="shared" si="187"/>
        <v>-1.7453292519952225E-4</v>
      </c>
      <c r="P262" s="184">
        <f t="shared" si="188"/>
        <v>6.9813170079808899E-4</v>
      </c>
      <c r="Q262" s="182">
        <f t="shared" si="189"/>
        <v>7.1961487640614941E-4</v>
      </c>
      <c r="R262" s="182">
        <f t="shared" si="190"/>
        <v>1.0000000431537996</v>
      </c>
      <c r="S262" s="182">
        <f t="shared" si="191"/>
        <v>-8.6393681959380207E-3</v>
      </c>
      <c r="T262" s="182">
        <f t="shared" si="192"/>
        <v>-2.6677591656300512</v>
      </c>
      <c r="U262" s="185">
        <f t="shared" si="193"/>
        <v>-1.3722193728153875</v>
      </c>
    </row>
    <row r="263" spans="1:21" x14ac:dyDescent="0.3">
      <c r="A263" s="180">
        <v>2475</v>
      </c>
      <c r="B263" s="181">
        <v>90.13</v>
      </c>
      <c r="C263" s="181">
        <v>207.28</v>
      </c>
      <c r="D263" s="57">
        <f t="shared" si="177"/>
        <v>1118.4375243439806</v>
      </c>
      <c r="E263" s="57">
        <f t="shared" si="178"/>
        <v>-1034.8575243439807</v>
      </c>
      <c r="F263" s="57">
        <f t="shared" si="179"/>
        <v>-1063.7515136323379</v>
      </c>
      <c r="G263" s="57">
        <f t="shared" si="180"/>
        <v>-1378.4097588398338</v>
      </c>
      <c r="H263" s="57">
        <f t="shared" si="181"/>
        <v>17090.698486367673</v>
      </c>
      <c r="I263" s="57">
        <f t="shared" si="182"/>
        <v>29611.370241160152</v>
      </c>
      <c r="J263" s="182">
        <f t="shared" si="183"/>
        <v>1741.1435167785505</v>
      </c>
      <c r="K263" s="182">
        <f t="shared" si="184"/>
        <v>232.34177901067244</v>
      </c>
      <c r="L263" s="182">
        <f t="shared" si="185"/>
        <v>1610.44071353967</v>
      </c>
      <c r="M263" s="183"/>
      <c r="N263" s="184">
        <f t="shared" si="186"/>
        <v>3</v>
      </c>
      <c r="O263" s="184">
        <f t="shared" si="187"/>
        <v>-5.2359877559831865E-4</v>
      </c>
      <c r="P263" s="184">
        <f t="shared" si="188"/>
        <v>6.9813170079759297E-4</v>
      </c>
      <c r="Q263" s="182">
        <f t="shared" si="189"/>
        <v>8.7266283115083887E-4</v>
      </c>
      <c r="R263" s="182">
        <f t="shared" si="190"/>
        <v>1.0000000634617063</v>
      </c>
      <c r="S263" s="182">
        <f t="shared" si="191"/>
        <v>-7.5921743636855324E-3</v>
      </c>
      <c r="T263" s="182">
        <f t="shared" si="192"/>
        <v>-2.6668030167754577</v>
      </c>
      <c r="U263" s="185">
        <f t="shared" si="193"/>
        <v>-1.3740827695049715</v>
      </c>
    </row>
    <row r="264" spans="1:21" x14ac:dyDescent="0.3">
      <c r="A264" s="180">
        <v>2478</v>
      </c>
      <c r="B264" s="181">
        <v>90.11</v>
      </c>
      <c r="C264" s="181">
        <v>207.32</v>
      </c>
      <c r="D264" s="57">
        <f t="shared" si="177"/>
        <v>1118.4312411630438</v>
      </c>
      <c r="E264" s="57">
        <f t="shared" si="178"/>
        <v>-1034.8512411630438</v>
      </c>
      <c r="F264" s="57">
        <f t="shared" si="179"/>
        <v>-1066.41735941559</v>
      </c>
      <c r="G264" s="57">
        <f t="shared" si="180"/>
        <v>-1379.7857044509065</v>
      </c>
      <c r="H264" s="57">
        <f t="shared" si="181"/>
        <v>17088.032640584421</v>
      </c>
      <c r="I264" s="57">
        <f t="shared" si="182"/>
        <v>29609.994295549081</v>
      </c>
      <c r="J264" s="182">
        <f t="shared" si="183"/>
        <v>1743.861971220774</v>
      </c>
      <c r="K264" s="182">
        <f t="shared" si="184"/>
        <v>232.30005773397411</v>
      </c>
      <c r="L264" s="182">
        <f t="shared" si="185"/>
        <v>1613.437376516074</v>
      </c>
      <c r="M264" s="183"/>
      <c r="N264" s="184">
        <f t="shared" si="186"/>
        <v>3</v>
      </c>
      <c r="O264" s="184">
        <f t="shared" si="187"/>
        <v>-3.4906585039879649E-4</v>
      </c>
      <c r="P264" s="184">
        <f t="shared" si="188"/>
        <v>6.9813170079759297E-4</v>
      </c>
      <c r="Q264" s="182">
        <f t="shared" si="189"/>
        <v>7.8053359748420093E-4</v>
      </c>
      <c r="R264" s="182">
        <f t="shared" si="190"/>
        <v>1.0000000507693947</v>
      </c>
      <c r="S264" s="182">
        <f t="shared" si="191"/>
        <v>-6.2831809369528436E-3</v>
      </c>
      <c r="T264" s="182">
        <f t="shared" si="192"/>
        <v>-2.6658457832519851</v>
      </c>
      <c r="U264" s="185">
        <f t="shared" si="193"/>
        <v>-1.3759456110727681</v>
      </c>
    </row>
    <row r="265" spans="1:21" x14ac:dyDescent="0.3">
      <c r="A265" s="180">
        <v>2481</v>
      </c>
      <c r="B265" s="181">
        <v>90.1</v>
      </c>
      <c r="C265" s="181">
        <v>207.37</v>
      </c>
      <c r="D265" s="57">
        <f t="shared" si="177"/>
        <v>1118.4257433786354</v>
      </c>
      <c r="E265" s="57">
        <f t="shared" si="178"/>
        <v>-1034.8457433786355</v>
      </c>
      <c r="F265" s="57">
        <f t="shared" si="179"/>
        <v>-1069.0821250611723</v>
      </c>
      <c r="G265" s="57">
        <f t="shared" si="180"/>
        <v>-1381.1637440854922</v>
      </c>
      <c r="H265" s="57">
        <f t="shared" si="181"/>
        <v>17085.367874938838</v>
      </c>
      <c r="I265" s="57">
        <f t="shared" si="182"/>
        <v>29608.616255914494</v>
      </c>
      <c r="J265" s="182">
        <f t="shared" si="183"/>
        <v>1746.5823422047893</v>
      </c>
      <c r="K265" s="182">
        <f t="shared" si="184"/>
        <v>232.25853642018819</v>
      </c>
      <c r="L265" s="182">
        <f t="shared" si="185"/>
        <v>1616.4341510775735</v>
      </c>
      <c r="M265" s="183"/>
      <c r="N265" s="184">
        <f t="shared" si="186"/>
        <v>3</v>
      </c>
      <c r="O265" s="184">
        <f t="shared" si="187"/>
        <v>-1.7453292519952225E-4</v>
      </c>
      <c r="P265" s="184">
        <f t="shared" si="188"/>
        <v>8.726646259973632E-4</v>
      </c>
      <c r="Q265" s="182">
        <f t="shared" si="189"/>
        <v>8.8994535334130376E-4</v>
      </c>
      <c r="R265" s="182">
        <f t="shared" si="190"/>
        <v>1.0000000660002328</v>
      </c>
      <c r="S265" s="182">
        <f t="shared" si="191"/>
        <v>-5.4977844084022924E-3</v>
      </c>
      <c r="T265" s="182">
        <f t="shared" si="192"/>
        <v>-2.6647656455822459</v>
      </c>
      <c r="U265" s="185">
        <f t="shared" si="193"/>
        <v>-1.3780396345857397</v>
      </c>
    </row>
    <row r="266" spans="1:21" x14ac:dyDescent="0.3">
      <c r="A266" s="180">
        <v>2484</v>
      </c>
      <c r="B266" s="181">
        <v>90.08</v>
      </c>
      <c r="C266" s="181">
        <v>207.41</v>
      </c>
      <c r="D266" s="57">
        <f t="shared" si="177"/>
        <v>1118.4210309914254</v>
      </c>
      <c r="E266" s="57">
        <f t="shared" si="178"/>
        <v>-1034.8410309914254</v>
      </c>
      <c r="F266" s="57">
        <f t="shared" si="179"/>
        <v>-1071.7458087821167</v>
      </c>
      <c r="G266" s="57">
        <f t="shared" si="180"/>
        <v>-1382.543876822318</v>
      </c>
      <c r="H266" s="57">
        <f t="shared" si="181"/>
        <v>17082.704191217894</v>
      </c>
      <c r="I266" s="57">
        <f t="shared" si="182"/>
        <v>29607.236123177667</v>
      </c>
      <c r="J266" s="182">
        <f t="shared" si="183"/>
        <v>1749.3046189789011</v>
      </c>
      <c r="K266" s="182">
        <f t="shared" si="184"/>
        <v>232.21721427858938</v>
      </c>
      <c r="L266" s="182">
        <f t="shared" si="185"/>
        <v>1619.4310352159712</v>
      </c>
      <c r="M266" s="183"/>
      <c r="N266" s="184">
        <f t="shared" si="186"/>
        <v>3</v>
      </c>
      <c r="O266" s="184">
        <f t="shared" si="187"/>
        <v>-3.4906585039879649E-4</v>
      </c>
      <c r="P266" s="184">
        <f t="shared" si="188"/>
        <v>6.9813170079759297E-4</v>
      </c>
      <c r="Q266" s="182">
        <f t="shared" si="189"/>
        <v>7.8053419659451784E-4</v>
      </c>
      <c r="R266" s="182">
        <f t="shared" si="190"/>
        <v>1.0000000507694724</v>
      </c>
      <c r="S266" s="182">
        <f t="shared" si="191"/>
        <v>-4.7123872099638009E-3</v>
      </c>
      <c r="T266" s="182">
        <f t="shared" si="192"/>
        <v>-2.6636837209443032</v>
      </c>
      <c r="U266" s="185">
        <f t="shared" si="193"/>
        <v>-1.3801327368256584</v>
      </c>
    </row>
    <row r="267" spans="1:21" x14ac:dyDescent="0.3">
      <c r="A267" s="180">
        <v>2487</v>
      </c>
      <c r="B267" s="181">
        <v>90.12</v>
      </c>
      <c r="C267" s="181">
        <v>207.45</v>
      </c>
      <c r="D267" s="57">
        <f t="shared" si="177"/>
        <v>1118.4157950062213</v>
      </c>
      <c r="E267" s="57">
        <f t="shared" si="178"/>
        <v>-1034.8357950062214</v>
      </c>
      <c r="F267" s="57">
        <f t="shared" si="179"/>
        <v>-1074.4085275289156</v>
      </c>
      <c r="G267" s="57">
        <f t="shared" si="180"/>
        <v>-1383.9258684029089</v>
      </c>
      <c r="H267" s="57">
        <f t="shared" si="181"/>
        <v>17080.041472471094</v>
      </c>
      <c r="I267" s="57">
        <f t="shared" si="182"/>
        <v>29605.854131597076</v>
      </c>
      <c r="J267" s="182">
        <f t="shared" si="183"/>
        <v>1752.0286793490561</v>
      </c>
      <c r="K267" s="182">
        <f t="shared" si="184"/>
        <v>232.17608277491146</v>
      </c>
      <c r="L267" s="182">
        <f t="shared" si="185"/>
        <v>1622.4280130841275</v>
      </c>
      <c r="M267" s="183"/>
      <c r="N267" s="184">
        <f t="shared" si="186"/>
        <v>3</v>
      </c>
      <c r="O267" s="184">
        <f t="shared" si="187"/>
        <v>6.9813170079784093E-4</v>
      </c>
      <c r="P267" s="184">
        <f t="shared" si="188"/>
        <v>6.9813170079759297E-4</v>
      </c>
      <c r="Q267" s="182">
        <f t="shared" si="189"/>
        <v>9.8730655765777442E-4</v>
      </c>
      <c r="R267" s="182">
        <f t="shared" si="190"/>
        <v>1.0000000812311944</v>
      </c>
      <c r="S267" s="182">
        <f t="shared" si="191"/>
        <v>-5.2359852040255962E-3</v>
      </c>
      <c r="T267" s="182">
        <f t="shared" si="192"/>
        <v>-2.6627187467988862</v>
      </c>
      <c r="U267" s="185">
        <f t="shared" si="193"/>
        <v>-1.3819915805908716</v>
      </c>
    </row>
    <row r="268" spans="1:21" x14ac:dyDescent="0.3">
      <c r="A268" s="180">
        <v>2490</v>
      </c>
      <c r="B268" s="181">
        <v>90.12</v>
      </c>
      <c r="C268" s="181">
        <v>207.49</v>
      </c>
      <c r="D268" s="57">
        <f t="shared" si="177"/>
        <v>1118.4095118252524</v>
      </c>
      <c r="E268" s="57">
        <f t="shared" si="178"/>
        <v>-1034.8295118252524</v>
      </c>
      <c r="F268" s="57">
        <f t="shared" si="179"/>
        <v>-1077.070279084734</v>
      </c>
      <c r="G268" s="57">
        <f t="shared" si="180"/>
        <v>-1385.3097176762026</v>
      </c>
      <c r="H268" s="57">
        <f t="shared" si="181"/>
        <v>17077.379720915276</v>
      </c>
      <c r="I268" s="57">
        <f t="shared" si="182"/>
        <v>29604.470282323782</v>
      </c>
      <c r="J268" s="182">
        <f t="shared" si="183"/>
        <v>1754.7545127384021</v>
      </c>
      <c r="K268" s="182">
        <f t="shared" si="184"/>
        <v>232.13514115937994</v>
      </c>
      <c r="L268" s="182">
        <f t="shared" si="185"/>
        <v>1625.4250821866763</v>
      </c>
      <c r="M268" s="183"/>
      <c r="N268" s="184">
        <f t="shared" si="186"/>
        <v>3</v>
      </c>
      <c r="O268" s="184">
        <f t="shared" si="187"/>
        <v>0</v>
      </c>
      <c r="P268" s="184">
        <f t="shared" si="188"/>
        <v>6.9813170079808899E-4</v>
      </c>
      <c r="Q268" s="182">
        <f t="shared" si="189"/>
        <v>6.9813016967112951E-4</v>
      </c>
      <c r="R268" s="182">
        <f t="shared" si="190"/>
        <v>1.0000000406154799</v>
      </c>
      <c r="S268" s="182">
        <f t="shared" si="191"/>
        <v>-6.2831809688526129E-3</v>
      </c>
      <c r="T268" s="182">
        <f t="shared" si="192"/>
        <v>-2.6617515558184488</v>
      </c>
      <c r="U268" s="185">
        <f t="shared" si="193"/>
        <v>-1.3838492732937679</v>
      </c>
    </row>
    <row r="269" spans="1:21" x14ac:dyDescent="0.3">
      <c r="A269" s="180">
        <v>2492.62</v>
      </c>
      <c r="B269" s="181">
        <v>90.09</v>
      </c>
      <c r="C269" s="181">
        <v>207.53</v>
      </c>
      <c r="D269" s="57">
        <f t="shared" si="177"/>
        <v>1118.4047104270276</v>
      </c>
      <c r="E269" s="57">
        <f t="shared" si="178"/>
        <v>-1034.8247104270276</v>
      </c>
      <c r="F269" s="57">
        <f t="shared" si="179"/>
        <v>-1079.3940323095869</v>
      </c>
      <c r="G269" s="57">
        <f t="shared" si="180"/>
        <v>-1386.5199025632892</v>
      </c>
      <c r="H269" s="57">
        <f t="shared" si="181"/>
        <v>17075.055967690423</v>
      </c>
      <c r="I269" s="57">
        <f t="shared" si="182"/>
        <v>29603.260097436694</v>
      </c>
      <c r="J269" s="182">
        <f t="shared" si="183"/>
        <v>1757.1365675978809</v>
      </c>
      <c r="K269" s="182">
        <f t="shared" si="184"/>
        <v>232.09954361364913</v>
      </c>
      <c r="L269" s="182">
        <f t="shared" si="185"/>
        <v>1628.042603955068</v>
      </c>
      <c r="M269" s="183"/>
      <c r="N269" s="184">
        <f t="shared" si="186"/>
        <v>2.6199999999998909</v>
      </c>
      <c r="O269" s="184">
        <f t="shared" si="187"/>
        <v>-5.2359877559831865E-4</v>
      </c>
      <c r="P269" s="184">
        <f t="shared" si="188"/>
        <v>6.9813170079759297E-4</v>
      </c>
      <c r="Q269" s="182">
        <f t="shared" si="189"/>
        <v>8.7266368175975551E-4</v>
      </c>
      <c r="R269" s="182">
        <f t="shared" si="190"/>
        <v>1.00000006346183</v>
      </c>
      <c r="S269" s="182">
        <f t="shared" si="191"/>
        <v>-4.8013982248912524E-3</v>
      </c>
      <c r="T269" s="182">
        <f t="shared" si="192"/>
        <v>-2.3237532248529211</v>
      </c>
      <c r="U269" s="185">
        <f t="shared" si="193"/>
        <v>-1.2101848870866068</v>
      </c>
    </row>
    <row r="270" spans="1:21" x14ac:dyDescent="0.3">
      <c r="A270" s="180">
        <v>2496</v>
      </c>
      <c r="B270" s="181">
        <v>89.97</v>
      </c>
      <c r="C270" s="181">
        <v>207.59</v>
      </c>
      <c r="D270" s="57">
        <f t="shared" si="177"/>
        <v>1118.4029406634086</v>
      </c>
      <c r="E270" s="57">
        <f t="shared" si="178"/>
        <v>-1034.8229406634086</v>
      </c>
      <c r="F270" s="57">
        <f t="shared" si="179"/>
        <v>-1082.3904918143426</v>
      </c>
      <c r="G270" s="57">
        <f t="shared" si="180"/>
        <v>-1388.0837510483389</v>
      </c>
      <c r="H270" s="57">
        <f t="shared" si="181"/>
        <v>17072.059508185666</v>
      </c>
      <c r="I270" s="57">
        <f t="shared" si="182"/>
        <v>29601.696248951645</v>
      </c>
      <c r="J270" s="182">
        <f t="shared" si="183"/>
        <v>1760.2118272226558</v>
      </c>
      <c r="K270" s="182">
        <f t="shared" si="184"/>
        <v>232.05384970048382</v>
      </c>
      <c r="L270" s="182">
        <f t="shared" si="185"/>
        <v>1631.4195382501225</v>
      </c>
      <c r="M270" s="183"/>
      <c r="N270" s="184">
        <f t="shared" si="186"/>
        <v>3.3800000000001091</v>
      </c>
      <c r="O270" s="184">
        <f t="shared" si="187"/>
        <v>-2.0943951023932746E-3</v>
      </c>
      <c r="P270" s="184">
        <f t="shared" si="188"/>
        <v>1.0471975511966373E-3</v>
      </c>
      <c r="Q270" s="182">
        <f t="shared" si="189"/>
        <v>2.34160476051537E-3</v>
      </c>
      <c r="R270" s="182">
        <f t="shared" si="190"/>
        <v>1.0000004569263219</v>
      </c>
      <c r="S270" s="182">
        <f t="shared" si="191"/>
        <v>-1.7697636189269539E-3</v>
      </c>
      <c r="T270" s="182">
        <f t="shared" si="192"/>
        <v>-2.9964595047555447</v>
      </c>
      <c r="U270" s="185">
        <f t="shared" si="193"/>
        <v>-1.5638484850497434</v>
      </c>
    </row>
    <row r="271" spans="1:21" x14ac:dyDescent="0.3">
      <c r="A271" s="180">
        <v>2499</v>
      </c>
      <c r="B271" s="181">
        <v>89.99</v>
      </c>
      <c r="C271" s="181">
        <v>207.65</v>
      </c>
      <c r="D271" s="57">
        <f t="shared" si="177"/>
        <v>1118.4039878610288</v>
      </c>
      <c r="E271" s="57">
        <f t="shared" si="178"/>
        <v>-1034.8239878610289</v>
      </c>
      <c r="F271" s="57">
        <f t="shared" si="179"/>
        <v>-1085.0486169306623</v>
      </c>
      <c r="G271" s="57">
        <f t="shared" si="180"/>
        <v>-1389.474566943961</v>
      </c>
      <c r="H271" s="57">
        <f t="shared" si="181"/>
        <v>17069.401383069348</v>
      </c>
      <c r="I271" s="57">
        <f t="shared" si="182"/>
        <v>29600.305433056023</v>
      </c>
      <c r="J271" s="182">
        <f t="shared" si="183"/>
        <v>1762.9435819921327</v>
      </c>
      <c r="K271" s="182">
        <f t="shared" si="184"/>
        <v>232.01351949006605</v>
      </c>
      <c r="L271" s="182">
        <f t="shared" si="185"/>
        <v>1634.4169500751038</v>
      </c>
      <c r="M271" s="183"/>
      <c r="N271" s="184">
        <f t="shared" si="186"/>
        <v>3</v>
      </c>
      <c r="O271" s="184">
        <f t="shared" si="187"/>
        <v>3.4906585039879649E-4</v>
      </c>
      <c r="P271" s="184">
        <f t="shared" si="188"/>
        <v>1.0471975511966373E-3</v>
      </c>
      <c r="Q271" s="182">
        <f t="shared" si="189"/>
        <v>1.1038430750900385E-3</v>
      </c>
      <c r="R271" s="182">
        <f t="shared" si="190"/>
        <v>1.0000001015391404</v>
      </c>
      <c r="S271" s="182">
        <f t="shared" si="191"/>
        <v>1.0471976203122134E-3</v>
      </c>
      <c r="T271" s="182">
        <f t="shared" si="192"/>
        <v>-2.658125116319686</v>
      </c>
      <c r="U271" s="185">
        <f t="shared" si="193"/>
        <v>-1.390815895622239</v>
      </c>
    </row>
    <row r="272" spans="1:21" x14ac:dyDescent="0.3">
      <c r="A272" s="180">
        <v>2502</v>
      </c>
      <c r="B272" s="181">
        <v>90.04</v>
      </c>
      <c r="C272" s="181">
        <v>207.7</v>
      </c>
      <c r="D272" s="57">
        <f t="shared" si="177"/>
        <v>1118.4032024628493</v>
      </c>
      <c r="E272" s="57">
        <f t="shared" si="178"/>
        <v>-1034.8232024628494</v>
      </c>
      <c r="F272" s="57">
        <f t="shared" si="179"/>
        <v>-1087.7054057722892</v>
      </c>
      <c r="G272" s="57">
        <f t="shared" si="180"/>
        <v>-1390.8679338345685</v>
      </c>
      <c r="H272" s="57">
        <f t="shared" si="181"/>
        <v>17066.744594227719</v>
      </c>
      <c r="I272" s="57">
        <f t="shared" si="182"/>
        <v>29598.912066165416</v>
      </c>
      <c r="J272" s="182">
        <f t="shared" si="183"/>
        <v>1765.6773938394017</v>
      </c>
      <c r="K272" s="182">
        <f t="shared" si="184"/>
        <v>231.97339924422303</v>
      </c>
      <c r="L272" s="182">
        <f t="shared" si="185"/>
        <v>1637.4144801497473</v>
      </c>
      <c r="M272" s="183"/>
      <c r="N272" s="184">
        <f t="shared" si="186"/>
        <v>3</v>
      </c>
      <c r="O272" s="184">
        <f t="shared" si="187"/>
        <v>8.726646259973632E-4</v>
      </c>
      <c r="P272" s="184">
        <f t="shared" si="188"/>
        <v>8.7266462599686718E-4</v>
      </c>
      <c r="Q272" s="182">
        <f t="shared" si="189"/>
        <v>1.234134108773377E-3</v>
      </c>
      <c r="R272" s="182">
        <f t="shared" si="190"/>
        <v>1.0000001269239358</v>
      </c>
      <c r="S272" s="182">
        <f t="shared" si="191"/>
        <v>-7.8539817934727941E-4</v>
      </c>
      <c r="T272" s="182">
        <f t="shared" si="192"/>
        <v>-2.6567888416269136</v>
      </c>
      <c r="U272" s="185">
        <f t="shared" si="193"/>
        <v>-1.3933668906075076</v>
      </c>
    </row>
    <row r="273" spans="1:21" x14ac:dyDescent="0.3">
      <c r="A273" s="180">
        <v>2505</v>
      </c>
      <c r="B273" s="181">
        <v>90.07</v>
      </c>
      <c r="C273" s="181">
        <v>207.76</v>
      </c>
      <c r="D273" s="57">
        <f t="shared" si="177"/>
        <v>1118.4003226697955</v>
      </c>
      <c r="E273" s="57">
        <f t="shared" si="178"/>
        <v>-1034.8203226697956</v>
      </c>
      <c r="F273" s="57">
        <f t="shared" si="179"/>
        <v>-1090.360854738364</v>
      </c>
      <c r="G273" s="57">
        <f t="shared" si="180"/>
        <v>-1392.2638498303509</v>
      </c>
      <c r="H273" s="57">
        <f t="shared" si="181"/>
        <v>17064.089145261645</v>
      </c>
      <c r="I273" s="57">
        <f t="shared" si="182"/>
        <v>29597.516150169635</v>
      </c>
      <c r="J273" s="182">
        <f t="shared" si="183"/>
        <v>1768.4132495234833</v>
      </c>
      <c r="K273" s="182">
        <f t="shared" si="184"/>
        <v>231.93348816335015</v>
      </c>
      <c r="L273" s="182">
        <f t="shared" si="185"/>
        <v>1640.4121244107127</v>
      </c>
      <c r="M273" s="183"/>
      <c r="N273" s="184">
        <f t="shared" si="186"/>
        <v>3</v>
      </c>
      <c r="O273" s="184">
        <f t="shared" si="187"/>
        <v>5.235987755980707E-4</v>
      </c>
      <c r="P273" s="184">
        <f t="shared" si="188"/>
        <v>1.0471975511966373E-3</v>
      </c>
      <c r="Q273" s="182">
        <f t="shared" si="189"/>
        <v>1.1708020129161945E-3</v>
      </c>
      <c r="R273" s="182">
        <f t="shared" si="190"/>
        <v>1.0000001142314618</v>
      </c>
      <c r="S273" s="182">
        <f t="shared" si="191"/>
        <v>-2.8797930537918797E-3</v>
      </c>
      <c r="T273" s="182">
        <f t="shared" si="192"/>
        <v>-2.6554489660748164</v>
      </c>
      <c r="U273" s="185">
        <f t="shared" si="193"/>
        <v>-1.3959159957824079</v>
      </c>
    </row>
    <row r="274" spans="1:21" x14ac:dyDescent="0.3">
      <c r="A274" s="180">
        <v>2508</v>
      </c>
      <c r="B274" s="181">
        <v>90.31</v>
      </c>
      <c r="C274" s="181">
        <v>207.81</v>
      </c>
      <c r="D274" s="57">
        <f t="shared" si="177"/>
        <v>1118.3903743179342</v>
      </c>
      <c r="E274" s="57">
        <f t="shared" si="178"/>
        <v>-1034.8103743179342</v>
      </c>
      <c r="F274" s="57">
        <f t="shared" si="179"/>
        <v>-1093.0149472587402</v>
      </c>
      <c r="G274" s="57">
        <f t="shared" si="180"/>
        <v>-1393.6623061911157</v>
      </c>
      <c r="H274" s="57">
        <f t="shared" si="181"/>
        <v>17061.435052741268</v>
      </c>
      <c r="I274" s="57">
        <f t="shared" si="182"/>
        <v>29596.117693808868</v>
      </c>
      <c r="J274" s="182">
        <f t="shared" si="183"/>
        <v>1771.151122470628</v>
      </c>
      <c r="K274" s="182">
        <f t="shared" si="184"/>
        <v>231.8937856440013</v>
      </c>
      <c r="L274" s="182">
        <f t="shared" si="185"/>
        <v>1643.4098641377352</v>
      </c>
      <c r="M274" s="183"/>
      <c r="N274" s="184">
        <f t="shared" si="186"/>
        <v>3</v>
      </c>
      <c r="O274" s="184">
        <f t="shared" si="187"/>
        <v>4.1887902047865492E-3</v>
      </c>
      <c r="P274" s="184">
        <f t="shared" si="188"/>
        <v>8.726646259973632E-4</v>
      </c>
      <c r="Q274" s="182">
        <f t="shared" si="189"/>
        <v>4.2787261470431659E-3</v>
      </c>
      <c r="R274" s="182">
        <f t="shared" si="190"/>
        <v>1.0000015256275798</v>
      </c>
      <c r="S274" s="182">
        <f t="shared" si="191"/>
        <v>-9.9483518614500183E-3</v>
      </c>
      <c r="T274" s="182">
        <f t="shared" si="192"/>
        <v>-2.6540925203761443</v>
      </c>
      <c r="U274" s="185">
        <f t="shared" si="193"/>
        <v>-1.3984563607649489</v>
      </c>
    </row>
    <row r="275" spans="1:21" x14ac:dyDescent="0.3">
      <c r="A275" s="180">
        <v>2511</v>
      </c>
      <c r="B275" s="181">
        <v>90.49</v>
      </c>
      <c r="C275" s="181">
        <v>207.86</v>
      </c>
      <c r="D275" s="57">
        <f t="shared" si="177"/>
        <v>1118.3694305443239</v>
      </c>
      <c r="E275" s="57">
        <f t="shared" si="178"/>
        <v>-1034.789430544324</v>
      </c>
      <c r="F275" s="57">
        <f t="shared" si="179"/>
        <v>-1095.6677691737352</v>
      </c>
      <c r="G275" s="57">
        <f t="shared" si="180"/>
        <v>-1395.0630521610688</v>
      </c>
      <c r="H275" s="57">
        <f t="shared" si="181"/>
        <v>17058.782230826273</v>
      </c>
      <c r="I275" s="57">
        <f t="shared" si="182"/>
        <v>29594.716947838915</v>
      </c>
      <c r="J275" s="182">
        <f t="shared" si="183"/>
        <v>1773.8908590753565</v>
      </c>
      <c r="K275" s="182">
        <f t="shared" si="184"/>
        <v>231.85428365346803</v>
      </c>
      <c r="L275" s="182">
        <f t="shared" si="185"/>
        <v>1646.4076482928135</v>
      </c>
      <c r="M275" s="183"/>
      <c r="N275" s="184">
        <f t="shared" si="186"/>
        <v>3</v>
      </c>
      <c r="O275" s="184">
        <f t="shared" si="187"/>
        <v>3.1415926535896641E-3</v>
      </c>
      <c r="P275" s="184">
        <f t="shared" si="188"/>
        <v>8.726646259973632E-4</v>
      </c>
      <c r="Q275" s="182">
        <f t="shared" si="189"/>
        <v>3.2605383310222447E-3</v>
      </c>
      <c r="R275" s="182">
        <f t="shared" si="190"/>
        <v>1.0000008859267926</v>
      </c>
      <c r="S275" s="182">
        <f t="shared" si="191"/>
        <v>-2.0943773610169549E-2</v>
      </c>
      <c r="T275" s="182">
        <f t="shared" si="192"/>
        <v>-2.6528219149949352</v>
      </c>
      <c r="U275" s="185">
        <f t="shared" si="193"/>
        <v>-1.4007459699530607</v>
      </c>
    </row>
    <row r="276" spans="1:21" x14ac:dyDescent="0.3">
      <c r="A276" s="180">
        <v>2514</v>
      </c>
      <c r="B276" s="181">
        <v>90.46</v>
      </c>
      <c r="C276" s="181">
        <v>207.92</v>
      </c>
      <c r="D276" s="57">
        <f t="shared" si="177"/>
        <v>1118.3445598853873</v>
      </c>
      <c r="E276" s="57">
        <f t="shared" si="178"/>
        <v>-1034.7645598853874</v>
      </c>
      <c r="F276" s="57">
        <f t="shared" si="179"/>
        <v>-1098.3192197592523</v>
      </c>
      <c r="G276" s="57">
        <f t="shared" si="180"/>
        <v>-1396.4663305421673</v>
      </c>
      <c r="H276" s="57">
        <f t="shared" si="181"/>
        <v>17056.130780240757</v>
      </c>
      <c r="I276" s="57">
        <f t="shared" si="182"/>
        <v>29593.313669457817</v>
      </c>
      <c r="J276" s="182">
        <f t="shared" si="183"/>
        <v>1776.6325790186552</v>
      </c>
      <c r="K276" s="182">
        <f t="shared" si="184"/>
        <v>231.81498876326611</v>
      </c>
      <c r="L276" s="182">
        <f t="shared" si="185"/>
        <v>1649.4055110472998</v>
      </c>
      <c r="M276" s="183"/>
      <c r="N276" s="184">
        <f t="shared" si="186"/>
        <v>3</v>
      </c>
      <c r="O276" s="184">
        <f t="shared" si="187"/>
        <v>-5.2359877559831865E-4</v>
      </c>
      <c r="P276" s="184">
        <f t="shared" si="188"/>
        <v>1.0471975511961414E-3</v>
      </c>
      <c r="Q276" s="182">
        <f t="shared" si="189"/>
        <v>1.1707702572907319E-3</v>
      </c>
      <c r="R276" s="182">
        <f t="shared" si="190"/>
        <v>1.0000001142252652</v>
      </c>
      <c r="S276" s="182">
        <f t="shared" si="191"/>
        <v>-2.4870658936691832E-2</v>
      </c>
      <c r="T276" s="182">
        <f t="shared" si="192"/>
        <v>-2.6514505855169643</v>
      </c>
      <c r="U276" s="185">
        <f t="shared" si="193"/>
        <v>-1.4032783810985621</v>
      </c>
    </row>
    <row r="277" spans="1:21" x14ac:dyDescent="0.3">
      <c r="A277" s="180">
        <v>2517.33</v>
      </c>
      <c r="B277" s="181">
        <v>90.15</v>
      </c>
      <c r="C277" s="181">
        <v>207.98</v>
      </c>
      <c r="D277" s="57">
        <f t="shared" si="177"/>
        <v>1118.3268335525599</v>
      </c>
      <c r="E277" s="57">
        <f t="shared" si="178"/>
        <v>-1034.74683355256</v>
      </c>
      <c r="F277" s="57">
        <f t="shared" si="179"/>
        <v>-1101.2607529837314</v>
      </c>
      <c r="G277" s="57">
        <f t="shared" si="180"/>
        <v>-1398.0270803626004</v>
      </c>
      <c r="H277" s="57">
        <f t="shared" si="181"/>
        <v>17053.189247016278</v>
      </c>
      <c r="I277" s="57">
        <f t="shared" si="182"/>
        <v>29591.752919637383</v>
      </c>
      <c r="J277" s="182">
        <f t="shared" si="183"/>
        <v>1779.6783314659624</v>
      </c>
      <c r="K277" s="182">
        <f t="shared" si="184"/>
        <v>231.77161509541725</v>
      </c>
      <c r="L277" s="182">
        <f t="shared" si="185"/>
        <v>1652.7333284559911</v>
      </c>
      <c r="M277" s="183"/>
      <c r="N277" s="184">
        <f t="shared" si="186"/>
        <v>3.3299999999999272</v>
      </c>
      <c r="O277" s="184">
        <f t="shared" si="187"/>
        <v>-5.4105206811822133E-3</v>
      </c>
      <c r="P277" s="184">
        <f t="shared" si="188"/>
        <v>1.0471975511966373E-3</v>
      </c>
      <c r="Q277" s="182">
        <f t="shared" si="189"/>
        <v>5.5109275990947726E-3</v>
      </c>
      <c r="R277" s="182">
        <f t="shared" si="190"/>
        <v>1.0000025308679366</v>
      </c>
      <c r="S277" s="182">
        <f t="shared" si="191"/>
        <v>-1.7726332827254346E-2</v>
      </c>
      <c r="T277" s="182">
        <f t="shared" si="192"/>
        <v>-2.9415332244790484</v>
      </c>
      <c r="U277" s="185">
        <f t="shared" si="193"/>
        <v>-1.5607498204331427</v>
      </c>
    </row>
    <row r="278" spans="1:21" x14ac:dyDescent="0.3">
      <c r="A278" s="180">
        <v>2520</v>
      </c>
      <c r="B278" s="181">
        <v>89.82</v>
      </c>
      <c r="C278" s="181">
        <v>208.04</v>
      </c>
      <c r="D278" s="57">
        <f t="shared" si="177"/>
        <v>1118.3275325560151</v>
      </c>
      <c r="E278" s="57">
        <f t="shared" si="178"/>
        <v>-1034.7475325560151</v>
      </c>
      <c r="F278" s="57">
        <f t="shared" si="179"/>
        <v>-1103.6180007994549</v>
      </c>
      <c r="G278" s="57">
        <f t="shared" si="180"/>
        <v>-1399.2809790379556</v>
      </c>
      <c r="H278" s="57">
        <f t="shared" si="181"/>
        <v>17050.831999200556</v>
      </c>
      <c r="I278" s="57">
        <f t="shared" si="182"/>
        <v>29590.49902096203</v>
      </c>
      <c r="J278" s="182">
        <f t="shared" si="183"/>
        <v>1782.1223162246763</v>
      </c>
      <c r="K278" s="182">
        <f t="shared" si="184"/>
        <v>231.73702690909664</v>
      </c>
      <c r="L278" s="182">
        <f t="shared" si="185"/>
        <v>1655.4017142851008</v>
      </c>
      <c r="M278" s="183"/>
      <c r="N278" s="184">
        <f t="shared" si="186"/>
        <v>2.6700000000000728</v>
      </c>
      <c r="O278" s="184">
        <f t="shared" si="187"/>
        <v>-5.7595865315815059E-3</v>
      </c>
      <c r="P278" s="184">
        <f t="shared" si="188"/>
        <v>1.0471975511966373E-3</v>
      </c>
      <c r="Q278" s="182">
        <f t="shared" si="189"/>
        <v>5.8540120105241567E-3</v>
      </c>
      <c r="R278" s="182">
        <f t="shared" si="190"/>
        <v>1.0000028557978382</v>
      </c>
      <c r="S278" s="182">
        <f t="shared" si="191"/>
        <v>6.9900345515318978E-4</v>
      </c>
      <c r="T278" s="182">
        <f t="shared" si="192"/>
        <v>-2.3572478157234338</v>
      </c>
      <c r="U278" s="185">
        <f t="shared" si="193"/>
        <v>-1.2538986753551786</v>
      </c>
    </row>
    <row r="279" spans="1:21" x14ac:dyDescent="0.3">
      <c r="A279" s="180">
        <v>2523</v>
      </c>
      <c r="B279" s="181">
        <v>89.62</v>
      </c>
      <c r="C279" s="181">
        <v>208.12</v>
      </c>
      <c r="D279" s="57">
        <f t="shared" si="177"/>
        <v>1118.3421932583158</v>
      </c>
      <c r="E279" s="57">
        <f t="shared" si="178"/>
        <v>-1034.7621932583158</v>
      </c>
      <c r="F279" s="57">
        <f t="shared" si="179"/>
        <v>-1106.2648413220984</v>
      </c>
      <c r="G279" s="57">
        <f t="shared" si="180"/>
        <v>-1400.6930731250673</v>
      </c>
      <c r="H279" s="57">
        <f t="shared" si="181"/>
        <v>17048.185158677912</v>
      </c>
      <c r="I279" s="57">
        <f t="shared" si="182"/>
        <v>29589.086926874919</v>
      </c>
      <c r="J279" s="182">
        <f t="shared" si="183"/>
        <v>1784.8705791305858</v>
      </c>
      <c r="K279" s="182">
        <f t="shared" si="184"/>
        <v>231.69838499838994</v>
      </c>
      <c r="L279" s="182">
        <f t="shared" si="185"/>
        <v>1658.3999924610316</v>
      </c>
      <c r="M279" s="183"/>
      <c r="N279" s="184">
        <f t="shared" si="186"/>
        <v>3</v>
      </c>
      <c r="O279" s="184">
        <f t="shared" si="187"/>
        <v>-3.4906585039884606E-3</v>
      </c>
      <c r="P279" s="184">
        <f t="shared" si="188"/>
        <v>1.3962634015956819E-3</v>
      </c>
      <c r="Q279" s="182">
        <f t="shared" si="189"/>
        <v>3.7595478105012514E-3</v>
      </c>
      <c r="R279" s="182">
        <f t="shared" si="190"/>
        <v>1.0000011778516431</v>
      </c>
      <c r="S279" s="182">
        <f t="shared" si="191"/>
        <v>1.4660702300656935E-2</v>
      </c>
      <c r="T279" s="182">
        <f t="shared" si="192"/>
        <v>-2.6468405226435152</v>
      </c>
      <c r="U279" s="185">
        <f t="shared" si="193"/>
        <v>-1.4120940871115646</v>
      </c>
    </row>
    <row r="280" spans="1:21" x14ac:dyDescent="0.3">
      <c r="A280" s="180">
        <v>2526</v>
      </c>
      <c r="B280" s="181">
        <v>89.68</v>
      </c>
      <c r="C280" s="181">
        <v>208.19</v>
      </c>
      <c r="D280" s="57">
        <f t="shared" si="177"/>
        <v>1118.3605191029299</v>
      </c>
      <c r="E280" s="57">
        <f t="shared" si="178"/>
        <v>-1034.7805191029299</v>
      </c>
      <c r="F280" s="57">
        <f t="shared" si="179"/>
        <v>-1108.9098146459064</v>
      </c>
      <c r="G280" s="57">
        <f t="shared" si="180"/>
        <v>-1402.1086219012914</v>
      </c>
      <c r="H280" s="57">
        <f t="shared" si="181"/>
        <v>17045.540185354104</v>
      </c>
      <c r="I280" s="57">
        <f t="shared" si="182"/>
        <v>29587.671378098694</v>
      </c>
      <c r="J280" s="182">
        <f t="shared" si="183"/>
        <v>1787.6212027798163</v>
      </c>
      <c r="K280" s="182">
        <f t="shared" si="184"/>
        <v>231.65997754787227</v>
      </c>
      <c r="L280" s="182">
        <f t="shared" si="185"/>
        <v>1661.3983809398937</v>
      </c>
      <c r="M280" s="183"/>
      <c r="N280" s="184">
        <f t="shared" si="186"/>
        <v>3</v>
      </c>
      <c r="O280" s="184">
        <f t="shared" si="187"/>
        <v>1.0471975511966373E-3</v>
      </c>
      <c r="P280" s="184">
        <f t="shared" si="188"/>
        <v>1.2217304763959117E-3</v>
      </c>
      <c r="Q280" s="182">
        <f t="shared" si="189"/>
        <v>1.6090967137389889E-3</v>
      </c>
      <c r="R280" s="182">
        <f t="shared" si="190"/>
        <v>1.0000002157660755</v>
      </c>
      <c r="S280" s="182">
        <f t="shared" si="191"/>
        <v>1.8325844614062593E-2</v>
      </c>
      <c r="T280" s="182">
        <f t="shared" si="192"/>
        <v>-2.6449733238079154</v>
      </c>
      <c r="U280" s="185">
        <f t="shared" si="193"/>
        <v>-1.4155487762241474</v>
      </c>
    </row>
    <row r="281" spans="1:21" x14ac:dyDescent="0.3">
      <c r="A281" s="180">
        <v>2529</v>
      </c>
      <c r="B281" s="181">
        <v>89.76</v>
      </c>
      <c r="C281" s="181">
        <v>208.26</v>
      </c>
      <c r="D281" s="57">
        <f t="shared" si="177"/>
        <v>1118.3751798109245</v>
      </c>
      <c r="E281" s="57">
        <f t="shared" si="178"/>
        <v>-1034.7951798109245</v>
      </c>
      <c r="F281" s="57">
        <f t="shared" si="179"/>
        <v>-1111.5530742373739</v>
      </c>
      <c r="G281" s="57">
        <f t="shared" si="180"/>
        <v>-1403.5274105445185</v>
      </c>
      <c r="H281" s="57">
        <f t="shared" si="181"/>
        <v>17042.896925762638</v>
      </c>
      <c r="I281" s="57">
        <f t="shared" si="182"/>
        <v>29586.252589455467</v>
      </c>
      <c r="J281" s="182">
        <f t="shared" si="183"/>
        <v>1790.3741030847038</v>
      </c>
      <c r="K281" s="182">
        <f t="shared" si="184"/>
        <v>231.62179549299788</v>
      </c>
      <c r="L281" s="182">
        <f t="shared" si="185"/>
        <v>1664.3969052165151</v>
      </c>
      <c r="M281" s="183"/>
      <c r="N281" s="184">
        <f t="shared" si="186"/>
        <v>3</v>
      </c>
      <c r="O281" s="184">
        <f t="shared" si="187"/>
        <v>1.3962634015954338E-3</v>
      </c>
      <c r="P281" s="184">
        <f t="shared" si="188"/>
        <v>1.2217304763959117E-3</v>
      </c>
      <c r="Q281" s="182">
        <f t="shared" si="189"/>
        <v>1.8553007719555037E-3</v>
      </c>
      <c r="R281" s="182">
        <f t="shared" si="190"/>
        <v>1.0000002868451783</v>
      </c>
      <c r="S281" s="182">
        <f t="shared" si="191"/>
        <v>1.4660707994700416E-2</v>
      </c>
      <c r="T281" s="182">
        <f t="shared" si="192"/>
        <v>-2.6432595914675505</v>
      </c>
      <c r="U281" s="185">
        <f t="shared" si="193"/>
        <v>-1.4187886432271977</v>
      </c>
    </row>
    <row r="282" spans="1:21" x14ac:dyDescent="0.3">
      <c r="A282" s="180">
        <v>2532</v>
      </c>
      <c r="B282" s="181">
        <v>89.86</v>
      </c>
      <c r="C282" s="181">
        <v>208.34</v>
      </c>
      <c r="D282" s="57">
        <f t="shared" si="177"/>
        <v>1118.3851281697812</v>
      </c>
      <c r="E282" s="57">
        <f t="shared" si="178"/>
        <v>-1034.8051281697813</v>
      </c>
      <c r="F282" s="57">
        <f t="shared" si="179"/>
        <v>-1114.1944912217086</v>
      </c>
      <c r="G282" s="57">
        <f t="shared" si="180"/>
        <v>-1404.9496670608501</v>
      </c>
      <c r="H282" s="57">
        <f t="shared" si="181"/>
        <v>17040.255508778304</v>
      </c>
      <c r="I282" s="57">
        <f t="shared" si="182"/>
        <v>29584.830332939135</v>
      </c>
      <c r="J282" s="182">
        <f t="shared" si="183"/>
        <v>1793.1293682395576</v>
      </c>
      <c r="K282" s="182">
        <f t="shared" si="184"/>
        <v>231.5838456772735</v>
      </c>
      <c r="L282" s="182">
        <f t="shared" si="185"/>
        <v>1667.3955676851024</v>
      </c>
      <c r="M282" s="183"/>
      <c r="N282" s="184">
        <f t="shared" si="186"/>
        <v>3</v>
      </c>
      <c r="O282" s="184">
        <f t="shared" si="187"/>
        <v>1.7453292519942303E-3</v>
      </c>
      <c r="P282" s="184">
        <f t="shared" si="188"/>
        <v>1.3962634015956819E-3</v>
      </c>
      <c r="Q282" s="182">
        <f t="shared" si="189"/>
        <v>2.2351071005619616E-3</v>
      </c>
      <c r="R282" s="182">
        <f t="shared" si="190"/>
        <v>1.0000004163088538</v>
      </c>
      <c r="S282" s="182">
        <f t="shared" si="191"/>
        <v>9.9483588567116053E-3</v>
      </c>
      <c r="T282" s="182">
        <f t="shared" si="192"/>
        <v>-2.6414169843346267</v>
      </c>
      <c r="U282" s="185">
        <f t="shared" si="193"/>
        <v>-1.4222565163315073</v>
      </c>
    </row>
    <row r="283" spans="1:21" x14ac:dyDescent="0.3">
      <c r="A283" s="180">
        <v>2535</v>
      </c>
      <c r="B283" s="181">
        <v>89.85</v>
      </c>
      <c r="C283" s="181">
        <v>208.41</v>
      </c>
      <c r="D283" s="57">
        <f t="shared" si="177"/>
        <v>1118.3927203448579</v>
      </c>
      <c r="E283" s="57">
        <f t="shared" si="178"/>
        <v>-1034.812720344858</v>
      </c>
      <c r="F283" s="57">
        <f t="shared" si="179"/>
        <v>-1116.8340506597326</v>
      </c>
      <c r="G283" s="57">
        <f t="shared" si="180"/>
        <v>-1406.3753834385732</v>
      </c>
      <c r="H283" s="57">
        <f t="shared" si="181"/>
        <v>17037.615949340281</v>
      </c>
      <c r="I283" s="57">
        <f t="shared" si="182"/>
        <v>29583.404616561413</v>
      </c>
      <c r="J283" s="182">
        <f t="shared" si="183"/>
        <v>1795.8869719041395</v>
      </c>
      <c r="K283" s="182">
        <f t="shared" si="184"/>
        <v>231.54612737904347</v>
      </c>
      <c r="L283" s="182">
        <f t="shared" si="185"/>
        <v>1670.3943514020916</v>
      </c>
      <c r="M283" s="183"/>
      <c r="N283" s="184">
        <f t="shared" si="186"/>
        <v>3</v>
      </c>
      <c r="O283" s="184">
        <f t="shared" si="187"/>
        <v>-1.7453292519952225E-4</v>
      </c>
      <c r="P283" s="184">
        <f t="shared" si="188"/>
        <v>1.2217304763959117E-3</v>
      </c>
      <c r="Q283" s="182">
        <f t="shared" si="189"/>
        <v>1.2341302748650751E-3</v>
      </c>
      <c r="R283" s="182">
        <f t="shared" si="190"/>
        <v>1.0000001269231471</v>
      </c>
      <c r="S283" s="182">
        <f t="shared" si="191"/>
        <v>7.5921750767674037E-3</v>
      </c>
      <c r="T283" s="182">
        <f t="shared" si="192"/>
        <v>-2.6395594380239449</v>
      </c>
      <c r="U283" s="185">
        <f t="shared" si="193"/>
        <v>-1.4257163777232211</v>
      </c>
    </row>
    <row r="284" spans="1:21" x14ac:dyDescent="0.3">
      <c r="A284" s="180">
        <v>2538</v>
      </c>
      <c r="B284" s="181">
        <v>89.8</v>
      </c>
      <c r="C284" s="181">
        <v>208.48</v>
      </c>
      <c r="D284" s="57">
        <f t="shared" si="177"/>
        <v>1118.4018833100331</v>
      </c>
      <c r="E284" s="57">
        <f t="shared" si="178"/>
        <v>-1034.8218833100332</v>
      </c>
      <c r="F284" s="57">
        <f t="shared" si="179"/>
        <v>-1119.4718623507961</v>
      </c>
      <c r="G284" s="57">
        <f t="shared" si="180"/>
        <v>-1407.8043214470056</v>
      </c>
      <c r="H284" s="57">
        <f t="shared" si="181"/>
        <v>17034.978137649217</v>
      </c>
      <c r="I284" s="57">
        <f t="shared" si="182"/>
        <v>29581.975678552979</v>
      </c>
      <c r="J284" s="182">
        <f t="shared" si="183"/>
        <v>1798.6467852471822</v>
      </c>
      <c r="K284" s="182">
        <f t="shared" si="184"/>
        <v>231.50863220304839</v>
      </c>
      <c r="L284" s="182">
        <f t="shared" si="185"/>
        <v>1673.3932323411684</v>
      </c>
      <c r="M284" s="183"/>
      <c r="N284" s="184">
        <f t="shared" si="186"/>
        <v>3</v>
      </c>
      <c r="O284" s="184">
        <f t="shared" si="187"/>
        <v>-8.7266462599711514E-4</v>
      </c>
      <c r="P284" s="184">
        <f t="shared" si="188"/>
        <v>1.2217304763959117E-3</v>
      </c>
      <c r="Q284" s="182">
        <f t="shared" si="189"/>
        <v>1.5013843236122426E-3</v>
      </c>
      <c r="R284" s="182">
        <f t="shared" si="190"/>
        <v>1.000000187846283</v>
      </c>
      <c r="S284" s="182">
        <f t="shared" si="191"/>
        <v>9.1629651751914953E-3</v>
      </c>
      <c r="T284" s="182">
        <f t="shared" si="192"/>
        <v>-2.6378116910633826</v>
      </c>
      <c r="U284" s="185">
        <f t="shared" si="193"/>
        <v>-1.4289380084323107</v>
      </c>
    </row>
    <row r="285" spans="1:21" x14ac:dyDescent="0.3">
      <c r="A285" s="180">
        <v>2541</v>
      </c>
      <c r="B285" s="181">
        <v>89.81</v>
      </c>
      <c r="C285" s="181">
        <v>208.55</v>
      </c>
      <c r="D285" s="57">
        <f t="shared" ref="D285:D316" si="194">S285+D284</f>
        <v>1118.4120934677035</v>
      </c>
      <c r="E285" s="57">
        <f t="shared" ref="E285:E316" si="195">$D$1-D285</f>
        <v>-1034.8320934677035</v>
      </c>
      <c r="F285" s="57">
        <f t="shared" ref="F285:F316" si="196">T285+F284</f>
        <v>-1122.107923404345</v>
      </c>
      <c r="G285" s="57">
        <f t="shared" ref="G285:G316" si="197">U285+G284</f>
        <v>-1409.2364795152162</v>
      </c>
      <c r="H285" s="57">
        <f t="shared" ref="H285:H316" si="198">H284+T285</f>
        <v>17032.342076595669</v>
      </c>
      <c r="I285" s="57">
        <f t="shared" ref="I285:I316" si="199">I284+U285</f>
        <v>29580.543520484767</v>
      </c>
      <c r="J285" s="182">
        <f t="shared" ref="J285:J316" si="200">SQRT(F285^2+G285^2)</f>
        <v>1801.408795072138</v>
      </c>
      <c r="K285" s="182">
        <f t="shared" ref="K285:K316" si="201">IF(J285=0,0,IF(F285&lt;0,ATAN(G285/F285)*180/PI()+180,ATAN(G285/F285)*180/PI()))</f>
        <v>231.47135928623806</v>
      </c>
      <c r="L285" s="182">
        <f t="shared" ref="L285:L316" si="202">COS((K285-$B$1)*PI()/180)*J285</f>
        <v>1676.3922072135742</v>
      </c>
      <c r="M285" s="183"/>
      <c r="N285" s="184">
        <f t="shared" ref="N285:N316" si="203">A285-A284</f>
        <v>3</v>
      </c>
      <c r="O285" s="184">
        <f t="shared" ref="O285:O316" si="204">RADIANS(B285-B284)</f>
        <v>1.7453292519952225E-4</v>
      </c>
      <c r="P285" s="184">
        <f t="shared" ref="P285:P316" si="205">RADIANS(C285-C284)</f>
        <v>1.2217304763964076E-3</v>
      </c>
      <c r="Q285" s="182">
        <f t="shared" ref="Q285:Q316" si="206">ACOS(COS(O285)-SIN(RADIANS(B284))*SIN(RADIANS(B285))*(1-COS(P285)))</f>
        <v>1.2341271433542467E-3</v>
      </c>
      <c r="R285" s="182">
        <f t="shared" ref="R285:R316" si="207">2/Q285*TAN(Q285/2)</f>
        <v>1.0000001269225032</v>
      </c>
      <c r="S285" s="182">
        <f t="shared" ref="S285:S316" si="208">(N285/2)*(COS(RADIANS(B284))+COS(RADIANS(B285)))*R285</f>
        <v>1.0210157670322972E-2</v>
      </c>
      <c r="T285" s="182">
        <f t="shared" ref="T285:T316" si="209">(N285/2)*(SIN(RADIANS(B284))*COS(RADIANS(C284))+SIN(RADIANS(B285))*COS(RADIANS(C285)))*R285</f>
        <v>-2.6360610535489672</v>
      </c>
      <c r="U285" s="185">
        <f t="shared" ref="U285:U316" si="210">(N285/2)*(SIN(RADIANS(B284))*SIN(RADIANS(C284))+SIN(RADIANS(B285))*SIN(RADIANS(C285)))*R285</f>
        <v>-1.4321580682104751</v>
      </c>
    </row>
    <row r="286" spans="1:21" x14ac:dyDescent="0.3">
      <c r="A286" s="180">
        <v>2542.11</v>
      </c>
      <c r="B286" s="181">
        <v>89.84</v>
      </c>
      <c r="C286" s="181">
        <v>208.58</v>
      </c>
      <c r="D286" s="57">
        <f t="shared" si="194"/>
        <v>1118.4154837645428</v>
      </c>
      <c r="E286" s="57">
        <f t="shared" si="195"/>
        <v>-1034.8354837645429</v>
      </c>
      <c r="F286" s="57">
        <f t="shared" si="196"/>
        <v>-1123.0828043375286</v>
      </c>
      <c r="G286" s="57">
        <f t="shared" si="197"/>
        <v>-1409.7672295653385</v>
      </c>
      <c r="H286" s="57">
        <f t="shared" si="198"/>
        <v>17031.367195662486</v>
      </c>
      <c r="I286" s="57">
        <f t="shared" si="199"/>
        <v>29580.012770434645</v>
      </c>
      <c r="J286" s="182">
        <f t="shared" si="200"/>
        <v>1802.4313099130788</v>
      </c>
      <c r="K286" s="182">
        <f t="shared" si="201"/>
        <v>231.45762560660606</v>
      </c>
      <c r="L286" s="182">
        <f t="shared" si="202"/>
        <v>1677.5018538924371</v>
      </c>
      <c r="M286" s="183"/>
      <c r="N286" s="184">
        <f t="shared" si="203"/>
        <v>1.1100000000001273</v>
      </c>
      <c r="O286" s="184">
        <f t="shared" si="204"/>
        <v>5.2359877559831865E-4</v>
      </c>
      <c r="P286" s="184">
        <f t="shared" si="205"/>
        <v>5.2359877559831865E-4</v>
      </c>
      <c r="Q286" s="182">
        <f t="shared" si="206"/>
        <v>7.4047875841642963E-4</v>
      </c>
      <c r="R286" s="182">
        <f t="shared" si="207"/>
        <v>1.0000000456924019</v>
      </c>
      <c r="S286" s="182">
        <f t="shared" si="208"/>
        <v>3.3902968394260141E-3</v>
      </c>
      <c r="T286" s="182">
        <f t="shared" si="209"/>
        <v>-0.97488093318370062</v>
      </c>
      <c r="U286" s="185">
        <f t="shared" si="210"/>
        <v>-0.53075005012236809</v>
      </c>
    </row>
    <row r="287" spans="1:21" x14ac:dyDescent="0.3">
      <c r="A287" s="180">
        <v>2544</v>
      </c>
      <c r="B287" s="181">
        <v>89.86</v>
      </c>
      <c r="C287" s="181">
        <v>208.69</v>
      </c>
      <c r="D287" s="57">
        <f t="shared" si="194"/>
        <v>1118.4204317688148</v>
      </c>
      <c r="E287" s="57">
        <f t="shared" si="195"/>
        <v>-1034.8404317688148</v>
      </c>
      <c r="F287" s="57">
        <f t="shared" si="196"/>
        <v>-1124.7416332365519</v>
      </c>
      <c r="G287" s="57">
        <f t="shared" si="197"/>
        <v>-1410.6729674234207</v>
      </c>
      <c r="H287" s="57">
        <f t="shared" si="198"/>
        <v>17029.708366763462</v>
      </c>
      <c r="I287" s="57">
        <f t="shared" si="199"/>
        <v>29579.107032576561</v>
      </c>
      <c r="J287" s="182">
        <f t="shared" si="200"/>
        <v>1804.1734846058528</v>
      </c>
      <c r="K287" s="182">
        <f t="shared" si="201"/>
        <v>231.4343446122719</v>
      </c>
      <c r="L287" s="182">
        <f t="shared" si="202"/>
        <v>1679.3913107885642</v>
      </c>
      <c r="M287" s="183"/>
      <c r="N287" s="184">
        <f t="shared" si="203"/>
        <v>1.8899999999998727</v>
      </c>
      <c r="O287" s="184">
        <f t="shared" si="204"/>
        <v>3.4906585039879649E-4</v>
      </c>
      <c r="P287" s="184">
        <f t="shared" si="205"/>
        <v>1.9198621771935045E-3</v>
      </c>
      <c r="Q287" s="182">
        <f t="shared" si="206"/>
        <v>1.9513309425642777E-3</v>
      </c>
      <c r="R287" s="182">
        <f t="shared" si="207"/>
        <v>1.0000003173078247</v>
      </c>
      <c r="S287" s="182">
        <f t="shared" si="208"/>
        <v>4.9480042718972744E-3</v>
      </c>
      <c r="T287" s="182">
        <f t="shared" si="209"/>
        <v>-1.6588288990234139</v>
      </c>
      <c r="U287" s="185">
        <f t="shared" si="210"/>
        <v>-0.90573785808218643</v>
      </c>
    </row>
    <row r="288" spans="1:21" x14ac:dyDescent="0.3">
      <c r="A288" s="180">
        <v>2547</v>
      </c>
      <c r="B288" s="181">
        <v>89.94</v>
      </c>
      <c r="C288" s="181">
        <v>208.86</v>
      </c>
      <c r="D288" s="57">
        <f t="shared" si="194"/>
        <v>1118.4256677573283</v>
      </c>
      <c r="E288" s="57">
        <f t="shared" si="195"/>
        <v>-1034.8456677573283</v>
      </c>
      <c r="F288" s="57">
        <f t="shared" si="196"/>
        <v>-1127.3711784546986</v>
      </c>
      <c r="G288" s="57">
        <f t="shared" si="197"/>
        <v>-1412.1170783836396</v>
      </c>
      <c r="H288" s="57">
        <f t="shared" si="198"/>
        <v>17027.078821545314</v>
      </c>
      <c r="I288" s="57">
        <f t="shared" si="199"/>
        <v>29577.662921616342</v>
      </c>
      <c r="J288" s="182">
        <f t="shared" si="200"/>
        <v>1806.9422838245505</v>
      </c>
      <c r="K288" s="182">
        <f t="shared" si="201"/>
        <v>231.39769723193541</v>
      </c>
      <c r="L288" s="182">
        <f t="shared" si="202"/>
        <v>1682.390619227989</v>
      </c>
      <c r="M288" s="183"/>
      <c r="N288" s="184">
        <f t="shared" si="203"/>
        <v>3</v>
      </c>
      <c r="O288" s="184">
        <f t="shared" si="204"/>
        <v>1.3962634015954338E-3</v>
      </c>
      <c r="P288" s="184">
        <f t="shared" si="205"/>
        <v>2.9670597283906379E-3</v>
      </c>
      <c r="Q288" s="182">
        <f t="shared" si="206"/>
        <v>3.2791716440583318E-3</v>
      </c>
      <c r="R288" s="182">
        <f t="shared" si="207"/>
        <v>1.0000008960815197</v>
      </c>
      <c r="S288" s="182">
        <f t="shared" si="208"/>
        <v>5.2359885135856927E-3</v>
      </c>
      <c r="T288" s="182">
        <f t="shared" si="209"/>
        <v>-2.6295452181466299</v>
      </c>
      <c r="U288" s="185">
        <f t="shared" si="210"/>
        <v>-1.4441109602189057</v>
      </c>
    </row>
    <row r="289" spans="1:21" x14ac:dyDescent="0.3">
      <c r="A289" s="180">
        <v>2550</v>
      </c>
      <c r="B289" s="181">
        <v>90.02</v>
      </c>
      <c r="C289" s="181">
        <v>209.04</v>
      </c>
      <c r="D289" s="57">
        <f t="shared" si="194"/>
        <v>1118.4267149556345</v>
      </c>
      <c r="E289" s="57">
        <f t="shared" si="195"/>
        <v>-1034.8467149556345</v>
      </c>
      <c r="F289" s="57">
        <f t="shared" si="196"/>
        <v>-1129.9963043522116</v>
      </c>
      <c r="G289" s="57">
        <f t="shared" si="197"/>
        <v>-1413.5692161392335</v>
      </c>
      <c r="H289" s="57">
        <f t="shared" si="198"/>
        <v>17024.4536956478</v>
      </c>
      <c r="I289" s="57">
        <f t="shared" si="199"/>
        <v>29576.210783860748</v>
      </c>
      <c r="J289" s="182">
        <f t="shared" si="200"/>
        <v>1809.7153302843358</v>
      </c>
      <c r="K289" s="182">
        <f t="shared" si="201"/>
        <v>231.3614299738546</v>
      </c>
      <c r="L289" s="182">
        <f t="shared" si="202"/>
        <v>1685.3901138211643</v>
      </c>
      <c r="M289" s="183"/>
      <c r="N289" s="184">
        <f t="shared" si="203"/>
        <v>3</v>
      </c>
      <c r="O289" s="184">
        <f t="shared" si="204"/>
        <v>1.3962634015954338E-3</v>
      </c>
      <c r="P289" s="184">
        <f t="shared" si="205"/>
        <v>3.141592653589416E-3</v>
      </c>
      <c r="Q289" s="182">
        <f t="shared" si="206"/>
        <v>3.4378995159058956E-3</v>
      </c>
      <c r="R289" s="182">
        <f t="shared" si="207"/>
        <v>1.0000009849305875</v>
      </c>
      <c r="S289" s="182">
        <f t="shared" si="208"/>
        <v>1.0471983061513582E-3</v>
      </c>
      <c r="T289" s="182">
        <f t="shared" si="209"/>
        <v>-2.6251258975129761</v>
      </c>
      <c r="U289" s="185">
        <f t="shared" si="210"/>
        <v>-1.4521377555938275</v>
      </c>
    </row>
    <row r="290" spans="1:21" x14ac:dyDescent="0.3">
      <c r="A290" s="180">
        <v>2553</v>
      </c>
      <c r="B290" s="181">
        <v>90.13</v>
      </c>
      <c r="C290" s="181">
        <v>209.21</v>
      </c>
      <c r="D290" s="57">
        <f t="shared" si="194"/>
        <v>1118.4227879636612</v>
      </c>
      <c r="E290" s="57">
        <f t="shared" si="195"/>
        <v>-1034.8427879636613</v>
      </c>
      <c r="F290" s="57">
        <f t="shared" si="196"/>
        <v>-1132.616980554001</v>
      </c>
      <c r="G290" s="57">
        <f t="shared" si="197"/>
        <v>-1415.0293638910518</v>
      </c>
      <c r="H290" s="57">
        <f t="shared" si="198"/>
        <v>17021.83301944601</v>
      </c>
      <c r="I290" s="57">
        <f t="shared" si="199"/>
        <v>29574.750636108929</v>
      </c>
      <c r="J290" s="182">
        <f t="shared" si="200"/>
        <v>1812.4925724849679</v>
      </c>
      <c r="K290" s="182">
        <f t="shared" si="201"/>
        <v>231.32554175098079</v>
      </c>
      <c r="L290" s="182">
        <f t="shared" si="202"/>
        <v>1688.389759862916</v>
      </c>
      <c r="M290" s="183"/>
      <c r="N290" s="184">
        <f t="shared" si="203"/>
        <v>3</v>
      </c>
      <c r="O290" s="184">
        <f t="shared" si="204"/>
        <v>1.9198621771937526E-3</v>
      </c>
      <c r="P290" s="184">
        <f t="shared" si="205"/>
        <v>2.9670597283906379E-3</v>
      </c>
      <c r="Q290" s="182">
        <f t="shared" si="206"/>
        <v>3.5340198673265988E-3</v>
      </c>
      <c r="R290" s="182">
        <f t="shared" si="207"/>
        <v>1.0000010407760018</v>
      </c>
      <c r="S290" s="182">
        <f t="shared" si="208"/>
        <v>-3.9269919733392819E-3</v>
      </c>
      <c r="T290" s="182">
        <f t="shared" si="209"/>
        <v>-2.6206762017894616</v>
      </c>
      <c r="U290" s="185">
        <f t="shared" si="210"/>
        <v>-1.4601477518182835</v>
      </c>
    </row>
    <row r="291" spans="1:21" x14ac:dyDescent="0.3">
      <c r="A291" s="180">
        <v>2556</v>
      </c>
      <c r="B291" s="181">
        <v>90.15</v>
      </c>
      <c r="C291" s="181">
        <v>209.39</v>
      </c>
      <c r="D291" s="57">
        <f t="shared" si="194"/>
        <v>1118.4154575821055</v>
      </c>
      <c r="E291" s="57">
        <f t="shared" si="195"/>
        <v>-1034.8354575821056</v>
      </c>
      <c r="F291" s="57">
        <f t="shared" si="196"/>
        <v>-1135.2331794730842</v>
      </c>
      <c r="G291" s="57">
        <f t="shared" si="197"/>
        <v>-1416.4975062505496</v>
      </c>
      <c r="H291" s="57">
        <f t="shared" si="198"/>
        <v>17019.216820526926</v>
      </c>
      <c r="I291" s="57">
        <f t="shared" si="199"/>
        <v>29573.28249374943</v>
      </c>
      <c r="J291" s="182">
        <f t="shared" si="200"/>
        <v>1815.2739619656845</v>
      </c>
      <c r="K291" s="182">
        <f t="shared" si="201"/>
        <v>231.2900314335555</v>
      </c>
      <c r="L291" s="182">
        <f t="shared" si="202"/>
        <v>1691.3895257679446</v>
      </c>
      <c r="M291" s="183"/>
      <c r="N291" s="184">
        <f t="shared" si="203"/>
        <v>3</v>
      </c>
      <c r="O291" s="184">
        <f t="shared" si="204"/>
        <v>3.490658503990445E-4</v>
      </c>
      <c r="P291" s="184">
        <f t="shared" si="205"/>
        <v>3.141592653589416E-3</v>
      </c>
      <c r="Q291" s="182">
        <f t="shared" si="206"/>
        <v>3.1609163769759085E-3</v>
      </c>
      <c r="R291" s="182">
        <f t="shared" si="207"/>
        <v>1.0000008326168606</v>
      </c>
      <c r="S291" s="182">
        <f t="shared" si="208"/>
        <v>-7.3303815557806936E-3</v>
      </c>
      <c r="T291" s="182">
        <f t="shared" si="209"/>
        <v>-2.6161989190833239</v>
      </c>
      <c r="U291" s="185">
        <f t="shared" si="210"/>
        <v>-1.4681423594977885</v>
      </c>
    </row>
    <row r="292" spans="1:21" x14ac:dyDescent="0.3">
      <c r="A292" s="180">
        <v>2559</v>
      </c>
      <c r="B292" s="181">
        <v>90.16</v>
      </c>
      <c r="C292" s="181">
        <v>209.56</v>
      </c>
      <c r="D292" s="57">
        <f t="shared" si="194"/>
        <v>1118.4073418050393</v>
      </c>
      <c r="E292" s="57">
        <f t="shared" si="195"/>
        <v>-1034.8273418050394</v>
      </c>
      <c r="F292" s="57">
        <f t="shared" si="196"/>
        <v>-1137.8448803756382</v>
      </c>
      <c r="G292" s="57">
        <f t="shared" si="197"/>
        <v>-1417.9736315515936</v>
      </c>
      <c r="H292" s="57">
        <f t="shared" si="198"/>
        <v>17016.605119624372</v>
      </c>
      <c r="I292" s="57">
        <f t="shared" si="199"/>
        <v>29571.806368448386</v>
      </c>
      <c r="J292" s="182">
        <f t="shared" si="200"/>
        <v>1818.059457656065</v>
      </c>
      <c r="K292" s="182">
        <f t="shared" si="201"/>
        <v>231.25489779552254</v>
      </c>
      <c r="L292" s="182">
        <f t="shared" si="202"/>
        <v>1694.3893877471653</v>
      </c>
      <c r="M292" s="183"/>
      <c r="N292" s="184">
        <f t="shared" si="203"/>
        <v>3</v>
      </c>
      <c r="O292" s="184">
        <f t="shared" si="204"/>
        <v>1.7453292519927421E-4</v>
      </c>
      <c r="P292" s="184">
        <f t="shared" si="205"/>
        <v>2.9670597283906379E-3</v>
      </c>
      <c r="Q292" s="182">
        <f t="shared" si="206"/>
        <v>2.9721777746412048E-3</v>
      </c>
      <c r="R292" s="182">
        <f t="shared" si="207"/>
        <v>1.0000007361540439</v>
      </c>
      <c r="S292" s="182">
        <f t="shared" si="208"/>
        <v>-8.115777066198409E-3</v>
      </c>
      <c r="T292" s="182">
        <f t="shared" si="209"/>
        <v>-2.611700902554055</v>
      </c>
      <c r="U292" s="185">
        <f t="shared" si="210"/>
        <v>-1.4761253010440387</v>
      </c>
    </row>
    <row r="293" spans="1:21" x14ac:dyDescent="0.3">
      <c r="A293" s="180">
        <v>2562</v>
      </c>
      <c r="B293" s="181">
        <v>90.18</v>
      </c>
      <c r="C293" s="181">
        <v>209.74</v>
      </c>
      <c r="D293" s="57">
        <f t="shared" si="194"/>
        <v>1118.3984406316386</v>
      </c>
      <c r="E293" s="57">
        <f t="shared" si="195"/>
        <v>-1034.8184406316386</v>
      </c>
      <c r="F293" s="57">
        <f t="shared" si="196"/>
        <v>-1140.452058473971</v>
      </c>
      <c r="G293" s="57">
        <f t="shared" si="197"/>
        <v>-1419.4577257666504</v>
      </c>
      <c r="H293" s="57">
        <f t="shared" si="198"/>
        <v>17013.997941526039</v>
      </c>
      <c r="I293" s="57">
        <f t="shared" si="199"/>
        <v>29570.322274233331</v>
      </c>
      <c r="J293" s="182">
        <f t="shared" si="200"/>
        <v>1820.8490143106728</v>
      </c>
      <c r="K293" s="182">
        <f t="shared" si="201"/>
        <v>231.22013966372302</v>
      </c>
      <c r="L293" s="182">
        <f t="shared" si="202"/>
        <v>1697.3893173200402</v>
      </c>
      <c r="M293" s="183"/>
      <c r="N293" s="184">
        <f t="shared" si="203"/>
        <v>3</v>
      </c>
      <c r="O293" s="184">
        <f t="shared" si="204"/>
        <v>3.490658503990445E-4</v>
      </c>
      <c r="P293" s="184">
        <f t="shared" si="205"/>
        <v>3.1415926535899121E-3</v>
      </c>
      <c r="Q293" s="182">
        <f t="shared" si="206"/>
        <v>3.1609119542201913E-3</v>
      </c>
      <c r="R293" s="182">
        <f t="shared" si="207"/>
        <v>1.0000008326145304</v>
      </c>
      <c r="S293" s="182">
        <f t="shared" si="208"/>
        <v>-8.9011734006734806E-3</v>
      </c>
      <c r="T293" s="182">
        <f t="shared" si="209"/>
        <v>-2.6071780983328354</v>
      </c>
      <c r="U293" s="185">
        <f t="shared" si="210"/>
        <v>-1.4840942150567404</v>
      </c>
    </row>
    <row r="294" spans="1:21" x14ac:dyDescent="0.3">
      <c r="A294" s="180">
        <v>2565</v>
      </c>
      <c r="B294" s="181">
        <v>90.15</v>
      </c>
      <c r="C294" s="181">
        <v>209.91</v>
      </c>
      <c r="D294" s="57">
        <f t="shared" si="194"/>
        <v>1118.3898012575432</v>
      </c>
      <c r="E294" s="57">
        <f t="shared" si="195"/>
        <v>-1034.8098012575433</v>
      </c>
      <c r="F294" s="57">
        <f t="shared" si="196"/>
        <v>-1143.0546922706669</v>
      </c>
      <c r="G294" s="57">
        <f t="shared" si="197"/>
        <v>-1420.9497766616835</v>
      </c>
      <c r="H294" s="57">
        <f t="shared" si="198"/>
        <v>17011.395307729344</v>
      </c>
      <c r="I294" s="57">
        <f t="shared" si="199"/>
        <v>29568.830223338296</v>
      </c>
      <c r="J294" s="182">
        <f t="shared" si="200"/>
        <v>1823.6425903440831</v>
      </c>
      <c r="K294" s="182">
        <f t="shared" si="201"/>
        <v>231.18575581922062</v>
      </c>
      <c r="L294" s="182">
        <f t="shared" si="202"/>
        <v>1700.3892897522433</v>
      </c>
      <c r="M294" s="183"/>
      <c r="N294" s="184">
        <f t="shared" si="203"/>
        <v>3</v>
      </c>
      <c r="O294" s="184">
        <f t="shared" si="204"/>
        <v>-5.2359877559831865E-4</v>
      </c>
      <c r="P294" s="184">
        <f t="shared" si="205"/>
        <v>2.9670597283901418E-3</v>
      </c>
      <c r="Q294" s="182">
        <f t="shared" si="206"/>
        <v>3.0128932771811279E-3</v>
      </c>
      <c r="R294" s="182">
        <f t="shared" si="207"/>
        <v>1.0000007564611781</v>
      </c>
      <c r="S294" s="182">
        <f t="shared" si="208"/>
        <v>-8.6393740952927789E-3</v>
      </c>
      <c r="T294" s="182">
        <f t="shared" si="209"/>
        <v>-2.6026337966958559</v>
      </c>
      <c r="U294" s="185">
        <f t="shared" si="210"/>
        <v>-1.492050895033205</v>
      </c>
    </row>
    <row r="295" spans="1:21" x14ac:dyDescent="0.3">
      <c r="A295" s="180">
        <v>2566.87</v>
      </c>
      <c r="B295" s="181">
        <v>89.97</v>
      </c>
      <c r="C295" s="181">
        <v>210.02</v>
      </c>
      <c r="D295" s="57">
        <f t="shared" si="194"/>
        <v>1118.3878429986842</v>
      </c>
      <c r="E295" s="57">
        <f t="shared" si="195"/>
        <v>-1034.8078429986842</v>
      </c>
      <c r="F295" s="57">
        <f t="shared" si="196"/>
        <v>-1144.6747288277725</v>
      </c>
      <c r="G295" s="57">
        <f t="shared" si="197"/>
        <v>-1421.8837861737809</v>
      </c>
      <c r="H295" s="57">
        <f t="shared" si="198"/>
        <v>17009.775271172239</v>
      </c>
      <c r="I295" s="57">
        <f t="shared" si="199"/>
        <v>29567.8962138262</v>
      </c>
      <c r="J295" s="182">
        <f t="shared" si="200"/>
        <v>1825.3859143208103</v>
      </c>
      <c r="K295" s="182">
        <f t="shared" si="201"/>
        <v>231.16451005326499</v>
      </c>
      <c r="L295" s="182">
        <f t="shared" si="202"/>
        <v>1702.259287321805</v>
      </c>
      <c r="M295" s="183"/>
      <c r="N295" s="184">
        <f t="shared" si="203"/>
        <v>1.8699999999998909</v>
      </c>
      <c r="O295" s="184">
        <f t="shared" si="204"/>
        <v>-3.1415926535899121E-3</v>
      </c>
      <c r="P295" s="184">
        <f t="shared" si="205"/>
        <v>1.9198621771940006E-3</v>
      </c>
      <c r="Q295" s="182">
        <f t="shared" si="206"/>
        <v>3.6817751298521273E-3</v>
      </c>
      <c r="R295" s="182">
        <f t="shared" si="207"/>
        <v>1.0000011296238736</v>
      </c>
      <c r="S295" s="182">
        <f t="shared" si="208"/>
        <v>-1.9582588590142279E-3</v>
      </c>
      <c r="T295" s="182">
        <f t="shared" si="209"/>
        <v>-1.6200365571056252</v>
      </c>
      <c r="U295" s="185">
        <f t="shared" si="210"/>
        <v>-0.93400951209749583</v>
      </c>
    </row>
    <row r="296" spans="1:21" x14ac:dyDescent="0.3">
      <c r="A296" s="180">
        <v>2568</v>
      </c>
      <c r="B296" s="181">
        <v>89.87</v>
      </c>
      <c r="C296" s="181">
        <v>210.03</v>
      </c>
      <c r="D296" s="57">
        <f t="shared" si="194"/>
        <v>1118.3894207756191</v>
      </c>
      <c r="E296" s="57">
        <f t="shared" si="195"/>
        <v>-1034.8094207756192</v>
      </c>
      <c r="F296" s="57">
        <f t="shared" si="196"/>
        <v>-1145.6530898341007</v>
      </c>
      <c r="G296" s="57">
        <f t="shared" si="197"/>
        <v>-1422.4492124948315</v>
      </c>
      <c r="H296" s="57">
        <f t="shared" si="198"/>
        <v>17008.796910165911</v>
      </c>
      <c r="I296" s="57">
        <f t="shared" si="199"/>
        <v>29567.330787505151</v>
      </c>
      <c r="J296" s="182">
        <f t="shared" si="200"/>
        <v>1826.4399153472277</v>
      </c>
      <c r="K296" s="182">
        <f t="shared" si="201"/>
        <v>231.15172598184</v>
      </c>
      <c r="L296" s="182">
        <f t="shared" si="202"/>
        <v>1703.3892859678826</v>
      </c>
      <c r="M296" s="183"/>
      <c r="N296" s="184">
        <f t="shared" si="203"/>
        <v>1.1300000000001091</v>
      </c>
      <c r="O296" s="184">
        <f t="shared" si="204"/>
        <v>-1.7453292519942303E-3</v>
      </c>
      <c r="P296" s="184">
        <f t="shared" si="205"/>
        <v>1.7453292519927421E-4</v>
      </c>
      <c r="Q296" s="182">
        <f t="shared" si="206"/>
        <v>1.7540341708806029E-3</v>
      </c>
      <c r="R296" s="182">
        <f t="shared" si="207"/>
        <v>1.0000002563864014</v>
      </c>
      <c r="S296" s="182">
        <f t="shared" si="208"/>
        <v>1.577776934890742E-3</v>
      </c>
      <c r="T296" s="182">
        <f t="shared" si="209"/>
        <v>-0.97836100632828615</v>
      </c>
      <c r="U296" s="185">
        <f t="shared" si="210"/>
        <v>-0.56542632105061341</v>
      </c>
    </row>
    <row r="297" spans="1:21" x14ac:dyDescent="0.3">
      <c r="A297" s="180">
        <v>2571</v>
      </c>
      <c r="B297" s="181">
        <v>89.68</v>
      </c>
      <c r="C297" s="181">
        <v>210.05</v>
      </c>
      <c r="D297" s="57">
        <f t="shared" si="194"/>
        <v>1118.4012017125121</v>
      </c>
      <c r="E297" s="57">
        <f t="shared" si="195"/>
        <v>-1034.8212017125122</v>
      </c>
      <c r="F297" s="57">
        <f t="shared" si="196"/>
        <v>-1148.2500969887417</v>
      </c>
      <c r="G297" s="57">
        <f t="shared" si="197"/>
        <v>-1423.9510136499023</v>
      </c>
      <c r="H297" s="57">
        <f t="shared" si="198"/>
        <v>17006.199903011271</v>
      </c>
      <c r="I297" s="57">
        <f t="shared" si="199"/>
        <v>29565.82898635008</v>
      </c>
      <c r="J297" s="182">
        <f t="shared" si="200"/>
        <v>1829.2388511370621</v>
      </c>
      <c r="K297" s="182">
        <f t="shared" si="201"/>
        <v>231.11788064283039</v>
      </c>
      <c r="L297" s="182">
        <f t="shared" si="202"/>
        <v>1706.3892607151467</v>
      </c>
      <c r="M297" s="183"/>
      <c r="N297" s="184">
        <f t="shared" si="203"/>
        <v>3</v>
      </c>
      <c r="O297" s="184">
        <f t="shared" si="204"/>
        <v>-3.3161255787891863E-3</v>
      </c>
      <c r="P297" s="184">
        <f t="shared" si="205"/>
        <v>3.490658503990445E-4</v>
      </c>
      <c r="Q297" s="182">
        <f t="shared" si="206"/>
        <v>3.334446555528281E-3</v>
      </c>
      <c r="R297" s="182">
        <f t="shared" si="207"/>
        <v>1.0000009265455163</v>
      </c>
      <c r="S297" s="182">
        <f t="shared" si="208"/>
        <v>1.1780936893066203E-2</v>
      </c>
      <c r="T297" s="182">
        <f t="shared" si="209"/>
        <v>-2.5970071546409952</v>
      </c>
      <c r="U297" s="185">
        <f t="shared" si="210"/>
        <v>-1.5018011550708457</v>
      </c>
    </row>
    <row r="298" spans="1:21" x14ac:dyDescent="0.3">
      <c r="A298" s="180">
        <v>2574</v>
      </c>
      <c r="B298" s="181">
        <v>89.59</v>
      </c>
      <c r="C298" s="181">
        <v>210.07</v>
      </c>
      <c r="D298" s="57">
        <f t="shared" si="194"/>
        <v>1118.4203129367861</v>
      </c>
      <c r="E298" s="57">
        <f t="shared" si="195"/>
        <v>-1034.8403129367862</v>
      </c>
      <c r="F298" s="57">
        <f t="shared" si="196"/>
        <v>-1150.8465480143573</v>
      </c>
      <c r="G298" s="57">
        <f t="shared" si="197"/>
        <v>-1425.4537028695197</v>
      </c>
      <c r="H298" s="57">
        <f t="shared" si="198"/>
        <v>17003.603451985655</v>
      </c>
      <c r="I298" s="57">
        <f t="shared" si="199"/>
        <v>29564.326297130461</v>
      </c>
      <c r="J298" s="182">
        <f t="shared" si="200"/>
        <v>1832.0387649012746</v>
      </c>
      <c r="K298" s="182">
        <f t="shared" si="201"/>
        <v>231.08416971087465</v>
      </c>
      <c r="L298" s="182">
        <f t="shared" si="202"/>
        <v>1709.3891978728211</v>
      </c>
      <c r="M298" s="183"/>
      <c r="N298" s="184">
        <f t="shared" si="203"/>
        <v>3</v>
      </c>
      <c r="O298" s="184">
        <f t="shared" si="204"/>
        <v>-1.5707963267949561E-3</v>
      </c>
      <c r="P298" s="184">
        <f t="shared" si="205"/>
        <v>3.4906585039854842E-4</v>
      </c>
      <c r="Q298" s="182">
        <f t="shared" si="206"/>
        <v>1.609112518871525E-3</v>
      </c>
      <c r="R298" s="182">
        <f t="shared" si="207"/>
        <v>1.0000002157703141</v>
      </c>
      <c r="S298" s="182">
        <f t="shared" si="208"/>
        <v>1.9111224273926374E-2</v>
      </c>
      <c r="T298" s="182">
        <f t="shared" si="209"/>
        <v>-2.5964510256155879</v>
      </c>
      <c r="U298" s="185">
        <f t="shared" si="210"/>
        <v>-1.5026892196174018</v>
      </c>
    </row>
    <row r="299" spans="1:21" x14ac:dyDescent="0.3">
      <c r="A299" s="180">
        <v>2577</v>
      </c>
      <c r="B299" s="181">
        <v>89.58</v>
      </c>
      <c r="C299" s="181">
        <v>210.1</v>
      </c>
      <c r="D299" s="57">
        <f t="shared" si="194"/>
        <v>1118.4420420964459</v>
      </c>
      <c r="E299" s="57">
        <f t="shared" si="195"/>
        <v>-1034.862042096446</v>
      </c>
      <c r="F299" s="57">
        <f t="shared" si="196"/>
        <v>-1153.4423279476812</v>
      </c>
      <c r="G299" s="57">
        <f t="shared" si="197"/>
        <v>-1426.9575160736515</v>
      </c>
      <c r="H299" s="57">
        <f t="shared" si="198"/>
        <v>17001.007672052332</v>
      </c>
      <c r="I299" s="57">
        <f t="shared" si="199"/>
        <v>29562.822483926331</v>
      </c>
      <c r="J299" s="182">
        <f t="shared" si="200"/>
        <v>1834.8397631892688</v>
      </c>
      <c r="K299" s="182">
        <f t="shared" si="201"/>
        <v>231.05060003580959</v>
      </c>
      <c r="L299" s="182">
        <f t="shared" si="202"/>
        <v>1712.3891158397794</v>
      </c>
      <c r="M299" s="183"/>
      <c r="N299" s="184">
        <f t="shared" si="203"/>
        <v>3</v>
      </c>
      <c r="O299" s="184">
        <f t="shared" si="204"/>
        <v>-1.7453292519952225E-4</v>
      </c>
      <c r="P299" s="184">
        <f t="shared" si="205"/>
        <v>5.2359877559831865E-4</v>
      </c>
      <c r="Q299" s="182">
        <f t="shared" si="206"/>
        <v>5.5190853980513488E-4</v>
      </c>
      <c r="R299" s="182">
        <f t="shared" si="207"/>
        <v>1.000000025383587</v>
      </c>
      <c r="S299" s="182">
        <f t="shared" si="208"/>
        <v>2.1729159659804983E-2</v>
      </c>
      <c r="T299" s="182">
        <f t="shared" si="209"/>
        <v>-2.5957799333239127</v>
      </c>
      <c r="U299" s="185">
        <f t="shared" si="210"/>
        <v>-1.5038132041317844</v>
      </c>
    </row>
    <row r="300" spans="1:21" x14ac:dyDescent="0.3">
      <c r="A300" s="180">
        <v>2580</v>
      </c>
      <c r="B300" s="181">
        <v>89.57</v>
      </c>
      <c r="C300" s="181">
        <v>210.12</v>
      </c>
      <c r="D300" s="57">
        <f t="shared" si="194"/>
        <v>1118.4642948405419</v>
      </c>
      <c r="E300" s="57">
        <f t="shared" si="195"/>
        <v>-1034.884294840542</v>
      </c>
      <c r="F300" s="57">
        <f t="shared" si="196"/>
        <v>-1156.0374481677834</v>
      </c>
      <c r="G300" s="57">
        <f t="shared" si="197"/>
        <v>-1428.4624598414946</v>
      </c>
      <c r="H300" s="57">
        <f t="shared" si="198"/>
        <v>16998.412551832229</v>
      </c>
      <c r="I300" s="57">
        <f t="shared" si="199"/>
        <v>29561.317540158489</v>
      </c>
      <c r="J300" s="182">
        <f t="shared" si="200"/>
        <v>1837.6418532300286</v>
      </c>
      <c r="K300" s="182">
        <f t="shared" si="201"/>
        <v>231.01717087276671</v>
      </c>
      <c r="L300" s="182">
        <f t="shared" si="202"/>
        <v>1715.389027760184</v>
      </c>
      <c r="M300" s="183"/>
      <c r="N300" s="184">
        <f t="shared" si="203"/>
        <v>3</v>
      </c>
      <c r="O300" s="184">
        <f t="shared" si="204"/>
        <v>-1.7453292519952225E-4</v>
      </c>
      <c r="P300" s="184">
        <f t="shared" si="205"/>
        <v>3.490658503990445E-4</v>
      </c>
      <c r="Q300" s="182">
        <f t="shared" si="206"/>
        <v>3.9025889533261804E-4</v>
      </c>
      <c r="R300" s="182">
        <f t="shared" si="207"/>
        <v>1.000000012691834</v>
      </c>
      <c r="S300" s="182">
        <f t="shared" si="208"/>
        <v>2.2252744096009587E-2</v>
      </c>
      <c r="T300" s="182">
        <f t="shared" si="209"/>
        <v>-2.5951202201022694</v>
      </c>
      <c r="U300" s="185">
        <f t="shared" si="210"/>
        <v>-1.5049437678431863</v>
      </c>
    </row>
    <row r="301" spans="1:21" x14ac:dyDescent="0.3">
      <c r="A301" s="180">
        <v>2583</v>
      </c>
      <c r="B301" s="181">
        <v>89.57</v>
      </c>
      <c r="C301" s="181">
        <v>210.14</v>
      </c>
      <c r="D301" s="57">
        <f t="shared" si="194"/>
        <v>1118.4868093767693</v>
      </c>
      <c r="E301" s="57">
        <f t="shared" si="195"/>
        <v>-1034.9068093767694</v>
      </c>
      <c r="F301" s="57">
        <f t="shared" si="196"/>
        <v>-1158.6320412190169</v>
      </c>
      <c r="G301" s="57">
        <f t="shared" si="197"/>
        <v>-1429.9683084071776</v>
      </c>
      <c r="H301" s="57">
        <f t="shared" si="198"/>
        <v>16995.817958780997</v>
      </c>
      <c r="I301" s="57">
        <f t="shared" si="199"/>
        <v>29559.811691592804</v>
      </c>
      <c r="J301" s="182">
        <f t="shared" si="200"/>
        <v>1840.4449380484682</v>
      </c>
      <c r="K301" s="182">
        <f t="shared" si="201"/>
        <v>230.98387399727827</v>
      </c>
      <c r="L301" s="182">
        <f t="shared" si="202"/>
        <v>1718.388935537876</v>
      </c>
      <c r="M301" s="183"/>
      <c r="N301" s="184">
        <f t="shared" si="203"/>
        <v>3</v>
      </c>
      <c r="O301" s="184">
        <f t="shared" si="204"/>
        <v>0</v>
      </c>
      <c r="P301" s="184">
        <f t="shared" si="205"/>
        <v>3.4906585039854842E-4</v>
      </c>
      <c r="Q301" s="182">
        <f t="shared" si="206"/>
        <v>3.4905602020729454E-4</v>
      </c>
      <c r="R301" s="182">
        <f t="shared" si="207"/>
        <v>1.0000000101533422</v>
      </c>
      <c r="S301" s="182">
        <f t="shared" si="208"/>
        <v>2.2514536227378805E-2</v>
      </c>
      <c r="T301" s="182">
        <f t="shared" si="209"/>
        <v>-2.5945930512334052</v>
      </c>
      <c r="U301" s="185">
        <f t="shared" si="210"/>
        <v>-1.5058485656830549</v>
      </c>
    </row>
    <row r="302" spans="1:21" x14ac:dyDescent="0.3">
      <c r="A302" s="180">
        <v>2589</v>
      </c>
      <c r="B302" s="181">
        <v>89.68</v>
      </c>
      <c r="C302" s="181">
        <v>210.19</v>
      </c>
      <c r="D302" s="57">
        <f t="shared" si="194"/>
        <v>1118.5260790010345</v>
      </c>
      <c r="E302" s="57">
        <f t="shared" si="195"/>
        <v>-1034.9460790010346</v>
      </c>
      <c r="F302" s="57">
        <f t="shared" si="196"/>
        <v>-1163.8194206505102</v>
      </c>
      <c r="G302" s="57">
        <f t="shared" si="197"/>
        <v>-1432.98319467173</v>
      </c>
      <c r="H302" s="57">
        <f t="shared" si="198"/>
        <v>16990.630579349505</v>
      </c>
      <c r="I302" s="57">
        <f t="shared" si="199"/>
        <v>29556.796805328253</v>
      </c>
      <c r="J302" s="182">
        <f t="shared" si="200"/>
        <v>1846.0543004188382</v>
      </c>
      <c r="K302" s="182">
        <f t="shared" si="201"/>
        <v>230.91768958181373</v>
      </c>
      <c r="L302" s="182">
        <f t="shared" si="202"/>
        <v>1724.3887810368944</v>
      </c>
      <c r="M302" s="183"/>
      <c r="N302" s="184">
        <f t="shared" si="203"/>
        <v>6</v>
      </c>
      <c r="O302" s="184">
        <f t="shared" si="204"/>
        <v>1.9198621771940006E-3</v>
      </c>
      <c r="P302" s="184">
        <f t="shared" si="205"/>
        <v>8.726646259973632E-4</v>
      </c>
      <c r="Q302" s="182">
        <f t="shared" si="206"/>
        <v>2.1088815693028895E-3</v>
      </c>
      <c r="R302" s="182">
        <f t="shared" si="207"/>
        <v>1.0000003706152876</v>
      </c>
      <c r="S302" s="182">
        <f t="shared" si="208"/>
        <v>3.9269624265183448E-2</v>
      </c>
      <c r="T302" s="182">
        <f t="shared" si="209"/>
        <v>-5.1873794314934569</v>
      </c>
      <c r="U302" s="185">
        <f t="shared" si="210"/>
        <v>-3.0148862645523216</v>
      </c>
    </row>
    <row r="303" spans="1:21" x14ac:dyDescent="0.3">
      <c r="A303" s="180">
        <v>2591.61</v>
      </c>
      <c r="B303" s="181">
        <v>89.72</v>
      </c>
      <c r="C303" s="181">
        <v>210.21</v>
      </c>
      <c r="D303" s="57">
        <f t="shared" si="194"/>
        <v>1118.5397448664958</v>
      </c>
      <c r="E303" s="57">
        <f t="shared" si="195"/>
        <v>-1034.9597448664958</v>
      </c>
      <c r="F303" s="57">
        <f t="shared" si="196"/>
        <v>-1166.075146904567</v>
      </c>
      <c r="G303" s="57">
        <f t="shared" si="197"/>
        <v>-1434.2960587031648</v>
      </c>
      <c r="H303" s="57">
        <f t="shared" si="198"/>
        <v>16988.374853095447</v>
      </c>
      <c r="I303" s="57">
        <f t="shared" si="199"/>
        <v>29555.483941296818</v>
      </c>
      <c r="J303" s="182">
        <f t="shared" si="200"/>
        <v>1848.4957214556757</v>
      </c>
      <c r="K303" s="182">
        <f t="shared" si="201"/>
        <v>230.889070747918</v>
      </c>
      <c r="L303" s="182">
        <f t="shared" si="202"/>
        <v>1726.9987292926085</v>
      </c>
      <c r="M303" s="183"/>
      <c r="N303" s="184">
        <f t="shared" si="203"/>
        <v>2.6100000000001273</v>
      </c>
      <c r="O303" s="184">
        <f t="shared" si="204"/>
        <v>6.9813170079759297E-4</v>
      </c>
      <c r="P303" s="184">
        <f t="shared" si="205"/>
        <v>3.490658503990445E-4</v>
      </c>
      <c r="Q303" s="182">
        <f t="shared" si="206"/>
        <v>7.8053282711731953E-4</v>
      </c>
      <c r="R303" s="182">
        <f t="shared" si="207"/>
        <v>1.0000000507692943</v>
      </c>
      <c r="S303" s="182">
        <f t="shared" si="208"/>
        <v>1.3665865461239836E-2</v>
      </c>
      <c r="T303" s="182">
        <f t="shared" si="209"/>
        <v>-2.2557262540567082</v>
      </c>
      <c r="U303" s="185">
        <f t="shared" si="210"/>
        <v>-1.3128640314349658</v>
      </c>
    </row>
    <row r="304" spans="1:21" x14ac:dyDescent="0.3">
      <c r="A304" s="180">
        <v>2595</v>
      </c>
      <c r="B304" s="181">
        <v>89.84</v>
      </c>
      <c r="C304" s="181">
        <v>210.22</v>
      </c>
      <c r="D304" s="57">
        <f t="shared" si="194"/>
        <v>1118.5527614977259</v>
      </c>
      <c r="E304" s="57">
        <f t="shared" si="195"/>
        <v>-1034.972761497726</v>
      </c>
      <c r="F304" s="57">
        <f t="shared" si="196"/>
        <v>-1169.0045698178103</v>
      </c>
      <c r="G304" s="57">
        <f t="shared" si="197"/>
        <v>-1436.0020504184645</v>
      </c>
      <c r="H304" s="57">
        <f t="shared" si="198"/>
        <v>16985.445430182204</v>
      </c>
      <c r="I304" s="57">
        <f t="shared" si="199"/>
        <v>29553.777949581519</v>
      </c>
      <c r="J304" s="182">
        <f t="shared" si="200"/>
        <v>1851.6677815042735</v>
      </c>
      <c r="K304" s="182">
        <f t="shared" si="201"/>
        <v>230.85203730962564</v>
      </c>
      <c r="L304" s="182">
        <f t="shared" si="202"/>
        <v>1730.3886798115554</v>
      </c>
      <c r="M304" s="183"/>
      <c r="N304" s="184">
        <f t="shared" si="203"/>
        <v>3.3899999999998727</v>
      </c>
      <c r="O304" s="184">
        <f t="shared" si="204"/>
        <v>2.0943951023932746E-3</v>
      </c>
      <c r="P304" s="184">
        <f t="shared" si="205"/>
        <v>1.7453292519927421E-4</v>
      </c>
      <c r="Q304" s="182">
        <f t="shared" si="206"/>
        <v>2.1016546163614702E-3</v>
      </c>
      <c r="R304" s="182">
        <f t="shared" si="207"/>
        <v>1.0000003680795064</v>
      </c>
      <c r="S304" s="182">
        <f t="shared" si="208"/>
        <v>1.3016631230217833E-2</v>
      </c>
      <c r="T304" s="182">
        <f t="shared" si="209"/>
        <v>-2.9294229132433571</v>
      </c>
      <c r="U304" s="185">
        <f t="shared" si="210"/>
        <v>-1.7059917152997406</v>
      </c>
    </row>
    <row r="305" spans="1:21" x14ac:dyDescent="0.3">
      <c r="A305" s="180">
        <v>2598</v>
      </c>
      <c r="B305" s="181">
        <v>89.91</v>
      </c>
      <c r="C305" s="181">
        <v>210.22</v>
      </c>
      <c r="D305" s="57">
        <f t="shared" si="194"/>
        <v>1118.5593064768218</v>
      </c>
      <c r="E305" s="57">
        <f t="shared" si="195"/>
        <v>-1034.9793064768219</v>
      </c>
      <c r="F305" s="57">
        <f t="shared" si="196"/>
        <v>-1171.5968609740321</v>
      </c>
      <c r="G305" s="57">
        <f t="shared" si="197"/>
        <v>-1437.5120115454988</v>
      </c>
      <c r="H305" s="57">
        <f t="shared" si="198"/>
        <v>16982.853139025981</v>
      </c>
      <c r="I305" s="57">
        <f t="shared" si="199"/>
        <v>29552.267988454485</v>
      </c>
      <c r="J305" s="182">
        <f t="shared" si="200"/>
        <v>1854.4756638958063</v>
      </c>
      <c r="K305" s="182">
        <f t="shared" si="201"/>
        <v>230.8193774380978</v>
      </c>
      <c r="L305" s="182">
        <f t="shared" si="202"/>
        <v>1733.3886503703663</v>
      </c>
      <c r="M305" s="183"/>
      <c r="N305" s="184">
        <f t="shared" si="203"/>
        <v>3</v>
      </c>
      <c r="O305" s="184">
        <f t="shared" si="204"/>
        <v>1.2217304763959117E-3</v>
      </c>
      <c r="P305" s="184">
        <f t="shared" si="205"/>
        <v>0</v>
      </c>
      <c r="Q305" s="182">
        <f t="shared" si="206"/>
        <v>1.2217304763737502E-3</v>
      </c>
      <c r="R305" s="182">
        <f t="shared" si="207"/>
        <v>1.0000001243854648</v>
      </c>
      <c r="S305" s="182">
        <f t="shared" si="208"/>
        <v>6.5449790959603259E-3</v>
      </c>
      <c r="T305" s="182">
        <f t="shared" si="209"/>
        <v>-2.5922911562216795</v>
      </c>
      <c r="U305" s="185">
        <f t="shared" si="210"/>
        <v>-1.5099611270342481</v>
      </c>
    </row>
    <row r="306" spans="1:21" x14ac:dyDescent="0.3">
      <c r="A306" s="180">
        <v>2601</v>
      </c>
      <c r="B306" s="181">
        <v>89.96</v>
      </c>
      <c r="C306" s="181">
        <v>210.23</v>
      </c>
      <c r="D306" s="57">
        <f t="shared" si="194"/>
        <v>1118.5627098680338</v>
      </c>
      <c r="E306" s="57">
        <f t="shared" si="195"/>
        <v>-1034.9827098680339</v>
      </c>
      <c r="F306" s="57">
        <f t="shared" si="196"/>
        <v>-1174.1890249278483</v>
      </c>
      <c r="G306" s="57">
        <f t="shared" si="197"/>
        <v>-1439.0222015532331</v>
      </c>
      <c r="H306" s="57">
        <f t="shared" si="198"/>
        <v>16980.260975072164</v>
      </c>
      <c r="I306" s="57">
        <f t="shared" si="199"/>
        <v>29550.75779844675</v>
      </c>
      <c r="J306" s="182">
        <f t="shared" si="200"/>
        <v>1857.2842439497852</v>
      </c>
      <c r="K306" s="182">
        <f t="shared" si="201"/>
        <v>230.78682383321859</v>
      </c>
      <c r="L306" s="182">
        <f t="shared" si="202"/>
        <v>1736.3886252090124</v>
      </c>
      <c r="M306" s="183"/>
      <c r="N306" s="184">
        <f t="shared" si="203"/>
        <v>3</v>
      </c>
      <c r="O306" s="184">
        <f t="shared" si="204"/>
        <v>8.7266462599711514E-4</v>
      </c>
      <c r="P306" s="184">
        <f t="shared" si="205"/>
        <v>1.7453292519927421E-4</v>
      </c>
      <c r="Q306" s="182">
        <f t="shared" si="206"/>
        <v>8.8994676815068452E-4</v>
      </c>
      <c r="R306" s="182">
        <f t="shared" si="207"/>
        <v>1.0000000660004427</v>
      </c>
      <c r="S306" s="182">
        <f t="shared" si="208"/>
        <v>3.4033912120036368E-3</v>
      </c>
      <c r="T306" s="182">
        <f t="shared" si="209"/>
        <v>-2.5921639538162045</v>
      </c>
      <c r="U306" s="185">
        <f t="shared" si="210"/>
        <v>-1.5101900077342181</v>
      </c>
    </row>
    <row r="307" spans="1:21" x14ac:dyDescent="0.3">
      <c r="A307" s="180">
        <v>2604</v>
      </c>
      <c r="B307" s="181">
        <v>89.99</v>
      </c>
      <c r="C307" s="181">
        <v>210.23</v>
      </c>
      <c r="D307" s="57">
        <f t="shared" si="194"/>
        <v>1118.5640188649163</v>
      </c>
      <c r="E307" s="57">
        <f t="shared" si="195"/>
        <v>-1034.9840188649164</v>
      </c>
      <c r="F307" s="57">
        <f t="shared" si="196"/>
        <v>-1176.7810585600898</v>
      </c>
      <c r="G307" s="57">
        <f t="shared" si="197"/>
        <v>-1440.5326186248526</v>
      </c>
      <c r="H307" s="57">
        <f t="shared" si="198"/>
        <v>16977.668941439922</v>
      </c>
      <c r="I307" s="57">
        <f t="shared" si="199"/>
        <v>29549.247381375131</v>
      </c>
      <c r="J307" s="182">
        <f t="shared" si="200"/>
        <v>1860.0935151513165</v>
      </c>
      <c r="K307" s="182">
        <f t="shared" si="201"/>
        <v>230.75437607869253</v>
      </c>
      <c r="L307" s="182">
        <f t="shared" si="202"/>
        <v>1739.3886007178075</v>
      </c>
      <c r="M307" s="183"/>
      <c r="N307" s="184">
        <f t="shared" si="203"/>
        <v>3</v>
      </c>
      <c r="O307" s="184">
        <f t="shared" si="204"/>
        <v>5.2359877559831865E-4</v>
      </c>
      <c r="P307" s="184">
        <f t="shared" si="205"/>
        <v>0</v>
      </c>
      <c r="Q307" s="182">
        <f t="shared" si="206"/>
        <v>5.2359877555385737E-4</v>
      </c>
      <c r="R307" s="182">
        <f t="shared" si="207"/>
        <v>1.0000000228463073</v>
      </c>
      <c r="S307" s="182">
        <f t="shared" si="208"/>
        <v>1.3089968825075538E-3</v>
      </c>
      <c r="T307" s="182">
        <f t="shared" si="209"/>
        <v>-2.5920336322414572</v>
      </c>
      <c r="U307" s="185">
        <f t="shared" si="210"/>
        <v>-1.5104170716194805</v>
      </c>
    </row>
    <row r="308" spans="1:21" x14ac:dyDescent="0.3">
      <c r="A308" s="180">
        <v>2607</v>
      </c>
      <c r="B308" s="181">
        <v>89.99</v>
      </c>
      <c r="C308" s="181">
        <v>210.23009999999999</v>
      </c>
      <c r="D308" s="57">
        <f t="shared" si="194"/>
        <v>1118.5645424636893</v>
      </c>
      <c r="E308" s="57">
        <f t="shared" si="195"/>
        <v>-1034.9845424636894</v>
      </c>
      <c r="F308" s="57">
        <f t="shared" si="196"/>
        <v>-1179.3730911111159</v>
      </c>
      <c r="G308" s="57">
        <f t="shared" si="197"/>
        <v>-1442.0430380964774</v>
      </c>
      <c r="H308" s="57">
        <f t="shared" si="198"/>
        <v>16975.076908888896</v>
      </c>
      <c r="I308" s="57">
        <f t="shared" si="199"/>
        <v>29547.736961903505</v>
      </c>
      <c r="J308" s="182">
        <f t="shared" si="200"/>
        <v>1862.9033822932167</v>
      </c>
      <c r="K308" s="182">
        <f t="shared" si="201"/>
        <v>230.72202626988607</v>
      </c>
      <c r="L308" s="182">
        <f t="shared" si="202"/>
        <v>1742.3885764902443</v>
      </c>
      <c r="M308" s="183"/>
      <c r="N308" s="184">
        <f t="shared" si="203"/>
        <v>3</v>
      </c>
      <c r="O308" s="184">
        <f t="shared" si="204"/>
        <v>0</v>
      </c>
      <c r="P308" s="184">
        <f t="shared" si="205"/>
        <v>1.7453292520522686E-6</v>
      </c>
      <c r="Q308" s="182">
        <f t="shared" si="206"/>
        <v>1.7453452194615693E-6</v>
      </c>
      <c r="R308" s="182">
        <f t="shared" si="207"/>
        <v>1.000000000000254</v>
      </c>
      <c r="S308" s="182">
        <f t="shared" si="208"/>
        <v>5.2359877294029468E-4</v>
      </c>
      <c r="T308" s="182">
        <f t="shared" si="209"/>
        <v>-2.5920325510260702</v>
      </c>
      <c r="U308" s="185">
        <f t="shared" si="210"/>
        <v>-1.5104194716247961</v>
      </c>
    </row>
    <row r="309" spans="1:21" x14ac:dyDescent="0.3">
      <c r="A309" s="180">
        <v>2610</v>
      </c>
      <c r="B309" s="181">
        <v>90.02</v>
      </c>
      <c r="C309" s="181">
        <v>210.24</v>
      </c>
      <c r="D309" s="57">
        <f t="shared" si="194"/>
        <v>1118.5642806643043</v>
      </c>
      <c r="E309" s="57">
        <f t="shared" si="195"/>
        <v>-1034.9842806643044</v>
      </c>
      <c r="F309" s="57">
        <f t="shared" si="196"/>
        <v>-1181.9649918400871</v>
      </c>
      <c r="G309" s="57">
        <f t="shared" si="197"/>
        <v>-1443.5536837579782</v>
      </c>
      <c r="H309" s="57">
        <f t="shared" si="198"/>
        <v>16972.485008159925</v>
      </c>
      <c r="I309" s="57">
        <f t="shared" si="199"/>
        <v>29546.226316242006</v>
      </c>
      <c r="J309" s="182">
        <f t="shared" si="200"/>
        <v>1865.713933009765</v>
      </c>
      <c r="K309" s="182">
        <f t="shared" si="201"/>
        <v>230.68978144533406</v>
      </c>
      <c r="L309" s="182">
        <f t="shared" si="202"/>
        <v>1745.3885511963713</v>
      </c>
      <c r="M309" s="183"/>
      <c r="N309" s="184">
        <f t="shared" si="203"/>
        <v>3</v>
      </c>
      <c r="O309" s="184">
        <f t="shared" si="204"/>
        <v>5.2359877559831865E-4</v>
      </c>
      <c r="P309" s="184">
        <f t="shared" si="205"/>
        <v>1.72787595947718E-4</v>
      </c>
      <c r="Q309" s="182">
        <f t="shared" si="206"/>
        <v>5.5137213397138396E-4</v>
      </c>
      <c r="R309" s="182">
        <f t="shared" si="207"/>
        <v>1.0000000253342698</v>
      </c>
      <c r="S309" s="182">
        <f t="shared" si="208"/>
        <v>-2.6179938512743592E-4</v>
      </c>
      <c r="T309" s="182">
        <f t="shared" si="209"/>
        <v>-2.5919007289712122</v>
      </c>
      <c r="U309" s="185">
        <f t="shared" si="210"/>
        <v>-1.5106456615007897</v>
      </c>
    </row>
    <row r="310" spans="1:21" x14ac:dyDescent="0.3">
      <c r="A310" s="180">
        <v>2613</v>
      </c>
      <c r="B310" s="181">
        <v>90.07</v>
      </c>
      <c r="C310" s="181">
        <v>210.24</v>
      </c>
      <c r="D310" s="57">
        <f t="shared" si="194"/>
        <v>1118.5619244701311</v>
      </c>
      <c r="E310" s="57">
        <f t="shared" si="195"/>
        <v>-1034.9819244701312</v>
      </c>
      <c r="F310" s="57">
        <f t="shared" si="196"/>
        <v>-1184.5567612100592</v>
      </c>
      <c r="G310" s="57">
        <f t="shared" si="197"/>
        <v>-1445.064552848954</v>
      </c>
      <c r="H310" s="57">
        <f t="shared" si="198"/>
        <v>16969.893238789955</v>
      </c>
      <c r="I310" s="57">
        <f t="shared" si="199"/>
        <v>29544.715447151029</v>
      </c>
      <c r="J310" s="182">
        <f t="shared" si="200"/>
        <v>1868.5251623751317</v>
      </c>
      <c r="K310" s="182">
        <f t="shared" si="201"/>
        <v>230.65764109177724</v>
      </c>
      <c r="L310" s="182">
        <f t="shared" si="202"/>
        <v>1748.3885238570051</v>
      </c>
      <c r="M310" s="183"/>
      <c r="N310" s="184">
        <f t="shared" si="203"/>
        <v>3</v>
      </c>
      <c r="O310" s="184">
        <f t="shared" si="204"/>
        <v>8.7266462599711514E-4</v>
      </c>
      <c r="P310" s="184">
        <f t="shared" si="205"/>
        <v>0</v>
      </c>
      <c r="Q310" s="182">
        <f t="shared" si="206"/>
        <v>8.7266462600332773E-4</v>
      </c>
      <c r="R310" s="182">
        <f t="shared" si="207"/>
        <v>1.0000000634619672</v>
      </c>
      <c r="S310" s="182">
        <f t="shared" si="208"/>
        <v>-2.356194173191131E-3</v>
      </c>
      <c r="T310" s="182">
        <f t="shared" si="209"/>
        <v>-2.5917693699720639</v>
      </c>
      <c r="U310" s="185">
        <f t="shared" si="210"/>
        <v>-1.5108690909757809</v>
      </c>
    </row>
    <row r="311" spans="1:21" x14ac:dyDescent="0.3">
      <c r="A311" s="180">
        <v>2616.36</v>
      </c>
      <c r="B311" s="181">
        <v>90.09</v>
      </c>
      <c r="C311" s="181">
        <v>210.25</v>
      </c>
      <c r="D311" s="57">
        <f t="shared" si="194"/>
        <v>1118.557233026638</v>
      </c>
      <c r="E311" s="57">
        <f t="shared" si="195"/>
        <v>-1034.977233026638</v>
      </c>
      <c r="F311" s="57">
        <f t="shared" si="196"/>
        <v>-1187.4593933629367</v>
      </c>
      <c r="G311" s="57">
        <f t="shared" si="197"/>
        <v>-1446.756978455044</v>
      </c>
      <c r="H311" s="57">
        <f t="shared" si="198"/>
        <v>16966.990606637079</v>
      </c>
      <c r="I311" s="57">
        <f t="shared" si="199"/>
        <v>29543.023021544941</v>
      </c>
      <c r="J311" s="182">
        <f t="shared" si="200"/>
        <v>1871.6745351674372</v>
      </c>
      <c r="K311" s="182">
        <f t="shared" si="201"/>
        <v>230.62176696842852</v>
      </c>
      <c r="L311" s="182">
        <f t="shared" si="202"/>
        <v>1751.7484898422838</v>
      </c>
      <c r="M311" s="183"/>
      <c r="N311" s="184">
        <f t="shared" si="203"/>
        <v>3.3600000000001273</v>
      </c>
      <c r="O311" s="184">
        <f t="shared" si="204"/>
        <v>3.490658503990445E-4</v>
      </c>
      <c r="P311" s="184">
        <f t="shared" si="205"/>
        <v>1.7453292519927421E-4</v>
      </c>
      <c r="Q311" s="182">
        <f t="shared" si="206"/>
        <v>3.9026740841530128E-4</v>
      </c>
      <c r="R311" s="182">
        <f t="shared" si="207"/>
        <v>1.0000000126923878</v>
      </c>
      <c r="S311" s="182">
        <f t="shared" si="208"/>
        <v>-4.6914434930828697E-3</v>
      </c>
      <c r="T311" s="182">
        <f t="shared" si="209"/>
        <v>-2.9026321528774468</v>
      </c>
      <c r="U311" s="185">
        <f t="shared" si="210"/>
        <v>-1.6924256060899314</v>
      </c>
    </row>
    <row r="312" spans="1:21" x14ac:dyDescent="0.3">
      <c r="A312" s="180">
        <v>2619</v>
      </c>
      <c r="B312" s="181">
        <v>90.09</v>
      </c>
      <c r="C312" s="181">
        <v>210.37</v>
      </c>
      <c r="D312" s="57">
        <f t="shared" si="194"/>
        <v>1118.5530861245247</v>
      </c>
      <c r="E312" s="57">
        <f t="shared" si="195"/>
        <v>-1034.9730861245248</v>
      </c>
      <c r="F312" s="57">
        <f t="shared" si="196"/>
        <v>-1189.7385218838574</v>
      </c>
      <c r="G312" s="57">
        <f t="shared" si="197"/>
        <v>-1448.0893272985008</v>
      </c>
      <c r="H312" s="57">
        <f t="shared" si="198"/>
        <v>16964.711478116158</v>
      </c>
      <c r="I312" s="57">
        <f t="shared" si="199"/>
        <v>29541.690672701483</v>
      </c>
      <c r="J312" s="182">
        <f t="shared" si="200"/>
        <v>1874.1505943467325</v>
      </c>
      <c r="K312" s="182">
        <f t="shared" si="201"/>
        <v>230.59375062524006</v>
      </c>
      <c r="L312" s="182">
        <f t="shared" si="202"/>
        <v>1754.3884474616191</v>
      </c>
      <c r="M312" s="183"/>
      <c r="N312" s="184">
        <f t="shared" si="203"/>
        <v>2.6399999999998727</v>
      </c>
      <c r="O312" s="184">
        <f t="shared" si="204"/>
        <v>0</v>
      </c>
      <c r="P312" s="184">
        <f t="shared" si="205"/>
        <v>2.0943951023932746E-3</v>
      </c>
      <c r="Q312" s="182">
        <f t="shared" si="206"/>
        <v>2.0943925185374912E-3</v>
      </c>
      <c r="R312" s="182">
        <f t="shared" si="207"/>
        <v>1.0000003655401624</v>
      </c>
      <c r="S312" s="182">
        <f t="shared" si="208"/>
        <v>-4.1469021132522045E-3</v>
      </c>
      <c r="T312" s="182">
        <f t="shared" si="209"/>
        <v>-2.2791285209207168</v>
      </c>
      <c r="U312" s="185">
        <f t="shared" si="210"/>
        <v>-1.3323488434568158</v>
      </c>
    </row>
    <row r="313" spans="1:21" x14ac:dyDescent="0.3">
      <c r="A313" s="180">
        <v>2622</v>
      </c>
      <c r="B313" s="181">
        <v>90.14</v>
      </c>
      <c r="C313" s="181">
        <v>210.5</v>
      </c>
      <c r="D313" s="57">
        <f t="shared" si="194"/>
        <v>1118.5470647402562</v>
      </c>
      <c r="E313" s="57">
        <f t="shared" si="195"/>
        <v>-1034.9670647402563</v>
      </c>
      <c r="F313" s="57">
        <f t="shared" si="196"/>
        <v>-1192.325129207881</v>
      </c>
      <c r="G313" s="57">
        <f t="shared" si="197"/>
        <v>-1449.6090055085415</v>
      </c>
      <c r="H313" s="57">
        <f t="shared" si="198"/>
        <v>16962.124870792133</v>
      </c>
      <c r="I313" s="57">
        <f t="shared" si="199"/>
        <v>29540.170994491444</v>
      </c>
      <c r="J313" s="182">
        <f t="shared" si="200"/>
        <v>1876.9670968325611</v>
      </c>
      <c r="K313" s="182">
        <f t="shared" si="201"/>
        <v>230.56219114523807</v>
      </c>
      <c r="L313" s="182">
        <f t="shared" si="202"/>
        <v>1757.3883542188589</v>
      </c>
      <c r="M313" s="183"/>
      <c r="N313" s="184">
        <f t="shared" si="203"/>
        <v>3</v>
      </c>
      <c r="O313" s="184">
        <f t="shared" si="204"/>
        <v>8.7266462599711514E-4</v>
      </c>
      <c r="P313" s="184">
        <f t="shared" si="205"/>
        <v>2.2689280275925493E-3</v>
      </c>
      <c r="Q313" s="182">
        <f t="shared" si="206"/>
        <v>2.4309580164965094E-3</v>
      </c>
      <c r="R313" s="182">
        <f t="shared" si="207"/>
        <v>1.0000004924633643</v>
      </c>
      <c r="S313" s="182">
        <f t="shared" si="208"/>
        <v>-6.0213842685735239E-3</v>
      </c>
      <c r="T313" s="182">
        <f t="shared" si="209"/>
        <v>-2.5866073240235949</v>
      </c>
      <c r="U313" s="185">
        <f t="shared" si="210"/>
        <v>-1.5196782100406008</v>
      </c>
    </row>
    <row r="314" spans="1:21" x14ac:dyDescent="0.3">
      <c r="A314" s="180">
        <v>2625</v>
      </c>
      <c r="B314" s="181">
        <v>90.15</v>
      </c>
      <c r="C314" s="181">
        <v>210.63</v>
      </c>
      <c r="D314" s="57">
        <f t="shared" si="194"/>
        <v>1118.5394725628669</v>
      </c>
      <c r="E314" s="57">
        <f t="shared" si="195"/>
        <v>-1034.9594725628669</v>
      </c>
      <c r="F314" s="57">
        <f t="shared" si="196"/>
        <v>-1194.9082788451522</v>
      </c>
      <c r="G314" s="57">
        <f t="shared" si="197"/>
        <v>-1451.1345468637533</v>
      </c>
      <c r="H314" s="57">
        <f t="shared" si="198"/>
        <v>16959.541721154863</v>
      </c>
      <c r="I314" s="57">
        <f t="shared" si="199"/>
        <v>29538.645453136232</v>
      </c>
      <c r="J314" s="182">
        <f t="shared" si="200"/>
        <v>1879.7864953111441</v>
      </c>
      <c r="K314" s="182">
        <f t="shared" si="201"/>
        <v>230.5309212026674</v>
      </c>
      <c r="L314" s="182">
        <f t="shared" si="202"/>
        <v>1760.3881981041179</v>
      </c>
      <c r="M314" s="183"/>
      <c r="N314" s="184">
        <f t="shared" si="203"/>
        <v>3</v>
      </c>
      <c r="O314" s="184">
        <f t="shared" si="204"/>
        <v>1.7453292519952225E-4</v>
      </c>
      <c r="P314" s="184">
        <f t="shared" si="205"/>
        <v>2.2689280275925493E-3</v>
      </c>
      <c r="Q314" s="182">
        <f t="shared" si="206"/>
        <v>2.2756236842540467E-3</v>
      </c>
      <c r="R314" s="182">
        <f t="shared" si="207"/>
        <v>1.0000004315388196</v>
      </c>
      <c r="S314" s="182">
        <f t="shared" si="208"/>
        <v>-7.5921773894622588E-3</v>
      </c>
      <c r="T314" s="182">
        <f t="shared" si="209"/>
        <v>-2.5831496372712439</v>
      </c>
      <c r="U314" s="185">
        <f t="shared" si="210"/>
        <v>-1.5255413552117287</v>
      </c>
    </row>
    <row r="315" spans="1:21" x14ac:dyDescent="0.3">
      <c r="A315" s="180">
        <v>2628</v>
      </c>
      <c r="B315" s="181">
        <v>90.2</v>
      </c>
      <c r="C315" s="181">
        <v>210.76</v>
      </c>
      <c r="D315" s="57">
        <f t="shared" si="194"/>
        <v>1118.5303095949005</v>
      </c>
      <c r="E315" s="57">
        <f t="shared" si="195"/>
        <v>-1034.9503095949005</v>
      </c>
      <c r="F315" s="57">
        <f t="shared" si="196"/>
        <v>-1197.4879566442096</v>
      </c>
      <c r="G315" s="57">
        <f t="shared" si="197"/>
        <v>-1452.6659429787155</v>
      </c>
      <c r="H315" s="57">
        <f t="shared" si="198"/>
        <v>16956.962043355805</v>
      </c>
      <c r="I315" s="57">
        <f t="shared" si="199"/>
        <v>29537.11405702127</v>
      </c>
      <c r="J315" s="182">
        <f t="shared" si="200"/>
        <v>1882.6087613198247</v>
      </c>
      <c r="K315" s="182">
        <f t="shared" si="201"/>
        <v>230.49993980138322</v>
      </c>
      <c r="L315" s="182">
        <f t="shared" si="202"/>
        <v>1763.3879626691617</v>
      </c>
      <c r="M315" s="183"/>
      <c r="N315" s="184">
        <f t="shared" si="203"/>
        <v>3</v>
      </c>
      <c r="O315" s="184">
        <f t="shared" si="204"/>
        <v>8.7266462599711514E-4</v>
      </c>
      <c r="P315" s="184">
        <f t="shared" si="205"/>
        <v>2.2689280275925493E-3</v>
      </c>
      <c r="Q315" s="182">
        <f t="shared" si="206"/>
        <v>2.4309524042582797E-3</v>
      </c>
      <c r="R315" s="182">
        <f t="shared" si="207"/>
        <v>1.0000004924610904</v>
      </c>
      <c r="S315" s="182">
        <f t="shared" si="208"/>
        <v>-9.1629679663654765E-3</v>
      </c>
      <c r="T315" s="182">
        <f t="shared" si="209"/>
        <v>-2.5796777990574458</v>
      </c>
      <c r="U315" s="185">
        <f t="shared" si="210"/>
        <v>-1.5313961149623765</v>
      </c>
    </row>
    <row r="316" spans="1:21" x14ac:dyDescent="0.3">
      <c r="A316" s="180">
        <v>2631</v>
      </c>
      <c r="B316" s="181">
        <v>90.27</v>
      </c>
      <c r="C316" s="181">
        <v>210.89</v>
      </c>
      <c r="D316" s="57">
        <f t="shared" si="194"/>
        <v>1118.5180050536594</v>
      </c>
      <c r="E316" s="57">
        <f t="shared" si="195"/>
        <v>-1034.9380050536595</v>
      </c>
      <c r="F316" s="57">
        <f t="shared" si="196"/>
        <v>-1200.064143449609</v>
      </c>
      <c r="G316" s="57">
        <f t="shared" si="197"/>
        <v>-1454.2031824400626</v>
      </c>
      <c r="H316" s="57">
        <f t="shared" si="198"/>
        <v>16954.385856550405</v>
      </c>
      <c r="I316" s="57">
        <f t="shared" si="199"/>
        <v>29535.576817559922</v>
      </c>
      <c r="J316" s="182">
        <f t="shared" si="200"/>
        <v>1885.4338610018251</v>
      </c>
      <c r="K316" s="182">
        <f t="shared" si="201"/>
        <v>230.46924600586587</v>
      </c>
      <c r="L316" s="182">
        <f t="shared" si="202"/>
        <v>1766.3876256182054</v>
      </c>
      <c r="M316" s="183"/>
      <c r="N316" s="184">
        <f t="shared" si="203"/>
        <v>3</v>
      </c>
      <c r="O316" s="184">
        <f t="shared" si="204"/>
        <v>1.2217304763959117E-3</v>
      </c>
      <c r="P316" s="184">
        <f t="shared" si="205"/>
        <v>2.2689280275925493E-3</v>
      </c>
      <c r="Q316" s="182">
        <f t="shared" si="206"/>
        <v>2.5769308311811567E-3</v>
      </c>
      <c r="R316" s="182">
        <f t="shared" si="207"/>
        <v>1.0000005533814098</v>
      </c>
      <c r="S316" s="182">
        <f t="shared" si="208"/>
        <v>-1.2304541240996059E-2</v>
      </c>
      <c r="T316" s="182">
        <f t="shared" si="209"/>
        <v>-2.5761868053994368</v>
      </c>
      <c r="U316" s="185">
        <f t="shared" si="210"/>
        <v>-1.5372394613469997</v>
      </c>
    </row>
    <row r="317" spans="1:21" x14ac:dyDescent="0.3">
      <c r="A317" s="180">
        <v>2634</v>
      </c>
      <c r="B317" s="181">
        <v>90.22</v>
      </c>
      <c r="C317" s="181">
        <v>211.03</v>
      </c>
      <c r="D317" s="57">
        <f t="shared" ref="D317:D338" si="211">S317+D316</f>
        <v>1118.5051769167749</v>
      </c>
      <c r="E317" s="57">
        <f t="shared" ref="E317:E338" si="212">$D$1-D317</f>
        <v>-1034.9251769167749</v>
      </c>
      <c r="F317" s="57">
        <f t="shared" ref="F317:F338" si="213">T317+F316</f>
        <v>-1202.6366991737018</v>
      </c>
      <c r="G317" s="57">
        <f t="shared" ref="G317:G338" si="214">U317+G316</f>
        <v>-1455.7464865048505</v>
      </c>
      <c r="H317" s="57">
        <f t="shared" ref="H317:H338" si="215">H316+T317</f>
        <v>16951.813300826314</v>
      </c>
      <c r="I317" s="57">
        <f t="shared" ref="I317:I338" si="216">I316+U317</f>
        <v>29534.033513495135</v>
      </c>
      <c r="J317" s="182">
        <f t="shared" ref="J317:J338" si="217">SQRT(F317^2+G317^2)</f>
        <v>1888.2618629762753</v>
      </c>
      <c r="K317" s="182">
        <f t="shared" ref="K317:K338" si="218">IF(J317=0,0,IF(F317&lt;0,ATAN(G317/F317)*180/PI()+180,ATAN(G317/F317)*180/PI()))</f>
        <v>230.43884620728554</v>
      </c>
      <c r="L317" s="182">
        <f t="shared" ref="L317:L338" si="219">COS((K317-$B$1)*PI()/180)*J317</f>
        <v>1769.3871762603148</v>
      </c>
      <c r="M317" s="183"/>
      <c r="N317" s="184">
        <f t="shared" ref="N317:N338" si="220">A317-A316</f>
        <v>3</v>
      </c>
      <c r="O317" s="184">
        <f t="shared" ref="O317:O338" si="221">RADIANS(B317-B316)</f>
        <v>-8.7266462599711514E-4</v>
      </c>
      <c r="P317" s="184">
        <f t="shared" ref="P317:P338" si="222">RADIANS(C317-C316)</f>
        <v>2.4434609527923192E-3</v>
      </c>
      <c r="Q317" s="182">
        <f t="shared" ref="Q317:Q338" si="223">ACOS(COS(O317)-SIN(RADIANS(B316))*SIN(RADIANS(B317))*(1-COS(P317)))</f>
        <v>2.5945973541687817E-3</v>
      </c>
      <c r="R317" s="182">
        <f t="shared" ref="R317:R338" si="224">2/Q317*TAN(Q317/2)</f>
        <v>1.0000005609949969</v>
      </c>
      <c r="S317" s="182">
        <f t="shared" ref="S317:S338" si="225">(N317/2)*(COS(RADIANS(B316))+COS(RADIANS(B317)))*R317</f>
        <v>-1.2828136884440315E-2</v>
      </c>
      <c r="T317" s="182">
        <f t="shared" ref="T317:T338" si="226">(N317/2)*(SIN(RADIANS(B316))*COS(RADIANS(C316))+SIN(RADIANS(B317))*COS(RADIANS(C317)))*R317</f>
        <v>-2.5725557240928039</v>
      </c>
      <c r="U317" s="185">
        <f t="shared" ref="U317:U338" si="227">(N317/2)*(SIN(RADIANS(B316))*SIN(RADIANS(C316))+SIN(RADIANS(B317))*SIN(RADIANS(C317)))*R317</f>
        <v>-1.5433040647879419</v>
      </c>
    </row>
    <row r="318" spans="1:21" x14ac:dyDescent="0.3">
      <c r="A318" s="180">
        <v>2637</v>
      </c>
      <c r="B318" s="181">
        <v>89.98</v>
      </c>
      <c r="C318" s="181">
        <v>211.16</v>
      </c>
      <c r="D318" s="57">
        <f t="shared" si="211"/>
        <v>1118.4999409332588</v>
      </c>
      <c r="E318" s="57">
        <f t="shared" si="212"/>
        <v>-1034.9199409332589</v>
      </c>
      <c r="F318" s="57">
        <f t="shared" si="213"/>
        <v>-1205.205629297551</v>
      </c>
      <c r="G318" s="57">
        <f t="shared" si="214"/>
        <v>-1457.2958585011086</v>
      </c>
      <c r="H318" s="57">
        <f t="shared" si="215"/>
        <v>16949.244370702465</v>
      </c>
      <c r="I318" s="57">
        <f t="shared" si="216"/>
        <v>29532.484141498877</v>
      </c>
      <c r="J318" s="182">
        <f t="shared" si="217"/>
        <v>1891.092760309496</v>
      </c>
      <c r="K318" s="182">
        <f t="shared" si="218"/>
        <v>230.40873915408875</v>
      </c>
      <c r="L318" s="182">
        <f t="shared" si="219"/>
        <v>1772.3866210062442</v>
      </c>
      <c r="M318" s="183"/>
      <c r="N318" s="184">
        <f t="shared" si="220"/>
        <v>3</v>
      </c>
      <c r="O318" s="184">
        <f t="shared" si="221"/>
        <v>-4.188790204786302E-3</v>
      </c>
      <c r="P318" s="184">
        <f t="shared" si="222"/>
        <v>2.2689280275925493E-3</v>
      </c>
      <c r="Q318" s="182">
        <f t="shared" si="223"/>
        <v>4.7638193253949357E-3</v>
      </c>
      <c r="R318" s="182">
        <f t="shared" si="224"/>
        <v>1.0000018911688389</v>
      </c>
      <c r="S318" s="182">
        <f t="shared" si="225"/>
        <v>-5.2359835160087397E-3</v>
      </c>
      <c r="T318" s="182">
        <f t="shared" si="226"/>
        <v>-2.5689301238492201</v>
      </c>
      <c r="U318" s="185">
        <f t="shared" si="227"/>
        <v>-1.549371996258033</v>
      </c>
    </row>
    <row r="319" spans="1:21" x14ac:dyDescent="0.3">
      <c r="A319" s="180">
        <v>2640</v>
      </c>
      <c r="B319" s="181">
        <v>89.74</v>
      </c>
      <c r="C319" s="181">
        <v>211.29</v>
      </c>
      <c r="D319" s="57">
        <f t="shared" si="211"/>
        <v>1118.5072713066086</v>
      </c>
      <c r="E319" s="57">
        <f t="shared" si="212"/>
        <v>-1034.9272713066086</v>
      </c>
      <c r="F319" s="57">
        <f t="shared" si="213"/>
        <v>-1207.7710336628274</v>
      </c>
      <c r="G319" s="57">
        <f t="shared" si="214"/>
        <v>-1458.8510529223277</v>
      </c>
      <c r="H319" s="57">
        <f t="shared" si="215"/>
        <v>16946.678966337189</v>
      </c>
      <c r="I319" s="57">
        <f t="shared" si="216"/>
        <v>29530.928947077657</v>
      </c>
      <c r="J319" s="182">
        <f t="shared" si="217"/>
        <v>1893.9264147182591</v>
      </c>
      <c r="K319" s="182">
        <f t="shared" si="218"/>
        <v>230.37891660009547</v>
      </c>
      <c r="L319" s="182">
        <f t="shared" si="219"/>
        <v>1775.3859235681628</v>
      </c>
      <c r="M319" s="183"/>
      <c r="N319" s="184">
        <f t="shared" si="220"/>
        <v>3</v>
      </c>
      <c r="O319" s="184">
        <f t="shared" si="221"/>
        <v>-4.1887902047865492E-3</v>
      </c>
      <c r="P319" s="184">
        <f t="shared" si="222"/>
        <v>2.2689280275925493E-3</v>
      </c>
      <c r="Q319" s="182">
        <f t="shared" si="223"/>
        <v>4.7638177453117603E-3</v>
      </c>
      <c r="R319" s="182">
        <f t="shared" si="224"/>
        <v>1.0000018911675843</v>
      </c>
      <c r="S319" s="182">
        <f t="shared" si="225"/>
        <v>7.3303733496666709E-3</v>
      </c>
      <c r="T319" s="182">
        <f t="shared" si="226"/>
        <v>-2.565404365276343</v>
      </c>
      <c r="U319" s="185">
        <f t="shared" si="227"/>
        <v>-1.5551944212190574</v>
      </c>
    </row>
    <row r="320" spans="1:21" x14ac:dyDescent="0.3">
      <c r="A320" s="180">
        <v>2641.14</v>
      </c>
      <c r="B320" s="181">
        <v>89.66</v>
      </c>
      <c r="C320" s="181">
        <v>211.34</v>
      </c>
      <c r="D320" s="57">
        <f t="shared" si="211"/>
        <v>1118.5132403052703</v>
      </c>
      <c r="E320" s="57">
        <f t="shared" si="212"/>
        <v>-1034.9332403052704</v>
      </c>
      <c r="F320" s="57">
        <f t="shared" si="213"/>
        <v>-1208.7449481852077</v>
      </c>
      <c r="G320" s="57">
        <f t="shared" si="214"/>
        <v>-1459.4435515135008</v>
      </c>
      <c r="H320" s="57">
        <f t="shared" si="215"/>
        <v>16945.70505181481</v>
      </c>
      <c r="I320" s="57">
        <f t="shared" si="216"/>
        <v>29530.336448486483</v>
      </c>
      <c r="J320" s="182">
        <f t="shared" si="217"/>
        <v>1895.0039128765936</v>
      </c>
      <c r="K320" s="182">
        <f t="shared" si="218"/>
        <v>230.36765868991748</v>
      </c>
      <c r="L320" s="182">
        <f t="shared" si="219"/>
        <v>1776.5256075812451</v>
      </c>
      <c r="M320" s="183"/>
      <c r="N320" s="184">
        <f t="shared" si="220"/>
        <v>1.1399999999998727</v>
      </c>
      <c r="O320" s="184">
        <f t="shared" si="221"/>
        <v>-1.3962634015954338E-3</v>
      </c>
      <c r="P320" s="184">
        <f t="shared" si="222"/>
        <v>8.726646259973632E-4</v>
      </c>
      <c r="Q320" s="182">
        <f t="shared" si="223"/>
        <v>1.6465339456721573E-3</v>
      </c>
      <c r="R320" s="182">
        <f t="shared" si="224"/>
        <v>1.0000002259228975</v>
      </c>
      <c r="S320" s="182">
        <f t="shared" si="225"/>
        <v>5.9689986617422839E-3</v>
      </c>
      <c r="T320" s="182">
        <f t="shared" si="226"/>
        <v>-0.97391452238027465</v>
      </c>
      <c r="U320" s="185">
        <f t="shared" si="227"/>
        <v>-0.59249859117317416</v>
      </c>
    </row>
    <row r="321" spans="1:21" x14ac:dyDescent="0.3">
      <c r="A321" s="180">
        <v>2643</v>
      </c>
      <c r="B321" s="181">
        <v>89.55</v>
      </c>
      <c r="C321" s="181">
        <v>211.35</v>
      </c>
      <c r="D321" s="57">
        <f t="shared" si="211"/>
        <v>1118.5260631357737</v>
      </c>
      <c r="E321" s="57">
        <f t="shared" si="212"/>
        <v>-1034.9460631357738</v>
      </c>
      <c r="F321" s="57">
        <f t="shared" si="213"/>
        <v>-1210.3334441894174</v>
      </c>
      <c r="G321" s="57">
        <f t="shared" si="214"/>
        <v>-1460.4110818480176</v>
      </c>
      <c r="H321" s="57">
        <f t="shared" si="215"/>
        <v>16944.1165558106</v>
      </c>
      <c r="I321" s="57">
        <f t="shared" si="216"/>
        <v>29529.368918151966</v>
      </c>
      <c r="J321" s="182">
        <f t="shared" si="217"/>
        <v>1896.7623926332774</v>
      </c>
      <c r="K321" s="182">
        <f t="shared" si="218"/>
        <v>230.34934597806006</v>
      </c>
      <c r="L321" s="182">
        <f t="shared" si="219"/>
        <v>1778.3850506419597</v>
      </c>
      <c r="M321" s="183"/>
      <c r="N321" s="184">
        <f t="shared" si="220"/>
        <v>1.8600000000001273</v>
      </c>
      <c r="O321" s="184">
        <f t="shared" si="221"/>
        <v>-1.9198621771937526E-3</v>
      </c>
      <c r="P321" s="184">
        <f t="shared" si="222"/>
        <v>1.7453292519927421E-4</v>
      </c>
      <c r="Q321" s="182">
        <f t="shared" si="223"/>
        <v>1.9277787902312049E-3</v>
      </c>
      <c r="R321" s="182">
        <f t="shared" si="224"/>
        <v>1.0000003096943704</v>
      </c>
      <c r="S321" s="182">
        <f t="shared" si="225"/>
        <v>1.2822830503298173E-2</v>
      </c>
      <c r="T321" s="182">
        <f t="shared" si="226"/>
        <v>-1.5884960042096263</v>
      </c>
      <c r="U321" s="185">
        <f t="shared" si="227"/>
        <v>-0.967530334516853</v>
      </c>
    </row>
    <row r="322" spans="1:21" x14ac:dyDescent="0.3">
      <c r="A322" s="180">
        <v>2646</v>
      </c>
      <c r="B322" s="181">
        <v>89.58</v>
      </c>
      <c r="C322" s="181">
        <v>211.35</v>
      </c>
      <c r="D322" s="57">
        <f t="shared" si="211"/>
        <v>1118.5488394634413</v>
      </c>
      <c r="E322" s="57">
        <f t="shared" si="212"/>
        <v>-1034.9688394634413</v>
      </c>
      <c r="F322" s="57">
        <f t="shared" si="213"/>
        <v>-1212.8953857383003</v>
      </c>
      <c r="G322" s="57">
        <f t="shared" si="214"/>
        <v>-1461.9718305572558</v>
      </c>
      <c r="H322" s="57">
        <f t="shared" si="215"/>
        <v>16941.554614261717</v>
      </c>
      <c r="I322" s="57">
        <f t="shared" si="216"/>
        <v>29527.808169442727</v>
      </c>
      <c r="J322" s="182">
        <f t="shared" si="217"/>
        <v>1899.5991287869645</v>
      </c>
      <c r="K322" s="182">
        <f t="shared" si="218"/>
        <v>230.31988840639826</v>
      </c>
      <c r="L322" s="182">
        <f t="shared" si="219"/>
        <v>1781.3841314609222</v>
      </c>
      <c r="M322" s="183"/>
      <c r="N322" s="184">
        <f t="shared" si="220"/>
        <v>3</v>
      </c>
      <c r="O322" s="184">
        <f t="shared" si="221"/>
        <v>5.2359877559831865E-4</v>
      </c>
      <c r="P322" s="184">
        <f t="shared" si="222"/>
        <v>0</v>
      </c>
      <c r="Q322" s="182">
        <f t="shared" si="223"/>
        <v>5.2359877555385737E-4</v>
      </c>
      <c r="R322" s="182">
        <f t="shared" si="224"/>
        <v>1.0000000228463073</v>
      </c>
      <c r="S322" s="182">
        <f t="shared" si="225"/>
        <v>2.2776327667612936E-2</v>
      </c>
      <c r="T322" s="182">
        <f t="shared" si="226"/>
        <v>-2.5619415488829653</v>
      </c>
      <c r="U322" s="185">
        <f t="shared" si="227"/>
        <v>-1.5607487092380934</v>
      </c>
    </row>
    <row r="323" spans="1:21" x14ac:dyDescent="0.3">
      <c r="A323" s="180">
        <v>2649</v>
      </c>
      <c r="B323" s="181">
        <v>89.65</v>
      </c>
      <c r="C323" s="181">
        <v>211.36</v>
      </c>
      <c r="D323" s="57">
        <f t="shared" si="211"/>
        <v>1118.5689978634</v>
      </c>
      <c r="E323" s="57">
        <f t="shared" si="212"/>
        <v>-1034.9889978634001</v>
      </c>
      <c r="F323" s="57">
        <f t="shared" si="213"/>
        <v>-1215.4572069404558</v>
      </c>
      <c r="G323" s="57">
        <f t="shared" si="214"/>
        <v>-1463.532812499747</v>
      </c>
      <c r="H323" s="57">
        <f t="shared" si="215"/>
        <v>16938.992793059562</v>
      </c>
      <c r="I323" s="57">
        <f t="shared" si="216"/>
        <v>29526.247187500237</v>
      </c>
      <c r="J323" s="182">
        <f t="shared" si="217"/>
        <v>1902.4364681026573</v>
      </c>
      <c r="K323" s="182">
        <f t="shared" si="218"/>
        <v>230.29052596736443</v>
      </c>
      <c r="L323" s="182">
        <f t="shared" si="219"/>
        <v>1784.3832246731877</v>
      </c>
      <c r="M323" s="183"/>
      <c r="N323" s="184">
        <f t="shared" si="220"/>
        <v>3</v>
      </c>
      <c r="O323" s="184">
        <f t="shared" si="221"/>
        <v>1.2217304763961596E-3</v>
      </c>
      <c r="P323" s="184">
        <f t="shared" si="222"/>
        <v>1.7453292519977026E-4</v>
      </c>
      <c r="Q323" s="182">
        <f t="shared" si="223"/>
        <v>1.2341335906953521E-3</v>
      </c>
      <c r="R323" s="182">
        <f t="shared" si="224"/>
        <v>1.0000001269238294</v>
      </c>
      <c r="S323" s="182">
        <f t="shared" si="225"/>
        <v>2.0158399958789333E-2</v>
      </c>
      <c r="T323" s="182">
        <f t="shared" si="226"/>
        <v>-2.5618212021554827</v>
      </c>
      <c r="U323" s="185">
        <f t="shared" si="227"/>
        <v>-1.5609819424911713</v>
      </c>
    </row>
    <row r="324" spans="1:21" x14ac:dyDescent="0.3">
      <c r="A324" s="180">
        <v>2652</v>
      </c>
      <c r="B324" s="181">
        <v>89.69</v>
      </c>
      <c r="C324" s="181">
        <v>211.37</v>
      </c>
      <c r="D324" s="57">
        <f t="shared" si="211"/>
        <v>1118.586276527157</v>
      </c>
      <c r="E324" s="57">
        <f t="shared" si="212"/>
        <v>-1035.0062765271571</v>
      </c>
      <c r="F324" s="57">
        <f t="shared" si="213"/>
        <v>-1218.0187711111703</v>
      </c>
      <c r="G324" s="57">
        <f t="shared" si="214"/>
        <v>-1465.0942509579334</v>
      </c>
      <c r="H324" s="57">
        <f t="shared" si="215"/>
        <v>16936.431228888847</v>
      </c>
      <c r="I324" s="57">
        <f t="shared" si="216"/>
        <v>29524.685749042052</v>
      </c>
      <c r="J324" s="182">
        <f t="shared" si="217"/>
        <v>1905.2744922895372</v>
      </c>
      <c r="K324" s="182">
        <f t="shared" si="218"/>
        <v>230.26126570940369</v>
      </c>
      <c r="L324" s="182">
        <f t="shared" si="219"/>
        <v>1787.3823235475436</v>
      </c>
      <c r="M324" s="183"/>
      <c r="N324" s="184">
        <f t="shared" si="220"/>
        <v>3</v>
      </c>
      <c r="O324" s="184">
        <f t="shared" si="221"/>
        <v>6.9813170079759297E-4</v>
      </c>
      <c r="P324" s="184">
        <f t="shared" si="222"/>
        <v>1.7453292519927421E-4</v>
      </c>
      <c r="Q324" s="182">
        <f t="shared" si="223"/>
        <v>7.196169826360066E-4</v>
      </c>
      <c r="R324" s="182">
        <f t="shared" si="224"/>
        <v>1.0000000431540523</v>
      </c>
      <c r="S324" s="182">
        <f t="shared" si="225"/>
        <v>1.7278663756957705E-2</v>
      </c>
      <c r="T324" s="182">
        <f t="shared" si="226"/>
        <v>-2.561564170714584</v>
      </c>
      <c r="U324" s="185">
        <f t="shared" si="227"/>
        <v>-1.5614384581864356</v>
      </c>
    </row>
    <row r="325" spans="1:21" x14ac:dyDescent="0.3">
      <c r="A325" s="180">
        <v>2655</v>
      </c>
      <c r="B325" s="181">
        <v>89.73</v>
      </c>
      <c r="C325" s="181">
        <v>211.38</v>
      </c>
      <c r="D325" s="57">
        <f t="shared" si="211"/>
        <v>1118.6014608265466</v>
      </c>
      <c r="E325" s="57">
        <f t="shared" si="212"/>
        <v>-1035.0214608265467</v>
      </c>
      <c r="F325" s="57">
        <f t="shared" si="213"/>
        <v>-1220.5800723952502</v>
      </c>
      <c r="G325" s="57">
        <f t="shared" si="214"/>
        <v>-1466.6561423692792</v>
      </c>
      <c r="H325" s="57">
        <f t="shared" si="215"/>
        <v>16933.869927604766</v>
      </c>
      <c r="I325" s="57">
        <f t="shared" si="216"/>
        <v>29523.123857630704</v>
      </c>
      <c r="J325" s="182">
        <f t="shared" si="217"/>
        <v>1908.1131918934814</v>
      </c>
      <c r="K325" s="182">
        <f t="shared" si="218"/>
        <v>230.23210726711562</v>
      </c>
      <c r="L325" s="182">
        <f t="shared" si="219"/>
        <v>1790.3814212319755</v>
      </c>
      <c r="M325" s="183"/>
      <c r="N325" s="184">
        <f t="shared" si="220"/>
        <v>3</v>
      </c>
      <c r="O325" s="184">
        <f t="shared" si="221"/>
        <v>6.9813170079784093E-4</v>
      </c>
      <c r="P325" s="184">
        <f t="shared" si="222"/>
        <v>1.7453292519927421E-4</v>
      </c>
      <c r="Q325" s="182">
        <f t="shared" si="223"/>
        <v>7.1961714262425147E-4</v>
      </c>
      <c r="R325" s="182">
        <f t="shared" si="224"/>
        <v>1.0000000431540716</v>
      </c>
      <c r="S325" s="182">
        <f t="shared" si="225"/>
        <v>1.5184299389620414E-2</v>
      </c>
      <c r="T325" s="182">
        <f t="shared" si="226"/>
        <v>-2.5613012840799381</v>
      </c>
      <c r="U325" s="185">
        <f t="shared" si="227"/>
        <v>-1.5618914113458375</v>
      </c>
    </row>
    <row r="326" spans="1:21" x14ac:dyDescent="0.3">
      <c r="A326" s="180">
        <v>2658</v>
      </c>
      <c r="B326" s="181">
        <v>89.82</v>
      </c>
      <c r="C326" s="181">
        <v>211.39</v>
      </c>
      <c r="D326" s="57">
        <f t="shared" si="211"/>
        <v>1118.6132417675367</v>
      </c>
      <c r="E326" s="57">
        <f t="shared" si="212"/>
        <v>-1035.0332417675368</v>
      </c>
      <c r="F326" s="57">
        <f t="shared" si="213"/>
        <v>-1223.1411138849912</v>
      </c>
      <c r="G326" s="57">
        <f t="shared" si="214"/>
        <v>-1468.2184886253497</v>
      </c>
      <c r="H326" s="57">
        <f t="shared" si="215"/>
        <v>16931.308886115025</v>
      </c>
      <c r="I326" s="57">
        <f t="shared" si="216"/>
        <v>29521.561511374635</v>
      </c>
      <c r="J326" s="182">
        <f t="shared" si="217"/>
        <v>1910.9525673907042</v>
      </c>
      <c r="K326" s="182">
        <f t="shared" si="218"/>
        <v>230.20305017514323</v>
      </c>
      <c r="L326" s="182">
        <f t="shared" si="219"/>
        <v>1793.3805213502726</v>
      </c>
      <c r="M326" s="183"/>
      <c r="N326" s="184">
        <f t="shared" si="220"/>
        <v>3</v>
      </c>
      <c r="O326" s="184">
        <f t="shared" si="221"/>
        <v>1.570796326794708E-3</v>
      </c>
      <c r="P326" s="184">
        <f t="shared" si="222"/>
        <v>1.7453292519927421E-4</v>
      </c>
      <c r="Q326" s="182">
        <f t="shared" si="223"/>
        <v>1.5804627063598087E-3</v>
      </c>
      <c r="R326" s="182">
        <f t="shared" si="224"/>
        <v>1.0000002081552493</v>
      </c>
      <c r="S326" s="182">
        <f t="shared" si="225"/>
        <v>1.1780940990143794E-2</v>
      </c>
      <c r="T326" s="182">
        <f t="shared" si="226"/>
        <v>-2.5610414897410783</v>
      </c>
      <c r="U326" s="185">
        <f t="shared" si="227"/>
        <v>-1.5623462560705192</v>
      </c>
    </row>
    <row r="327" spans="1:21" x14ac:dyDescent="0.3">
      <c r="A327" s="180">
        <v>2661</v>
      </c>
      <c r="B327" s="181">
        <v>89.88</v>
      </c>
      <c r="C327" s="181">
        <v>211.4</v>
      </c>
      <c r="D327" s="57">
        <f t="shared" si="211"/>
        <v>1118.62109573986</v>
      </c>
      <c r="E327" s="57">
        <f t="shared" si="212"/>
        <v>-1035.0410957398601</v>
      </c>
      <c r="F327" s="57">
        <f t="shared" si="213"/>
        <v>-1225.7018937709438</v>
      </c>
      <c r="G327" s="57">
        <f t="shared" si="214"/>
        <v>-1469.7812886271115</v>
      </c>
      <c r="H327" s="57">
        <f t="shared" si="215"/>
        <v>16928.748106229072</v>
      </c>
      <c r="I327" s="57">
        <f t="shared" si="216"/>
        <v>29519.998711372875</v>
      </c>
      <c r="J327" s="182">
        <f t="shared" si="217"/>
        <v>1913.7926138409173</v>
      </c>
      <c r="K327" s="182">
        <f t="shared" si="218"/>
        <v>230.17409402617821</v>
      </c>
      <c r="L327" s="182">
        <f t="shared" si="219"/>
        <v>1796.3796217858885</v>
      </c>
      <c r="M327" s="183"/>
      <c r="N327" s="184">
        <f t="shared" si="220"/>
        <v>3</v>
      </c>
      <c r="O327" s="184">
        <f t="shared" si="221"/>
        <v>1.0471975511966373E-3</v>
      </c>
      <c r="P327" s="184">
        <f t="shared" si="222"/>
        <v>1.7453292519977026E-4</v>
      </c>
      <c r="Q327" s="182">
        <f t="shared" si="223"/>
        <v>1.0616422379676749E-3</v>
      </c>
      <c r="R327" s="182">
        <f t="shared" si="224"/>
        <v>1.0000000939236975</v>
      </c>
      <c r="S327" s="182">
        <f t="shared" si="225"/>
        <v>7.8539723233228189E-3</v>
      </c>
      <c r="T327" s="182">
        <f t="shared" si="226"/>
        <v>-2.5607798859524689</v>
      </c>
      <c r="U327" s="185">
        <f t="shared" si="227"/>
        <v>-1.5628000017618568</v>
      </c>
    </row>
    <row r="328" spans="1:21" x14ac:dyDescent="0.3">
      <c r="A328" s="180">
        <v>2664</v>
      </c>
      <c r="B328" s="181">
        <v>89.94</v>
      </c>
      <c r="C328" s="181">
        <v>211.4</v>
      </c>
      <c r="D328" s="57">
        <f t="shared" si="211"/>
        <v>1118.6258081266872</v>
      </c>
      <c r="E328" s="57">
        <f t="shared" si="212"/>
        <v>-1035.0458081266872</v>
      </c>
      <c r="F328" s="57">
        <f t="shared" si="213"/>
        <v>-1228.2625428866895</v>
      </c>
      <c r="G328" s="57">
        <f t="shared" si="214"/>
        <v>-1471.3443155229052</v>
      </c>
      <c r="H328" s="57">
        <f t="shared" si="215"/>
        <v>16926.187457113327</v>
      </c>
      <c r="I328" s="57">
        <f t="shared" si="216"/>
        <v>29518.435684477081</v>
      </c>
      <c r="J328" s="182">
        <f t="shared" si="217"/>
        <v>1916.6332380192207</v>
      </c>
      <c r="K328" s="182">
        <f t="shared" si="218"/>
        <v>230.14523104610993</v>
      </c>
      <c r="L328" s="182">
        <f t="shared" si="219"/>
        <v>1799.3787224181992</v>
      </c>
      <c r="M328" s="183"/>
      <c r="N328" s="184">
        <f t="shared" si="220"/>
        <v>3</v>
      </c>
      <c r="O328" s="184">
        <f t="shared" si="221"/>
        <v>1.0471975511966373E-3</v>
      </c>
      <c r="P328" s="184">
        <f t="shared" si="222"/>
        <v>0</v>
      </c>
      <c r="Q328" s="182">
        <f t="shared" si="223"/>
        <v>1.0471975511603393E-3</v>
      </c>
      <c r="R328" s="182">
        <f t="shared" si="224"/>
        <v>1.000000091385236</v>
      </c>
      <c r="S328" s="182">
        <f t="shared" si="225"/>
        <v>4.7123868271715863E-3</v>
      </c>
      <c r="T328" s="182">
        <f t="shared" si="226"/>
        <v>-2.560649115745615</v>
      </c>
      <c r="U328" s="185">
        <f t="shared" si="227"/>
        <v>-1.5630268957937321</v>
      </c>
    </row>
    <row r="329" spans="1:21" x14ac:dyDescent="0.3">
      <c r="A329" s="180">
        <v>2665.92</v>
      </c>
      <c r="B329" s="181">
        <v>89.97</v>
      </c>
      <c r="C329" s="181">
        <v>211.41</v>
      </c>
      <c r="D329" s="57">
        <f t="shared" si="211"/>
        <v>1118.6273160909925</v>
      </c>
      <c r="E329" s="57">
        <f t="shared" si="212"/>
        <v>-1035.0473160909926</v>
      </c>
      <c r="F329" s="57">
        <f t="shared" si="213"/>
        <v>-1229.9012725889736</v>
      </c>
      <c r="G329" s="57">
        <f t="shared" si="214"/>
        <v>-1472.344796704796</v>
      </c>
      <c r="H329" s="57">
        <f t="shared" si="215"/>
        <v>16924.548727411042</v>
      </c>
      <c r="I329" s="57">
        <f t="shared" si="216"/>
        <v>29517.43520329519</v>
      </c>
      <c r="J329" s="182">
        <f t="shared" si="217"/>
        <v>1918.4515476549475</v>
      </c>
      <c r="K329" s="182">
        <f t="shared" si="218"/>
        <v>230.12680832009525</v>
      </c>
      <c r="L329" s="182">
        <f t="shared" si="219"/>
        <v>1801.2981445612586</v>
      </c>
      <c r="M329" s="183"/>
      <c r="N329" s="184">
        <f t="shared" si="220"/>
        <v>1.9200000000000728</v>
      </c>
      <c r="O329" s="184">
        <f t="shared" si="221"/>
        <v>5.2359877559831865E-4</v>
      </c>
      <c r="P329" s="184">
        <f t="shared" si="222"/>
        <v>1.7453292519927421E-4</v>
      </c>
      <c r="Q329" s="182">
        <f t="shared" si="223"/>
        <v>5.5192155253624975E-4</v>
      </c>
      <c r="R329" s="182">
        <f t="shared" si="224"/>
        <v>1.0000000253847843</v>
      </c>
      <c r="S329" s="182">
        <f t="shared" si="225"/>
        <v>1.5079643052940282E-3</v>
      </c>
      <c r="T329" s="182">
        <f t="shared" si="226"/>
        <v>-1.6387297022840235</v>
      </c>
      <c r="U329" s="185">
        <f t="shared" si="227"/>
        <v>-1.0004811818907866</v>
      </c>
    </row>
    <row r="330" spans="1:21" x14ac:dyDescent="0.3">
      <c r="A330" s="180">
        <v>2667</v>
      </c>
      <c r="B330" s="181">
        <v>89.99</v>
      </c>
      <c r="C330" s="181">
        <v>211.4</v>
      </c>
      <c r="D330" s="57">
        <f t="shared" si="211"/>
        <v>1118.6276930821023</v>
      </c>
      <c r="E330" s="57">
        <f t="shared" si="212"/>
        <v>-1035.0476930821023</v>
      </c>
      <c r="F330" s="57">
        <f t="shared" si="213"/>
        <v>-1230.8230582805147</v>
      </c>
      <c r="G330" s="57">
        <f t="shared" si="214"/>
        <v>-1472.9075675124461</v>
      </c>
      <c r="H330" s="57">
        <f t="shared" si="215"/>
        <v>16923.6269417195</v>
      </c>
      <c r="I330" s="57">
        <f t="shared" si="216"/>
        <v>29516.87243248754</v>
      </c>
      <c r="J330" s="182">
        <f t="shared" si="217"/>
        <v>1919.4744341174305</v>
      </c>
      <c r="K330" s="182">
        <f t="shared" si="218"/>
        <v>230.11646087314483</v>
      </c>
      <c r="L330" s="182">
        <f t="shared" si="219"/>
        <v>1802.3778197908036</v>
      </c>
      <c r="M330" s="183"/>
      <c r="N330" s="184">
        <f t="shared" si="220"/>
        <v>1.0799999999999272</v>
      </c>
      <c r="O330" s="184">
        <f t="shared" si="221"/>
        <v>3.4906585039879649E-4</v>
      </c>
      <c r="P330" s="184">
        <f t="shared" si="222"/>
        <v>-1.7453292519927421E-4</v>
      </c>
      <c r="Q330" s="182">
        <f t="shared" si="223"/>
        <v>3.9026747981907306E-4</v>
      </c>
      <c r="R330" s="182">
        <f t="shared" si="224"/>
        <v>1.0000000126923925</v>
      </c>
      <c r="S330" s="182">
        <f t="shared" si="225"/>
        <v>3.7699110981793775E-4</v>
      </c>
      <c r="T330" s="182">
        <f t="shared" si="226"/>
        <v>-0.92178569154107171</v>
      </c>
      <c r="U330" s="185">
        <f t="shared" si="227"/>
        <v>-0.56277080765022669</v>
      </c>
    </row>
    <row r="331" spans="1:21" x14ac:dyDescent="0.3">
      <c r="A331" s="180">
        <v>2670</v>
      </c>
      <c r="B331" s="181">
        <v>90</v>
      </c>
      <c r="C331" s="181">
        <v>211.38</v>
      </c>
      <c r="D331" s="57">
        <f t="shared" si="211"/>
        <v>1118.6279548814921</v>
      </c>
      <c r="E331" s="57">
        <f t="shared" si="212"/>
        <v>-1035.0479548814922</v>
      </c>
      <c r="F331" s="57">
        <f t="shared" si="213"/>
        <v>-1233.3839834073424</v>
      </c>
      <c r="G331" s="57">
        <f t="shared" si="214"/>
        <v>-1474.4701494501417</v>
      </c>
      <c r="H331" s="57">
        <f t="shared" si="215"/>
        <v>16921.066016592671</v>
      </c>
      <c r="I331" s="57">
        <f t="shared" si="216"/>
        <v>29515.309850549846</v>
      </c>
      <c r="J331" s="182">
        <f t="shared" si="217"/>
        <v>1922.3158617004872</v>
      </c>
      <c r="K331" s="182">
        <f t="shared" si="218"/>
        <v>230.08775357136659</v>
      </c>
      <c r="L331" s="182">
        <f t="shared" si="219"/>
        <v>1805.376936976674</v>
      </c>
      <c r="M331" s="183"/>
      <c r="N331" s="184">
        <f t="shared" si="220"/>
        <v>3</v>
      </c>
      <c r="O331" s="184">
        <f t="shared" si="221"/>
        <v>1.7453292519952225E-4</v>
      </c>
      <c r="P331" s="184">
        <f t="shared" si="222"/>
        <v>-3.490658503990445E-4</v>
      </c>
      <c r="Q331" s="182">
        <f t="shared" si="223"/>
        <v>3.90267483517448E-4</v>
      </c>
      <c r="R331" s="182">
        <f t="shared" si="224"/>
        <v>1.0000000126923927</v>
      </c>
      <c r="S331" s="182">
        <f t="shared" si="225"/>
        <v>2.6179938979303325E-4</v>
      </c>
      <c r="T331" s="182">
        <f t="shared" si="226"/>
        <v>-2.560925126827601</v>
      </c>
      <c r="U331" s="185">
        <f t="shared" si="227"/>
        <v>-1.562581937695616</v>
      </c>
    </row>
    <row r="332" spans="1:21" x14ac:dyDescent="0.3">
      <c r="A332" s="180">
        <v>2673</v>
      </c>
      <c r="B332" s="181">
        <v>89.96</v>
      </c>
      <c r="C332" s="181">
        <v>211.36</v>
      </c>
      <c r="D332" s="57">
        <f t="shared" si="211"/>
        <v>1118.6290020790113</v>
      </c>
      <c r="E332" s="57">
        <f t="shared" si="212"/>
        <v>-1035.0490020790114</v>
      </c>
      <c r="F332" s="57">
        <f t="shared" si="213"/>
        <v>-1235.9454536270289</v>
      </c>
      <c r="G332" s="57">
        <f t="shared" si="214"/>
        <v>-1476.0318372422789</v>
      </c>
      <c r="H332" s="57">
        <f t="shared" si="215"/>
        <v>16918.504546372984</v>
      </c>
      <c r="I332" s="57">
        <f t="shared" si="216"/>
        <v>29513.748162757707</v>
      </c>
      <c r="J332" s="182">
        <f t="shared" si="217"/>
        <v>1925.157434833354</v>
      </c>
      <c r="K332" s="182">
        <f t="shared" si="218"/>
        <v>230.05910149510569</v>
      </c>
      <c r="L332" s="182">
        <f t="shared" si="219"/>
        <v>1808.3760791540285</v>
      </c>
      <c r="M332" s="183"/>
      <c r="N332" s="184">
        <f t="shared" si="220"/>
        <v>3</v>
      </c>
      <c r="O332" s="184">
        <f t="shared" si="221"/>
        <v>-6.9813170079784093E-4</v>
      </c>
      <c r="P332" s="184">
        <f t="shared" si="222"/>
        <v>-3.4906585039854842E-4</v>
      </c>
      <c r="Q332" s="182">
        <f t="shared" si="223"/>
        <v>7.8053495742991252E-4</v>
      </c>
      <c r="R332" s="182">
        <f t="shared" si="224"/>
        <v>1.0000000507695714</v>
      </c>
      <c r="S332" s="182">
        <f t="shared" si="225"/>
        <v>1.0471975192975868E-3</v>
      </c>
      <c r="T332" s="182">
        <f t="shared" si="226"/>
        <v>-2.5614702196865311</v>
      </c>
      <c r="U332" s="185">
        <f t="shared" si="227"/>
        <v>-1.5616877921371737</v>
      </c>
    </row>
    <row r="333" spans="1:21" x14ac:dyDescent="0.3">
      <c r="A333" s="180">
        <v>2676</v>
      </c>
      <c r="B333" s="181">
        <v>89.9</v>
      </c>
      <c r="C333" s="181">
        <v>211.34</v>
      </c>
      <c r="D333" s="57">
        <f t="shared" si="211"/>
        <v>1118.6326672693986</v>
      </c>
      <c r="E333" s="57">
        <f t="shared" si="212"/>
        <v>-1035.0526672693986</v>
      </c>
      <c r="F333" s="57">
        <f t="shared" si="213"/>
        <v>-1238.5074670013732</v>
      </c>
      <c r="G333" s="57">
        <f t="shared" si="214"/>
        <v>-1477.5926297083704</v>
      </c>
      <c r="H333" s="57">
        <f t="shared" si="215"/>
        <v>16915.942532998641</v>
      </c>
      <c r="I333" s="57">
        <f t="shared" si="216"/>
        <v>29512.187370291616</v>
      </c>
      <c r="J333" s="182">
        <f t="shared" si="217"/>
        <v>1927.9991507224934</v>
      </c>
      <c r="K333" s="182">
        <f t="shared" si="218"/>
        <v>230.03050442111339</v>
      </c>
      <c r="L333" s="182">
        <f t="shared" si="219"/>
        <v>1811.375244054092</v>
      </c>
      <c r="M333" s="183"/>
      <c r="N333" s="184">
        <f t="shared" si="220"/>
        <v>3</v>
      </c>
      <c r="O333" s="184">
        <f t="shared" si="221"/>
        <v>-1.0471975511963895E-3</v>
      </c>
      <c r="P333" s="184">
        <f t="shared" si="222"/>
        <v>-3.490658503990445E-4</v>
      </c>
      <c r="Q333" s="182">
        <f t="shared" si="223"/>
        <v>1.103843053164022E-3</v>
      </c>
      <c r="R333" s="182">
        <f t="shared" si="224"/>
        <v>1.0000001015391362</v>
      </c>
      <c r="S333" s="182">
        <f t="shared" si="225"/>
        <v>3.6651903871393488E-3</v>
      </c>
      <c r="T333" s="182">
        <f t="shared" si="226"/>
        <v>-2.5620133743443283</v>
      </c>
      <c r="U333" s="185">
        <f t="shared" si="227"/>
        <v>-1.5607924660915484</v>
      </c>
    </row>
    <row r="334" spans="1:21" x14ac:dyDescent="0.3">
      <c r="A334" s="180">
        <v>2679</v>
      </c>
      <c r="B334" s="181">
        <v>89.83</v>
      </c>
      <c r="C334" s="181">
        <v>211.33</v>
      </c>
      <c r="D334" s="57">
        <f t="shared" si="211"/>
        <v>1118.6397358459071</v>
      </c>
      <c r="E334" s="57">
        <f t="shared" si="212"/>
        <v>-1035.0597358459072</v>
      </c>
      <c r="F334" s="57">
        <f t="shared" si="213"/>
        <v>-1241.0698836694105</v>
      </c>
      <c r="G334" s="57">
        <f t="shared" si="214"/>
        <v>-1479.1527482013946</v>
      </c>
      <c r="H334" s="57">
        <f t="shared" si="215"/>
        <v>16913.380116330605</v>
      </c>
      <c r="I334" s="57">
        <f t="shared" si="216"/>
        <v>29510.627251798593</v>
      </c>
      <c r="J334" s="182">
        <f t="shared" si="217"/>
        <v>1930.8410884023942</v>
      </c>
      <c r="K334" s="182">
        <f t="shared" si="218"/>
        <v>230.00196950704878</v>
      </c>
      <c r="L334" s="182">
        <f t="shared" si="219"/>
        <v>1814.3744212302047</v>
      </c>
      <c r="M334" s="183"/>
      <c r="N334" s="184">
        <f t="shared" si="220"/>
        <v>3</v>
      </c>
      <c r="O334" s="184">
        <f t="shared" si="221"/>
        <v>-1.2217304763961596E-3</v>
      </c>
      <c r="P334" s="184">
        <f t="shared" si="222"/>
        <v>-1.7453292519927421E-4</v>
      </c>
      <c r="Q334" s="182">
        <f t="shared" si="223"/>
        <v>1.2341340793566857E-3</v>
      </c>
      <c r="R334" s="182">
        <f t="shared" si="224"/>
        <v>1.0000001269239298</v>
      </c>
      <c r="S334" s="182">
        <f t="shared" si="225"/>
        <v>7.06857650852173E-3</v>
      </c>
      <c r="T334" s="182">
        <f t="shared" si="226"/>
        <v>-2.5624166680371592</v>
      </c>
      <c r="U334" s="185">
        <f t="shared" si="227"/>
        <v>-1.5601184930242795</v>
      </c>
    </row>
    <row r="335" spans="1:21" x14ac:dyDescent="0.3">
      <c r="A335" s="180">
        <v>2682</v>
      </c>
      <c r="B335" s="181">
        <v>89.79</v>
      </c>
      <c r="C335" s="181">
        <v>211.31</v>
      </c>
      <c r="D335" s="57">
        <f t="shared" si="211"/>
        <v>1118.6496842043093</v>
      </c>
      <c r="E335" s="57">
        <f t="shared" si="212"/>
        <v>-1035.0696842043094</v>
      </c>
      <c r="F335" s="57">
        <f t="shared" si="213"/>
        <v>-1243.6327018078148</v>
      </c>
      <c r="G335" s="57">
        <f t="shared" si="214"/>
        <v>-1480.7121916157917</v>
      </c>
      <c r="H335" s="57">
        <f t="shared" si="215"/>
        <v>16910.8172981922</v>
      </c>
      <c r="I335" s="57">
        <f t="shared" si="216"/>
        <v>29509.067808384196</v>
      </c>
      <c r="J335" s="182">
        <f t="shared" si="217"/>
        <v>1933.6832448478851</v>
      </c>
      <c r="K335" s="182">
        <f t="shared" si="218"/>
        <v>229.97349650187869</v>
      </c>
      <c r="L335" s="182">
        <f t="shared" si="219"/>
        <v>1817.3736085505409</v>
      </c>
      <c r="M335" s="183"/>
      <c r="N335" s="184">
        <f t="shared" si="220"/>
        <v>3</v>
      </c>
      <c r="O335" s="184">
        <f t="shared" si="221"/>
        <v>-6.9813170079759297E-4</v>
      </c>
      <c r="P335" s="184">
        <f t="shared" si="222"/>
        <v>-3.490658503990445E-4</v>
      </c>
      <c r="Q335" s="182">
        <f t="shared" si="223"/>
        <v>7.8053410869105555E-4</v>
      </c>
      <c r="R335" s="182">
        <f t="shared" si="224"/>
        <v>1.0000000507694611</v>
      </c>
      <c r="S335" s="182">
        <f t="shared" si="225"/>
        <v>9.9483584021611213E-3</v>
      </c>
      <c r="T335" s="182">
        <f t="shared" si="226"/>
        <v>-2.5628181384042019</v>
      </c>
      <c r="U335" s="185">
        <f t="shared" si="227"/>
        <v>-1.559443414397077</v>
      </c>
    </row>
    <row r="336" spans="1:21" x14ac:dyDescent="0.3">
      <c r="A336" s="180">
        <v>2685</v>
      </c>
      <c r="B336" s="181">
        <v>89.81</v>
      </c>
      <c r="C336" s="181">
        <v>211.29</v>
      </c>
      <c r="D336" s="57">
        <f t="shared" si="211"/>
        <v>1118.6601561586081</v>
      </c>
      <c r="E336" s="57">
        <f t="shared" si="212"/>
        <v>-1035.0801561586081</v>
      </c>
      <c r="F336" s="57">
        <f t="shared" si="213"/>
        <v>-1246.1960626553837</v>
      </c>
      <c r="G336" s="57">
        <f t="shared" si="214"/>
        <v>-1482.2707394400675</v>
      </c>
      <c r="H336" s="57">
        <f t="shared" si="215"/>
        <v>16908.253937344631</v>
      </c>
      <c r="I336" s="57">
        <f t="shared" si="216"/>
        <v>29507.50926055992</v>
      </c>
      <c r="J336" s="182">
        <f t="shared" si="217"/>
        <v>1936.5255411633448</v>
      </c>
      <c r="K336" s="182">
        <f t="shared" si="218"/>
        <v>229.94507773855156</v>
      </c>
      <c r="L336" s="182">
        <f t="shared" si="219"/>
        <v>1820.37281807574</v>
      </c>
      <c r="M336" s="183"/>
      <c r="N336" s="184">
        <f t="shared" si="220"/>
        <v>3</v>
      </c>
      <c r="O336" s="184">
        <f t="shared" si="221"/>
        <v>3.4906585039879649E-4</v>
      </c>
      <c r="P336" s="184">
        <f t="shared" si="222"/>
        <v>-3.490658503990445E-4</v>
      </c>
      <c r="Q336" s="182">
        <f t="shared" si="223"/>
        <v>4.9365215492369607E-4</v>
      </c>
      <c r="R336" s="182">
        <f t="shared" si="224"/>
        <v>1.0000000203077046</v>
      </c>
      <c r="S336" s="182">
        <f t="shared" si="225"/>
        <v>1.0471954298835427E-2</v>
      </c>
      <c r="T336" s="182">
        <f t="shared" si="226"/>
        <v>-2.5633608475688909</v>
      </c>
      <c r="U336" s="185">
        <f t="shared" si="227"/>
        <v>-1.5585478242757651</v>
      </c>
    </row>
    <row r="337" spans="1:21" x14ac:dyDescent="0.3">
      <c r="A337" s="180">
        <v>2688</v>
      </c>
      <c r="B337" s="181">
        <v>89.88</v>
      </c>
      <c r="C337" s="181">
        <v>211.27</v>
      </c>
      <c r="D337" s="57">
        <f t="shared" si="211"/>
        <v>1118.6682719293083</v>
      </c>
      <c r="E337" s="57">
        <f t="shared" si="212"/>
        <v>-1035.0882719293083</v>
      </c>
      <c r="F337" s="57">
        <f t="shared" si="213"/>
        <v>-1248.7599734747839</v>
      </c>
      <c r="G337" s="57">
        <f t="shared" si="214"/>
        <v>-1483.8283960882331</v>
      </c>
      <c r="H337" s="57">
        <f t="shared" si="215"/>
        <v>16905.69002652523</v>
      </c>
      <c r="I337" s="57">
        <f t="shared" si="216"/>
        <v>29505.951603911755</v>
      </c>
      <c r="J337" s="182">
        <f t="shared" si="217"/>
        <v>1939.3679847802277</v>
      </c>
      <c r="K337" s="182">
        <f t="shared" si="218"/>
        <v>229.91671289754197</v>
      </c>
      <c r="L337" s="182">
        <f t="shared" si="219"/>
        <v>1823.3720583024613</v>
      </c>
      <c r="M337" s="183"/>
      <c r="N337" s="184">
        <f t="shared" si="220"/>
        <v>3</v>
      </c>
      <c r="O337" s="184">
        <f t="shared" si="221"/>
        <v>1.2217304763959117E-3</v>
      </c>
      <c r="P337" s="184">
        <f t="shared" si="222"/>
        <v>-3.4906585039854842E-4</v>
      </c>
      <c r="Q337" s="182">
        <f t="shared" si="223"/>
        <v>1.2706185178636975E-3</v>
      </c>
      <c r="R337" s="182">
        <f t="shared" si="224"/>
        <v>1.0000001345393066</v>
      </c>
      <c r="S337" s="182">
        <f t="shared" si="225"/>
        <v>8.1157707003079761E-3</v>
      </c>
      <c r="T337" s="182">
        <f t="shared" si="226"/>
        <v>-2.5639108194002511</v>
      </c>
      <c r="U337" s="185">
        <f t="shared" si="227"/>
        <v>-1.5576566481656906</v>
      </c>
    </row>
    <row r="338" spans="1:21" x14ac:dyDescent="0.3">
      <c r="A338" s="180">
        <v>2690.67</v>
      </c>
      <c r="B338" s="181">
        <v>89.91</v>
      </c>
      <c r="C338" s="181">
        <v>211.25</v>
      </c>
      <c r="D338" s="57">
        <f t="shared" si="211"/>
        <v>1118.6731649571213</v>
      </c>
      <c r="E338" s="57">
        <f t="shared" si="212"/>
        <v>-1035.0931649571214</v>
      </c>
      <c r="F338" s="57">
        <f t="shared" si="213"/>
        <v>-1251.0423425147567</v>
      </c>
      <c r="G338" s="57">
        <f t="shared" si="214"/>
        <v>-1485.2139167082159</v>
      </c>
      <c r="H338" s="57">
        <f t="shared" si="215"/>
        <v>16903.407657485255</v>
      </c>
      <c r="I338" s="57">
        <f t="shared" si="216"/>
        <v>29504.566083291771</v>
      </c>
      <c r="J338" s="182">
        <f t="shared" si="217"/>
        <v>1941.8978657871194</v>
      </c>
      <c r="K338" s="182">
        <f t="shared" si="218"/>
        <v>229.89151192311218</v>
      </c>
      <c r="L338" s="182">
        <f t="shared" si="219"/>
        <v>1826.0414081818801</v>
      </c>
      <c r="M338" s="183"/>
      <c r="N338" s="184">
        <f t="shared" si="220"/>
        <v>2.6700000000000728</v>
      </c>
      <c r="O338" s="184">
        <f t="shared" si="221"/>
        <v>5.2359877559831865E-4</v>
      </c>
      <c r="P338" s="184">
        <f t="shared" si="222"/>
        <v>-3.490658503990445E-4</v>
      </c>
      <c r="Q338" s="182">
        <f t="shared" si="223"/>
        <v>6.2928708364218267E-4</v>
      </c>
      <c r="R338" s="182">
        <f t="shared" si="224"/>
        <v>1.0000000330001875</v>
      </c>
      <c r="S338" s="182">
        <f t="shared" si="225"/>
        <v>4.8930278129585029E-3</v>
      </c>
      <c r="T338" s="182">
        <f t="shared" si="226"/>
        <v>-2.2823690399727998</v>
      </c>
      <c r="U338" s="185">
        <f t="shared" si="227"/>
        <v>-1.3855206199829095</v>
      </c>
    </row>
    <row r="339" spans="1:21" x14ac:dyDescent="0.3">
      <c r="A339" s="180">
        <v>2691</v>
      </c>
      <c r="B339" s="181">
        <v>89.94</v>
      </c>
      <c r="C339" s="181">
        <v>211.26</v>
      </c>
      <c r="D339" s="57">
        <f t="shared" ref="D339:D370" si="228">S339+D338</f>
        <v>1118.6735969259839</v>
      </c>
      <c r="E339" s="57">
        <f t="shared" ref="E339:E370" si="229">$D$1-D339</f>
        <v>-1035.093596925984</v>
      </c>
      <c r="F339" s="57">
        <f t="shared" ref="F339:F370" si="230">T339+F338</f>
        <v>-1251.3244482461309</v>
      </c>
      <c r="G339" s="57">
        <f t="shared" ref="G339:G370" si="231">U339+G338</f>
        <v>-1485.3851363535964</v>
      </c>
      <c r="H339" s="57">
        <f t="shared" ref="H339:H370" si="232">H338+T339</f>
        <v>16903.125551753881</v>
      </c>
      <c r="I339" s="57">
        <f t="shared" ref="I339:I370" si="233">I338+U339</f>
        <v>29504.39486364639</v>
      </c>
      <c r="J339" s="182">
        <f t="shared" ref="J339:J370" si="234">SQRT(F339^2+G339^2)</f>
        <v>1942.2105648149163</v>
      </c>
      <c r="K339" s="182">
        <f t="shared" ref="K339:K370" si="235">IF(J339=0,0,IF(F339&lt;0,ATAN(G339/F339)*180/PI()+180,ATAN(G339/F339)*180/PI()))</f>
        <v>229.88840094710446</v>
      </c>
      <c r="L339" s="182">
        <f t="shared" ref="L339:L370" si="236">COS((K339-$B$1)*PI()/180)*J339</f>
        <v>1826.3713287344938</v>
      </c>
      <c r="M339" s="183"/>
      <c r="N339" s="184">
        <f t="shared" ref="N339:N370" si="237">A339-A338</f>
        <v>0.32999999999992724</v>
      </c>
      <c r="O339" s="184">
        <f t="shared" ref="O339:O370" si="238">RADIANS(B339-B338)</f>
        <v>5.2359877559831865E-4</v>
      </c>
      <c r="P339" s="184">
        <f t="shared" ref="P339:P370" si="239">RADIANS(C339-C338)</f>
        <v>1.7453292519927421E-4</v>
      </c>
      <c r="Q339" s="182">
        <f t="shared" ref="Q339:Q370" si="240">ACOS(COS(O339)-SIN(RADIANS(B338))*SIN(RADIANS(B339))*(1-COS(P339)))</f>
        <v>5.5192152236283043E-4</v>
      </c>
      <c r="R339" s="182">
        <f t="shared" ref="R339:R370" si="241">2/Q339*TAN(Q339/2)</f>
        <v>1.0000000253847814</v>
      </c>
      <c r="S339" s="182">
        <f t="shared" ref="S339:S370" si="242">(N339/2)*(COS(RADIANS(B338))+COS(RADIANS(B339)))*R339</f>
        <v>4.3196886266943791E-4</v>
      </c>
      <c r="T339" s="182">
        <f t="shared" ref="T339:T370" si="243">(N339/2)*(SIN(RADIANS(B338))*COS(RADIANS(C338))+SIN(RADIANS(B339))*COS(RADIANS(C339)))*R339</f>
        <v>-0.28210573137427014</v>
      </c>
      <c r="U339" s="185">
        <f t="shared" ref="U339:U370" si="244">(N339/2)*(SIN(RADIANS(B338))*SIN(RADIANS(C338))+SIN(RADIANS(B339))*SIN(RADIANS(C339)))*R339</f>
        <v>-0.17121964538054399</v>
      </c>
    </row>
    <row r="340" spans="1:21" x14ac:dyDescent="0.3">
      <c r="A340" s="180">
        <v>2694</v>
      </c>
      <c r="B340" s="181">
        <v>89.94</v>
      </c>
      <c r="C340" s="181">
        <v>211.33</v>
      </c>
      <c r="D340" s="57">
        <f t="shared" si="228"/>
        <v>1118.6767385184542</v>
      </c>
      <c r="E340" s="57">
        <f t="shared" si="229"/>
        <v>-1035.0967385184542</v>
      </c>
      <c r="F340" s="57">
        <f t="shared" si="230"/>
        <v>-1253.887959171519</v>
      </c>
      <c r="G340" s="57">
        <f t="shared" si="231"/>
        <v>-1486.9434690351329</v>
      </c>
      <c r="H340" s="57">
        <f t="shared" si="232"/>
        <v>16900.562040828492</v>
      </c>
      <c r="I340" s="57">
        <f t="shared" si="233"/>
        <v>29502.836530964854</v>
      </c>
      <c r="J340" s="182">
        <f t="shared" si="234"/>
        <v>1945.0542137075645</v>
      </c>
      <c r="K340" s="182">
        <f t="shared" si="235"/>
        <v>229.8602237006011</v>
      </c>
      <c r="L340" s="182">
        <f t="shared" si="236"/>
        <v>1829.3705606595267</v>
      </c>
      <c r="M340" s="183"/>
      <c r="N340" s="184">
        <f t="shared" si="237"/>
        <v>3</v>
      </c>
      <c r="O340" s="184">
        <f t="shared" si="238"/>
        <v>0</v>
      </c>
      <c r="P340" s="184">
        <f t="shared" si="239"/>
        <v>1.2217304763964076E-3</v>
      </c>
      <c r="Q340" s="182">
        <f t="shared" si="240"/>
        <v>1.2217298064578497E-3</v>
      </c>
      <c r="R340" s="182">
        <f t="shared" si="241"/>
        <v>1.0000001243853285</v>
      </c>
      <c r="S340" s="182">
        <f t="shared" si="242"/>
        <v>3.1415924701674665E-3</v>
      </c>
      <c r="T340" s="182">
        <f t="shared" si="243"/>
        <v>-2.5635109253881132</v>
      </c>
      <c r="U340" s="185">
        <f t="shared" si="244"/>
        <v>-1.5583326815365184</v>
      </c>
    </row>
    <row r="341" spans="1:21" x14ac:dyDescent="0.3">
      <c r="A341" s="180">
        <v>2697</v>
      </c>
      <c r="B341" s="181">
        <v>89.9</v>
      </c>
      <c r="C341" s="181">
        <v>211.41</v>
      </c>
      <c r="D341" s="57">
        <f t="shared" si="228"/>
        <v>1118.6809273078934</v>
      </c>
      <c r="E341" s="57">
        <f t="shared" si="229"/>
        <v>-1035.1009273078935</v>
      </c>
      <c r="F341" s="57">
        <f t="shared" si="230"/>
        <v>-1256.4494268558974</v>
      </c>
      <c r="G341" s="57">
        <f t="shared" si="231"/>
        <v>-1488.5051552802627</v>
      </c>
      <c r="H341" s="57">
        <f t="shared" si="232"/>
        <v>16898.000573144112</v>
      </c>
      <c r="I341" s="57">
        <f t="shared" si="233"/>
        <v>29501.274844719726</v>
      </c>
      <c r="J341" s="182">
        <f t="shared" si="234"/>
        <v>1947.8995763494668</v>
      </c>
      <c r="K341" s="182">
        <f t="shared" si="235"/>
        <v>229.83223828337236</v>
      </c>
      <c r="L341" s="182">
        <f t="shared" si="236"/>
        <v>1832.3696998677362</v>
      </c>
      <c r="M341" s="183"/>
      <c r="N341" s="184">
        <f t="shared" si="237"/>
        <v>3</v>
      </c>
      <c r="O341" s="184">
        <f t="shared" si="238"/>
        <v>-6.9813170079759297E-4</v>
      </c>
      <c r="P341" s="184">
        <f t="shared" si="239"/>
        <v>1.3962634015951859E-3</v>
      </c>
      <c r="Q341" s="182">
        <f t="shared" si="240"/>
        <v>1.5610686974796284E-3</v>
      </c>
      <c r="R341" s="182">
        <f t="shared" si="241"/>
        <v>1.000000203078006</v>
      </c>
      <c r="S341" s="182">
        <f t="shared" si="242"/>
        <v>4.1887894391979775E-3</v>
      </c>
      <c r="T341" s="182">
        <f t="shared" si="243"/>
        <v>-2.5614676843783064</v>
      </c>
      <c r="U341" s="185">
        <f t="shared" si="244"/>
        <v>-1.5616862451296709</v>
      </c>
    </row>
    <row r="342" spans="1:21" x14ac:dyDescent="0.3">
      <c r="A342" s="180">
        <v>2700</v>
      </c>
      <c r="B342" s="181">
        <v>89.92</v>
      </c>
      <c r="C342" s="181">
        <v>211.48</v>
      </c>
      <c r="D342" s="57">
        <f t="shared" si="228"/>
        <v>1118.6856396954981</v>
      </c>
      <c r="E342" s="57">
        <f t="shared" si="229"/>
        <v>-1035.1056396954982</v>
      </c>
      <c r="F342" s="57">
        <f t="shared" si="230"/>
        <v>-1259.0088475280597</v>
      </c>
      <c r="G342" s="57">
        <f t="shared" si="231"/>
        <v>-1490.0701927895448</v>
      </c>
      <c r="H342" s="57">
        <f t="shared" si="232"/>
        <v>16895.441152471951</v>
      </c>
      <c r="I342" s="57">
        <f t="shared" si="233"/>
        <v>29499.709807210445</v>
      </c>
      <c r="J342" s="182">
        <f t="shared" si="234"/>
        <v>1950.7466410566506</v>
      </c>
      <c r="K342" s="182">
        <f t="shared" si="235"/>
        <v>229.80444396396291</v>
      </c>
      <c r="L342" s="182">
        <f t="shared" si="236"/>
        <v>1835.3687419434411</v>
      </c>
      <c r="M342" s="183"/>
      <c r="N342" s="184">
        <f t="shared" si="237"/>
        <v>3</v>
      </c>
      <c r="O342" s="184">
        <f t="shared" si="238"/>
        <v>3.4906585039879649E-4</v>
      </c>
      <c r="P342" s="184">
        <f t="shared" si="239"/>
        <v>1.2217304763959117E-3</v>
      </c>
      <c r="Q342" s="182">
        <f t="shared" si="240"/>
        <v>1.2706174195391551E-3</v>
      </c>
      <c r="R342" s="182">
        <f t="shared" si="241"/>
        <v>1.0000001345390739</v>
      </c>
      <c r="S342" s="182">
        <f t="shared" si="242"/>
        <v>4.712387604718947E-3</v>
      </c>
      <c r="T342" s="182">
        <f t="shared" si="243"/>
        <v>-2.5594206721623318</v>
      </c>
      <c r="U342" s="185">
        <f t="shared" si="244"/>
        <v>-1.5650375092820541</v>
      </c>
    </row>
    <row r="343" spans="1:21" x14ac:dyDescent="0.3">
      <c r="A343" s="180">
        <v>2703</v>
      </c>
      <c r="B343" s="181">
        <v>89.9</v>
      </c>
      <c r="C343" s="181">
        <v>211.55</v>
      </c>
      <c r="D343" s="57">
        <f t="shared" si="228"/>
        <v>1118.6903520831029</v>
      </c>
      <c r="E343" s="57">
        <f t="shared" si="229"/>
        <v>-1035.110352083103</v>
      </c>
      <c r="F343" s="57">
        <f t="shared" si="230"/>
        <v>-1261.5663542370733</v>
      </c>
      <c r="G343" s="57">
        <f t="shared" si="231"/>
        <v>-1491.6383560514223</v>
      </c>
      <c r="H343" s="57">
        <f t="shared" si="232"/>
        <v>16892.883645762937</v>
      </c>
      <c r="I343" s="57">
        <f t="shared" si="233"/>
        <v>29498.141643948569</v>
      </c>
      <c r="J343" s="182">
        <f t="shared" si="234"/>
        <v>1953.5953141290063</v>
      </c>
      <c r="K343" s="182">
        <f t="shared" si="235"/>
        <v>229.77683272242163</v>
      </c>
      <c r="L343" s="182">
        <f t="shared" si="236"/>
        <v>1838.3676893547349</v>
      </c>
      <c r="M343" s="183"/>
      <c r="N343" s="184">
        <f t="shared" si="237"/>
        <v>3</v>
      </c>
      <c r="O343" s="184">
        <f t="shared" si="238"/>
        <v>-3.4906585039879649E-4</v>
      </c>
      <c r="P343" s="184">
        <f t="shared" si="239"/>
        <v>1.2217304763964076E-3</v>
      </c>
      <c r="Q343" s="182">
        <f t="shared" si="240"/>
        <v>1.2706174195391551E-3</v>
      </c>
      <c r="R343" s="182">
        <f t="shared" si="241"/>
        <v>1.0000001345390739</v>
      </c>
      <c r="S343" s="182">
        <f t="shared" si="242"/>
        <v>4.712387604718947E-3</v>
      </c>
      <c r="T343" s="182">
        <f t="shared" si="243"/>
        <v>-2.5575067090135901</v>
      </c>
      <c r="U343" s="185">
        <f t="shared" si="244"/>
        <v>-1.5681632618774528</v>
      </c>
    </row>
    <row r="344" spans="1:21" x14ac:dyDescent="0.3">
      <c r="A344" s="180">
        <v>2706</v>
      </c>
      <c r="B344" s="181">
        <v>89.91</v>
      </c>
      <c r="C344" s="181">
        <v>211.63</v>
      </c>
      <c r="D344" s="57">
        <f t="shared" si="228"/>
        <v>1118.6953262699938</v>
      </c>
      <c r="E344" s="57">
        <f t="shared" si="229"/>
        <v>-1035.1153262699938</v>
      </c>
      <c r="F344" s="57">
        <f t="shared" si="230"/>
        <v>-1264.1218056352839</v>
      </c>
      <c r="G344" s="57">
        <f t="shared" si="231"/>
        <v>-1493.2098654926419</v>
      </c>
      <c r="H344" s="57">
        <f t="shared" si="232"/>
        <v>16890.328194364727</v>
      </c>
      <c r="I344" s="57">
        <f t="shared" si="233"/>
        <v>29496.57013450735</v>
      </c>
      <c r="J344" s="182">
        <f t="shared" si="234"/>
        <v>1956.4456654574296</v>
      </c>
      <c r="K344" s="182">
        <f t="shared" si="235"/>
        <v>229.74941115093145</v>
      </c>
      <c r="L344" s="182">
        <f t="shared" si="236"/>
        <v>1841.3665299043314</v>
      </c>
      <c r="M344" s="183"/>
      <c r="N344" s="184">
        <f t="shared" si="237"/>
        <v>3</v>
      </c>
      <c r="O344" s="184">
        <f t="shared" si="238"/>
        <v>1.7453292519927421E-4</v>
      </c>
      <c r="P344" s="184">
        <f t="shared" si="239"/>
        <v>1.3962634015951859E-3</v>
      </c>
      <c r="Q344" s="182">
        <f t="shared" si="240"/>
        <v>1.4071275222031776E-3</v>
      </c>
      <c r="R344" s="182">
        <f t="shared" si="241"/>
        <v>1.000000165000688</v>
      </c>
      <c r="S344" s="182">
        <f t="shared" si="242"/>
        <v>4.9741868908381127E-3</v>
      </c>
      <c r="T344" s="182">
        <f t="shared" si="243"/>
        <v>-2.5554513982105673</v>
      </c>
      <c r="U344" s="185">
        <f t="shared" si="244"/>
        <v>-1.571509441219693</v>
      </c>
    </row>
    <row r="345" spans="1:21" x14ac:dyDescent="0.3">
      <c r="A345" s="180">
        <v>2709</v>
      </c>
      <c r="B345" s="181">
        <v>89.93</v>
      </c>
      <c r="C345" s="181">
        <v>211.7</v>
      </c>
      <c r="D345" s="57">
        <f t="shared" si="228"/>
        <v>1118.6995150593373</v>
      </c>
      <c r="E345" s="57">
        <f t="shared" si="229"/>
        <v>-1035.1195150593373</v>
      </c>
      <c r="F345" s="57">
        <f t="shared" si="230"/>
        <v>-1266.6751988033748</v>
      </c>
      <c r="G345" s="57">
        <f t="shared" si="231"/>
        <v>-1494.7847193183472</v>
      </c>
      <c r="H345" s="57">
        <f t="shared" si="232"/>
        <v>16887.774801196636</v>
      </c>
      <c r="I345" s="57">
        <f t="shared" si="233"/>
        <v>29494.995280681644</v>
      </c>
      <c r="J345" s="182">
        <f t="shared" si="234"/>
        <v>1959.2976844704326</v>
      </c>
      <c r="K345" s="182">
        <f t="shared" si="235"/>
        <v>229.72217851694808</v>
      </c>
      <c r="L345" s="182">
        <f t="shared" si="236"/>
        <v>1844.3652601666006</v>
      </c>
      <c r="M345" s="183"/>
      <c r="N345" s="184">
        <f t="shared" si="237"/>
        <v>3</v>
      </c>
      <c r="O345" s="184">
        <f t="shared" si="238"/>
        <v>3.490658503990445E-4</v>
      </c>
      <c r="P345" s="184">
        <f t="shared" si="239"/>
        <v>1.2217304763959117E-3</v>
      </c>
      <c r="Q345" s="182">
        <f t="shared" si="240"/>
        <v>1.2706177236974092E-3</v>
      </c>
      <c r="R345" s="182">
        <f t="shared" si="241"/>
        <v>1.0000001345391383</v>
      </c>
      <c r="S345" s="182">
        <f t="shared" si="242"/>
        <v>4.1887893435002153E-3</v>
      </c>
      <c r="T345" s="182">
        <f t="shared" si="243"/>
        <v>-2.5533931680909152</v>
      </c>
      <c r="U345" s="185">
        <f t="shared" si="244"/>
        <v>-1.5748538257052576</v>
      </c>
    </row>
    <row r="346" spans="1:21" x14ac:dyDescent="0.3">
      <c r="A346" s="180">
        <v>2712</v>
      </c>
      <c r="B346" s="181">
        <v>89.96</v>
      </c>
      <c r="C346" s="181">
        <v>211.78</v>
      </c>
      <c r="D346" s="57">
        <f t="shared" si="228"/>
        <v>1118.7023948525957</v>
      </c>
      <c r="E346" s="57">
        <f t="shared" si="229"/>
        <v>-1035.1223948525958</v>
      </c>
      <c r="F346" s="57">
        <f t="shared" si="230"/>
        <v>-1269.2265295523168</v>
      </c>
      <c r="G346" s="57">
        <f t="shared" si="231"/>
        <v>-1496.3629149489691</v>
      </c>
      <c r="H346" s="57">
        <f t="shared" si="232"/>
        <v>16885.223470447694</v>
      </c>
      <c r="I346" s="57">
        <f t="shared" si="233"/>
        <v>29493.41708505102</v>
      </c>
      <c r="J346" s="182">
        <f t="shared" si="234"/>
        <v>1962.1513592365891</v>
      </c>
      <c r="K346" s="182">
        <f t="shared" si="235"/>
        <v>229.69513410430815</v>
      </c>
      <c r="L346" s="182">
        <f t="shared" si="236"/>
        <v>1847.3638752239517</v>
      </c>
      <c r="M346" s="183"/>
      <c r="N346" s="184">
        <f t="shared" si="237"/>
        <v>3</v>
      </c>
      <c r="O346" s="184">
        <f t="shared" si="238"/>
        <v>5.235987755980707E-4</v>
      </c>
      <c r="P346" s="184">
        <f t="shared" si="239"/>
        <v>1.3962634015956819E-3</v>
      </c>
      <c r="Q346" s="182">
        <f t="shared" si="240"/>
        <v>1.4912093492838174E-3</v>
      </c>
      <c r="R346" s="182">
        <f t="shared" si="241"/>
        <v>1.0000001853088183</v>
      </c>
      <c r="S346" s="182">
        <f t="shared" si="242"/>
        <v>2.8797932584803012E-3</v>
      </c>
      <c r="T346" s="182">
        <f t="shared" si="243"/>
        <v>-2.5513307489421413</v>
      </c>
      <c r="U346" s="185">
        <f t="shared" si="244"/>
        <v>-1.5781956306219624</v>
      </c>
    </row>
    <row r="347" spans="1:21" x14ac:dyDescent="0.3">
      <c r="A347" s="180">
        <v>2715.43</v>
      </c>
      <c r="B347" s="181">
        <v>90.15</v>
      </c>
      <c r="C347" s="181">
        <v>211.86</v>
      </c>
      <c r="D347" s="57">
        <f t="shared" si="228"/>
        <v>1118.6991022904413</v>
      </c>
      <c r="E347" s="57">
        <f t="shared" si="229"/>
        <v>-1035.1191022904413</v>
      </c>
      <c r="F347" s="57">
        <f t="shared" si="230"/>
        <v>-1272.1410274767202</v>
      </c>
      <c r="G347" s="57">
        <f t="shared" si="231"/>
        <v>-1498.1713889783898</v>
      </c>
      <c r="H347" s="57">
        <f t="shared" si="232"/>
        <v>16882.308972523289</v>
      </c>
      <c r="I347" s="57">
        <f t="shared" si="233"/>
        <v>29491.608611021598</v>
      </c>
      <c r="J347" s="182">
        <f t="shared" si="234"/>
        <v>1965.4160639780482</v>
      </c>
      <c r="K347" s="182">
        <f t="shared" si="235"/>
        <v>229.66444244079671</v>
      </c>
      <c r="L347" s="182">
        <f t="shared" si="236"/>
        <v>1850.7921414804721</v>
      </c>
      <c r="M347" s="183"/>
      <c r="N347" s="184">
        <f t="shared" si="237"/>
        <v>3.4299999999998363</v>
      </c>
      <c r="O347" s="184">
        <f t="shared" si="238"/>
        <v>3.3161255787894344E-3</v>
      </c>
      <c r="P347" s="184">
        <f t="shared" si="239"/>
        <v>1.3962634015956819E-3</v>
      </c>
      <c r="Q347" s="182">
        <f t="shared" si="240"/>
        <v>3.5980879308308289E-3</v>
      </c>
      <c r="R347" s="182">
        <f t="shared" si="241"/>
        <v>1.00000107885446</v>
      </c>
      <c r="S347" s="182">
        <f t="shared" si="242"/>
        <v>-3.2925621545026218E-3</v>
      </c>
      <c r="T347" s="182">
        <f t="shared" si="243"/>
        <v>-2.9144979244033347</v>
      </c>
      <c r="U347" s="185">
        <f t="shared" si="244"/>
        <v>-1.8084740294206787</v>
      </c>
    </row>
    <row r="348" spans="1:21" x14ac:dyDescent="0.3">
      <c r="A348" s="180">
        <v>2718</v>
      </c>
      <c r="B348" s="181">
        <v>90.26</v>
      </c>
      <c r="C348" s="181">
        <v>211.79</v>
      </c>
      <c r="D348" s="57">
        <f t="shared" si="228"/>
        <v>1118.6899070431646</v>
      </c>
      <c r="E348" s="57">
        <f t="shared" si="229"/>
        <v>-1035.1099070431646</v>
      </c>
      <c r="F348" s="57">
        <f t="shared" si="230"/>
        <v>-1274.3246461243073</v>
      </c>
      <c r="G348" s="57">
        <f t="shared" si="231"/>
        <v>-1499.5266093291307</v>
      </c>
      <c r="H348" s="57">
        <f t="shared" si="232"/>
        <v>16880.125353875701</v>
      </c>
      <c r="I348" s="57">
        <f t="shared" si="233"/>
        <v>29490.253390670856</v>
      </c>
      <c r="J348" s="182">
        <f t="shared" si="234"/>
        <v>1967.8626364169731</v>
      </c>
      <c r="K348" s="182">
        <f t="shared" si="235"/>
        <v>229.64151915030317</v>
      </c>
      <c r="L348" s="182">
        <f t="shared" si="236"/>
        <v>1853.3608208768305</v>
      </c>
      <c r="M348" s="183"/>
      <c r="N348" s="184">
        <f t="shared" si="237"/>
        <v>2.5700000000001637</v>
      </c>
      <c r="O348" s="184">
        <f t="shared" si="238"/>
        <v>1.9198621771937526E-3</v>
      </c>
      <c r="P348" s="184">
        <f t="shared" si="239"/>
        <v>-1.2217304763964076E-3</v>
      </c>
      <c r="Q348" s="182">
        <f t="shared" si="240"/>
        <v>2.2756266323940011E-3</v>
      </c>
      <c r="R348" s="182">
        <f t="shared" si="241"/>
        <v>1.0000004315399376</v>
      </c>
      <c r="S348" s="182">
        <f t="shared" si="242"/>
        <v>-9.1952472767577662E-3</v>
      </c>
      <c r="T348" s="182">
        <f t="shared" si="243"/>
        <v>-2.1836186475870374</v>
      </c>
      <c r="U348" s="185">
        <f t="shared" si="244"/>
        <v>-1.3552203507409237</v>
      </c>
    </row>
    <row r="349" spans="1:21" x14ac:dyDescent="0.3">
      <c r="A349" s="180">
        <v>2721</v>
      </c>
      <c r="B349" s="181">
        <v>90.36</v>
      </c>
      <c r="C349" s="181">
        <v>211.71</v>
      </c>
      <c r="D349" s="57">
        <f t="shared" si="228"/>
        <v>1118.6736755597371</v>
      </c>
      <c r="E349" s="57">
        <f t="shared" si="229"/>
        <v>-1035.0936755597372</v>
      </c>
      <c r="F349" s="57">
        <f t="shared" si="230"/>
        <v>-1276.8756649236841</v>
      </c>
      <c r="G349" s="57">
        <f t="shared" si="231"/>
        <v>-1501.1052276735768</v>
      </c>
      <c r="H349" s="57">
        <f t="shared" si="232"/>
        <v>16877.574335076326</v>
      </c>
      <c r="I349" s="57">
        <f t="shared" si="233"/>
        <v>29488.674772326409</v>
      </c>
      <c r="J349" s="182">
        <f t="shared" si="234"/>
        <v>1970.7177292101578</v>
      </c>
      <c r="K349" s="182">
        <f t="shared" si="235"/>
        <v>229.61472398012677</v>
      </c>
      <c r="L349" s="182">
        <f t="shared" si="236"/>
        <v>1856.3593771348455</v>
      </c>
      <c r="M349" s="183"/>
      <c r="N349" s="184">
        <f t="shared" si="237"/>
        <v>3</v>
      </c>
      <c r="O349" s="184">
        <f t="shared" si="238"/>
        <v>1.7453292519942303E-3</v>
      </c>
      <c r="P349" s="184">
        <f t="shared" si="239"/>
        <v>-1.3962634015951859E-3</v>
      </c>
      <c r="Q349" s="182">
        <f t="shared" si="240"/>
        <v>2.2350991296709033E-3</v>
      </c>
      <c r="R349" s="182">
        <f t="shared" si="241"/>
        <v>1.0000004163058847</v>
      </c>
      <c r="S349" s="182">
        <f t="shared" si="242"/>
        <v>-1.6231483427360711E-2</v>
      </c>
      <c r="T349" s="182">
        <f t="shared" si="243"/>
        <v>-2.5510187993767652</v>
      </c>
      <c r="U349" s="185">
        <f t="shared" si="244"/>
        <v>-1.5786183444460569</v>
      </c>
    </row>
    <row r="350" spans="1:21" x14ac:dyDescent="0.3">
      <c r="A350" s="180">
        <v>2724</v>
      </c>
      <c r="B350" s="181">
        <v>90.38</v>
      </c>
      <c r="C350" s="181">
        <v>211.63</v>
      </c>
      <c r="D350" s="57">
        <f t="shared" si="228"/>
        <v>1118.6543025366411</v>
      </c>
      <c r="E350" s="57">
        <f t="shared" si="229"/>
        <v>-1035.0743025366412</v>
      </c>
      <c r="F350" s="57">
        <f t="shared" si="230"/>
        <v>-1279.4288698513915</v>
      </c>
      <c r="G350" s="57">
        <f t="shared" si="231"/>
        <v>-1502.6802729839151</v>
      </c>
      <c r="H350" s="57">
        <f t="shared" si="232"/>
        <v>16875.02113014862</v>
      </c>
      <c r="I350" s="57">
        <f t="shared" si="233"/>
        <v>29487.09972701607</v>
      </c>
      <c r="J350" s="182">
        <f t="shared" si="234"/>
        <v>1973.5719484792598</v>
      </c>
      <c r="K350" s="182">
        <f t="shared" si="235"/>
        <v>229.58789077284587</v>
      </c>
      <c r="L350" s="182">
        <f t="shared" si="236"/>
        <v>1859.3580401184768</v>
      </c>
      <c r="M350" s="183"/>
      <c r="N350" s="184">
        <f t="shared" si="237"/>
        <v>3</v>
      </c>
      <c r="O350" s="184">
        <f t="shared" si="238"/>
        <v>3.4906585039879649E-4</v>
      </c>
      <c r="P350" s="184">
        <f t="shared" si="239"/>
        <v>-1.3962634015956819E-3</v>
      </c>
      <c r="Q350" s="182">
        <f t="shared" si="240"/>
        <v>1.4392071203976897E-3</v>
      </c>
      <c r="R350" s="182">
        <f t="shared" si="241"/>
        <v>1.0000001726097969</v>
      </c>
      <c r="S350" s="182">
        <f t="shared" si="242"/>
        <v>-1.9373023096037074E-2</v>
      </c>
      <c r="T350" s="182">
        <f t="shared" si="243"/>
        <v>-2.553204927707482</v>
      </c>
      <c r="U350" s="185">
        <f t="shared" si="244"/>
        <v>-1.5750453103382791</v>
      </c>
    </row>
    <row r="351" spans="1:21" x14ac:dyDescent="0.3">
      <c r="A351" s="180">
        <v>2727</v>
      </c>
      <c r="B351" s="181">
        <v>90.26</v>
      </c>
      <c r="C351" s="181">
        <v>211.56</v>
      </c>
      <c r="D351" s="57">
        <f t="shared" si="228"/>
        <v>1118.6375474639069</v>
      </c>
      <c r="E351" s="57">
        <f t="shared" si="229"/>
        <v>-1035.057547463907</v>
      </c>
      <c r="F351" s="57">
        <f t="shared" si="230"/>
        <v>-1281.984147349249</v>
      </c>
      <c r="G351" s="57">
        <f t="shared" si="231"/>
        <v>-1504.251982806745</v>
      </c>
      <c r="H351" s="57">
        <f t="shared" si="232"/>
        <v>16872.465852650763</v>
      </c>
      <c r="I351" s="57">
        <f t="shared" si="233"/>
        <v>29485.528017193239</v>
      </c>
      <c r="J351" s="182">
        <f t="shared" si="234"/>
        <v>1976.4254050767524</v>
      </c>
      <c r="K351" s="182">
        <f t="shared" si="235"/>
        <v>229.5610266241805</v>
      </c>
      <c r="L351" s="182">
        <f t="shared" si="236"/>
        <v>1862.3568302567551</v>
      </c>
      <c r="M351" s="183"/>
      <c r="N351" s="184">
        <f t="shared" si="237"/>
        <v>3</v>
      </c>
      <c r="O351" s="184">
        <f t="shared" si="238"/>
        <v>-2.094395102393027E-3</v>
      </c>
      <c r="P351" s="184">
        <f t="shared" si="239"/>
        <v>-1.2217304763959117E-3</v>
      </c>
      <c r="Q351" s="182">
        <f t="shared" si="240"/>
        <v>2.4246791741324714E-3</v>
      </c>
      <c r="R351" s="182">
        <f t="shared" si="241"/>
        <v>1.0000004899227128</v>
      </c>
      <c r="S351" s="182">
        <f t="shared" si="242"/>
        <v>-1.6755072734175362E-2</v>
      </c>
      <c r="T351" s="182">
        <f t="shared" si="243"/>
        <v>-2.5552774978574693</v>
      </c>
      <c r="U351" s="185">
        <f t="shared" si="244"/>
        <v>-1.5717098228298974</v>
      </c>
    </row>
    <row r="352" spans="1:21" x14ac:dyDescent="0.3">
      <c r="A352" s="180">
        <v>2730</v>
      </c>
      <c r="B352" s="181">
        <v>90.12</v>
      </c>
      <c r="C352" s="181">
        <v>211.48</v>
      </c>
      <c r="D352" s="57">
        <f t="shared" si="228"/>
        <v>1118.6275991062623</v>
      </c>
      <c r="E352" s="57">
        <f t="shared" si="229"/>
        <v>-1035.0475991062624</v>
      </c>
      <c r="F352" s="57">
        <f t="shared" si="230"/>
        <v>-1284.5415056264594</v>
      </c>
      <c r="G352" s="57">
        <f t="shared" si="231"/>
        <v>-1505.8203621397327</v>
      </c>
      <c r="H352" s="57">
        <f t="shared" si="232"/>
        <v>16869.908494373554</v>
      </c>
      <c r="I352" s="57">
        <f t="shared" si="233"/>
        <v>29483.959637860251</v>
      </c>
      <c r="J352" s="182">
        <f t="shared" si="234"/>
        <v>1979.2781115123075</v>
      </c>
      <c r="K352" s="182">
        <f t="shared" si="235"/>
        <v>229.53413154417083</v>
      </c>
      <c r="L352" s="182">
        <f t="shared" si="236"/>
        <v>1865.3557571578915</v>
      </c>
      <c r="M352" s="183"/>
      <c r="N352" s="184">
        <f t="shared" si="237"/>
        <v>3</v>
      </c>
      <c r="O352" s="184">
        <f t="shared" si="238"/>
        <v>-2.4434609527920711E-3</v>
      </c>
      <c r="P352" s="184">
        <f t="shared" si="239"/>
        <v>-1.3962634015956819E-3</v>
      </c>
      <c r="Q352" s="182">
        <f t="shared" si="240"/>
        <v>2.8142548757592589E-3</v>
      </c>
      <c r="R352" s="182">
        <f t="shared" si="241"/>
        <v>1.0000006600030649</v>
      </c>
      <c r="S352" s="182">
        <f t="shared" si="242"/>
        <v>-9.9483576445343492E-3</v>
      </c>
      <c r="T352" s="182">
        <f t="shared" si="243"/>
        <v>-2.5573582772103363</v>
      </c>
      <c r="U352" s="185">
        <f t="shared" si="244"/>
        <v>-1.5683793329876061</v>
      </c>
    </row>
    <row r="353" spans="1:21" x14ac:dyDescent="0.3">
      <c r="A353" s="180">
        <v>2733</v>
      </c>
      <c r="B353" s="181">
        <v>89.96</v>
      </c>
      <c r="C353" s="181">
        <v>211.4</v>
      </c>
      <c r="D353" s="57">
        <f t="shared" si="228"/>
        <v>1118.6255047116704</v>
      </c>
      <c r="E353" s="57">
        <f t="shared" si="229"/>
        <v>-1035.0455047116704</v>
      </c>
      <c r="F353" s="57">
        <f t="shared" si="230"/>
        <v>-1287.101064532071</v>
      </c>
      <c r="G353" s="57">
        <f t="shared" si="231"/>
        <v>-1507.3851773081797</v>
      </c>
      <c r="H353" s="57">
        <f t="shared" si="232"/>
        <v>16867.348935467944</v>
      </c>
      <c r="I353" s="57">
        <f t="shared" si="233"/>
        <v>29482.394822691804</v>
      </c>
      <c r="J353" s="182">
        <f t="shared" si="234"/>
        <v>1982.1299712904809</v>
      </c>
      <c r="K353" s="182">
        <f t="shared" si="235"/>
        <v>229.50719860922931</v>
      </c>
      <c r="L353" s="182">
        <f t="shared" si="236"/>
        <v>1868.3548077768573</v>
      </c>
      <c r="M353" s="183"/>
      <c r="N353" s="184">
        <f t="shared" si="237"/>
        <v>3</v>
      </c>
      <c r="O353" s="184">
        <f t="shared" si="238"/>
        <v>-2.7925268031911156E-3</v>
      </c>
      <c r="P353" s="184">
        <f t="shared" si="239"/>
        <v>-1.3962634015951859E-3</v>
      </c>
      <c r="Q353" s="182">
        <f t="shared" si="240"/>
        <v>3.1221395253908657E-3</v>
      </c>
      <c r="R353" s="182">
        <f t="shared" si="241"/>
        <v>1.0000008123137265</v>
      </c>
      <c r="S353" s="182">
        <f t="shared" si="242"/>
        <v>-2.094394592001472E-3</v>
      </c>
      <c r="T353" s="182">
        <f t="shared" si="243"/>
        <v>-2.5595589056114871</v>
      </c>
      <c r="U353" s="185">
        <f t="shared" si="244"/>
        <v>-1.5648151684471181</v>
      </c>
    </row>
    <row r="354" spans="1:21" x14ac:dyDescent="0.3">
      <c r="A354" s="180">
        <v>2736</v>
      </c>
      <c r="B354" s="181">
        <v>89.98</v>
      </c>
      <c r="C354" s="181">
        <v>211.32</v>
      </c>
      <c r="D354" s="57">
        <f t="shared" si="228"/>
        <v>1118.6270755081725</v>
      </c>
      <c r="E354" s="57">
        <f t="shared" si="229"/>
        <v>-1035.0470755081726</v>
      </c>
      <c r="F354" s="57">
        <f t="shared" si="230"/>
        <v>-1289.6628069276558</v>
      </c>
      <c r="G354" s="57">
        <f t="shared" si="231"/>
        <v>-1508.9464178014134</v>
      </c>
      <c r="H354" s="57">
        <f t="shared" si="232"/>
        <v>16864.78719307236</v>
      </c>
      <c r="I354" s="57">
        <f t="shared" si="233"/>
        <v>29480.833582198571</v>
      </c>
      <c r="J354" s="182">
        <f t="shared" si="234"/>
        <v>1984.9809690191585</v>
      </c>
      <c r="K354" s="182">
        <f t="shared" si="235"/>
        <v>229.48022812113521</v>
      </c>
      <c r="L354" s="182">
        <f t="shared" si="236"/>
        <v>1871.3539620160022</v>
      </c>
      <c r="M354" s="183"/>
      <c r="N354" s="184">
        <f t="shared" si="237"/>
        <v>3</v>
      </c>
      <c r="O354" s="184">
        <f t="shared" si="238"/>
        <v>3.490658503990445E-4</v>
      </c>
      <c r="P354" s="184">
        <f t="shared" si="239"/>
        <v>-1.3962634015956819E-3</v>
      </c>
      <c r="Q354" s="182">
        <f t="shared" si="240"/>
        <v>1.4392351788916624E-3</v>
      </c>
      <c r="R354" s="182">
        <f t="shared" si="241"/>
        <v>1.0000001726165275</v>
      </c>
      <c r="S354" s="182">
        <f t="shared" si="242"/>
        <v>1.5707965022423239E-3</v>
      </c>
      <c r="T354" s="182">
        <f t="shared" si="243"/>
        <v>-2.5617423955848824</v>
      </c>
      <c r="U354" s="185">
        <f t="shared" si="244"/>
        <v>-1.5612404932338455</v>
      </c>
    </row>
    <row r="355" spans="1:21" x14ac:dyDescent="0.3">
      <c r="A355" s="180">
        <v>2739</v>
      </c>
      <c r="B355" s="181">
        <v>90.01</v>
      </c>
      <c r="C355" s="181">
        <v>211.24</v>
      </c>
      <c r="D355" s="57">
        <f t="shared" si="228"/>
        <v>1118.6273373075996</v>
      </c>
      <c r="E355" s="57">
        <f t="shared" si="229"/>
        <v>-1035.0473373075997</v>
      </c>
      <c r="F355" s="57">
        <f t="shared" si="230"/>
        <v>-1292.2267270537186</v>
      </c>
      <c r="G355" s="57">
        <f t="shared" si="231"/>
        <v>-1510.5040801046264</v>
      </c>
      <c r="H355" s="57">
        <f t="shared" si="232"/>
        <v>16862.223272946296</v>
      </c>
      <c r="I355" s="57">
        <f t="shared" si="233"/>
        <v>29479.275919895357</v>
      </c>
      <c r="J355" s="182">
        <f t="shared" si="234"/>
        <v>1987.8311020116093</v>
      </c>
      <c r="K355" s="182">
        <f t="shared" si="235"/>
        <v>229.45322026077963</v>
      </c>
      <c r="L355" s="182">
        <f t="shared" si="236"/>
        <v>1874.3532131300533</v>
      </c>
      <c r="M355" s="183"/>
      <c r="N355" s="184">
        <f t="shared" si="237"/>
        <v>3</v>
      </c>
      <c r="O355" s="184">
        <f t="shared" si="238"/>
        <v>5.2359877559831865E-4</v>
      </c>
      <c r="P355" s="184">
        <f t="shared" si="239"/>
        <v>-1.3962634015951859E-3</v>
      </c>
      <c r="Q355" s="182">
        <f t="shared" si="240"/>
        <v>1.4912099466057871E-3</v>
      </c>
      <c r="R355" s="182">
        <f t="shared" si="241"/>
        <v>1.0000001853089666</v>
      </c>
      <c r="S355" s="182">
        <f t="shared" si="242"/>
        <v>2.6179942700874656E-4</v>
      </c>
      <c r="T355" s="182">
        <f t="shared" si="243"/>
        <v>-2.5639201260628068</v>
      </c>
      <c r="U355" s="185">
        <f t="shared" si="244"/>
        <v>-1.5576623032130348</v>
      </c>
    </row>
    <row r="356" spans="1:21" x14ac:dyDescent="0.3">
      <c r="A356" s="180">
        <v>2740.09</v>
      </c>
      <c r="B356" s="181">
        <v>90.03</v>
      </c>
      <c r="C356" s="181">
        <v>211.21</v>
      </c>
      <c r="D356" s="57">
        <f t="shared" si="228"/>
        <v>1118.6269568258238</v>
      </c>
      <c r="E356" s="57">
        <f t="shared" si="229"/>
        <v>-1035.0469568258238</v>
      </c>
      <c r="F356" s="57">
        <f t="shared" si="230"/>
        <v>-1293.1588275615768</v>
      </c>
      <c r="G356" s="57">
        <f t="shared" si="231"/>
        <v>-1511.0691362604878</v>
      </c>
      <c r="H356" s="57">
        <f t="shared" si="232"/>
        <v>16861.291172438439</v>
      </c>
      <c r="I356" s="57">
        <f t="shared" si="233"/>
        <v>29478.710863739496</v>
      </c>
      <c r="J356" s="182">
        <f t="shared" si="234"/>
        <v>1988.8664328856898</v>
      </c>
      <c r="K356" s="182">
        <f t="shared" si="235"/>
        <v>229.44339794075148</v>
      </c>
      <c r="L356" s="182">
        <f t="shared" si="236"/>
        <v>1875.4429639266698</v>
      </c>
      <c r="M356" s="183"/>
      <c r="N356" s="184">
        <f t="shared" si="237"/>
        <v>1.0900000000001455</v>
      </c>
      <c r="O356" s="184">
        <f t="shared" si="238"/>
        <v>3.4906585039879649E-4</v>
      </c>
      <c r="P356" s="184">
        <f t="shared" si="239"/>
        <v>-5.2359877559831865E-4</v>
      </c>
      <c r="Q356" s="182">
        <f t="shared" si="240"/>
        <v>6.2928738233036796E-4</v>
      </c>
      <c r="R356" s="182">
        <f t="shared" si="241"/>
        <v>1.0000000330002188</v>
      </c>
      <c r="S356" s="182">
        <f t="shared" si="242"/>
        <v>-3.804817759689994E-4</v>
      </c>
      <c r="T356" s="182">
        <f t="shared" si="243"/>
        <v>-0.93210050785816256</v>
      </c>
      <c r="U356" s="185">
        <f t="shared" si="244"/>
        <v>-0.56505615586146218</v>
      </c>
    </row>
    <row r="357" spans="1:21" x14ac:dyDescent="0.3">
      <c r="A357" s="180">
        <v>2742</v>
      </c>
      <c r="B357" s="181">
        <v>90.05</v>
      </c>
      <c r="C357" s="181">
        <v>211.17</v>
      </c>
      <c r="D357" s="57">
        <f t="shared" si="228"/>
        <v>1118.6256233943361</v>
      </c>
      <c r="E357" s="57">
        <f t="shared" si="229"/>
        <v>-1035.0456233943362</v>
      </c>
      <c r="F357" s="57">
        <f t="shared" si="230"/>
        <v>-1294.7927455222937</v>
      </c>
      <c r="G357" s="57">
        <f t="shared" si="231"/>
        <v>-1512.0582824248106</v>
      </c>
      <c r="H357" s="57">
        <f t="shared" si="232"/>
        <v>16859.657254477723</v>
      </c>
      <c r="I357" s="57">
        <f t="shared" si="233"/>
        <v>29477.721717575172</v>
      </c>
      <c r="J357" s="182">
        <f t="shared" si="234"/>
        <v>1990.6804121472203</v>
      </c>
      <c r="K357" s="182">
        <f t="shared" si="235"/>
        <v>229.42617909605474</v>
      </c>
      <c r="L357" s="182">
        <f t="shared" si="236"/>
        <v>1877.3525514705113</v>
      </c>
      <c r="M357" s="183"/>
      <c r="N357" s="184">
        <f t="shared" si="237"/>
        <v>1.9099999999998545</v>
      </c>
      <c r="O357" s="184">
        <f t="shared" si="238"/>
        <v>3.4906585039879649E-4</v>
      </c>
      <c r="P357" s="184">
        <f t="shared" si="239"/>
        <v>-6.9813170079808899E-4</v>
      </c>
      <c r="Q357" s="182">
        <f t="shared" si="240"/>
        <v>7.805348147644775E-4</v>
      </c>
      <c r="R357" s="182">
        <f t="shared" si="241"/>
        <v>1.0000000507695528</v>
      </c>
      <c r="S357" s="182">
        <f t="shared" si="242"/>
        <v>-1.3334314875953694E-3</v>
      </c>
      <c r="T357" s="182">
        <f t="shared" si="243"/>
        <v>-1.633917960716768</v>
      </c>
      <c r="U357" s="185">
        <f t="shared" si="244"/>
        <v>-0.98914616432288704</v>
      </c>
    </row>
    <row r="358" spans="1:21" x14ac:dyDescent="0.3">
      <c r="A358" s="180">
        <v>2745</v>
      </c>
      <c r="B358" s="181">
        <v>90.14</v>
      </c>
      <c r="C358" s="181">
        <v>211.12</v>
      </c>
      <c r="D358" s="57">
        <f t="shared" si="228"/>
        <v>1118.6206492084427</v>
      </c>
      <c r="E358" s="57">
        <f t="shared" si="229"/>
        <v>-1035.0406492084428</v>
      </c>
      <c r="F358" s="57">
        <f t="shared" si="230"/>
        <v>-1297.3603250552671</v>
      </c>
      <c r="G358" s="57">
        <f t="shared" si="231"/>
        <v>-1513.6098971249291</v>
      </c>
      <c r="H358" s="57">
        <f t="shared" si="232"/>
        <v>16857.089674944749</v>
      </c>
      <c r="I358" s="57">
        <f t="shared" si="233"/>
        <v>29476.170102875054</v>
      </c>
      <c r="J358" s="182">
        <f t="shared" si="234"/>
        <v>1993.5292156630278</v>
      </c>
      <c r="K358" s="182">
        <f t="shared" si="235"/>
        <v>229.3991327715529</v>
      </c>
      <c r="L358" s="182">
        <f t="shared" si="236"/>
        <v>1880.351947922363</v>
      </c>
      <c r="M358" s="183"/>
      <c r="N358" s="184">
        <f t="shared" si="237"/>
        <v>3</v>
      </c>
      <c r="O358" s="184">
        <f t="shared" si="238"/>
        <v>1.5707963267949561E-3</v>
      </c>
      <c r="P358" s="184">
        <f t="shared" si="239"/>
        <v>-8.7266462599686718E-4</v>
      </c>
      <c r="Q358" s="182">
        <f t="shared" si="240"/>
        <v>1.7969258191863346E-3</v>
      </c>
      <c r="R358" s="182">
        <f t="shared" si="241"/>
        <v>1.0000002690786201</v>
      </c>
      <c r="S358" s="182">
        <f t="shared" si="242"/>
        <v>-4.9741858933166835E-3</v>
      </c>
      <c r="T358" s="182">
        <f t="shared" si="243"/>
        <v>-2.5675795329735043</v>
      </c>
      <c r="U358" s="185">
        <f t="shared" si="244"/>
        <v>-1.5516147001184661</v>
      </c>
    </row>
    <row r="359" spans="1:21" x14ac:dyDescent="0.3">
      <c r="A359" s="180">
        <v>2748</v>
      </c>
      <c r="B359" s="181">
        <v>90.22</v>
      </c>
      <c r="C359" s="181">
        <v>211.06</v>
      </c>
      <c r="D359" s="57">
        <f t="shared" si="228"/>
        <v>1118.6112244458893</v>
      </c>
      <c r="E359" s="57">
        <f t="shared" si="229"/>
        <v>-1035.0312244458894</v>
      </c>
      <c r="F359" s="57">
        <f t="shared" si="230"/>
        <v>-1299.9293837204539</v>
      </c>
      <c r="G359" s="57">
        <f t="shared" si="231"/>
        <v>-1515.1590409091075</v>
      </c>
      <c r="H359" s="57">
        <f t="shared" si="232"/>
        <v>16854.520616279562</v>
      </c>
      <c r="I359" s="57">
        <f t="shared" si="233"/>
        <v>29474.620959090877</v>
      </c>
      <c r="J359" s="182">
        <f t="shared" si="234"/>
        <v>1996.377549941004</v>
      </c>
      <c r="K359" s="182">
        <f t="shared" si="235"/>
        <v>229.37208524837772</v>
      </c>
      <c r="L359" s="182">
        <f t="shared" si="236"/>
        <v>1883.3513898823164</v>
      </c>
      <c r="M359" s="183"/>
      <c r="N359" s="184">
        <f t="shared" si="237"/>
        <v>3</v>
      </c>
      <c r="O359" s="184">
        <f t="shared" si="238"/>
        <v>1.3962634015954338E-3</v>
      </c>
      <c r="P359" s="184">
        <f t="shared" si="239"/>
        <v>-1.0471975511966373E-3</v>
      </c>
      <c r="Q359" s="182">
        <f t="shared" si="240"/>
        <v>1.7453261003179676E-3</v>
      </c>
      <c r="R359" s="182">
        <f t="shared" si="241"/>
        <v>1.0000002538470105</v>
      </c>
      <c r="S359" s="182">
        <f t="shared" si="242"/>
        <v>-9.4247625533284141E-3</v>
      </c>
      <c r="T359" s="182">
        <f t="shared" si="243"/>
        <v>-2.5690586651866245</v>
      </c>
      <c r="U359" s="185">
        <f t="shared" si="244"/>
        <v>-1.5491437841782694</v>
      </c>
    </row>
    <row r="360" spans="1:21" x14ac:dyDescent="0.3">
      <c r="A360" s="180">
        <v>2751</v>
      </c>
      <c r="B360" s="181">
        <v>90.29</v>
      </c>
      <c r="C360" s="181">
        <v>211.01</v>
      </c>
      <c r="D360" s="57">
        <f t="shared" si="228"/>
        <v>1118.5978727211727</v>
      </c>
      <c r="E360" s="57">
        <f t="shared" si="229"/>
        <v>-1035.0178727211728</v>
      </c>
      <c r="F360" s="57">
        <f t="shared" si="230"/>
        <v>-1302.4999155845562</v>
      </c>
      <c r="G360" s="57">
        <f t="shared" si="231"/>
        <v>-1516.7057102262102</v>
      </c>
      <c r="H360" s="57">
        <f t="shared" si="232"/>
        <v>16851.950084415461</v>
      </c>
      <c r="I360" s="57">
        <f t="shared" si="233"/>
        <v>29473.074289773773</v>
      </c>
      <c r="J360" s="182">
        <f t="shared" si="234"/>
        <v>1999.2254103853745</v>
      </c>
      <c r="K360" s="182">
        <f t="shared" si="235"/>
        <v>229.34503656933012</v>
      </c>
      <c r="L360" s="182">
        <f t="shared" si="236"/>
        <v>1886.3508704364178</v>
      </c>
      <c r="M360" s="183"/>
      <c r="N360" s="184">
        <f t="shared" si="237"/>
        <v>3</v>
      </c>
      <c r="O360" s="184">
        <f t="shared" si="238"/>
        <v>1.2217304763961596E-3</v>
      </c>
      <c r="P360" s="184">
        <f t="shared" si="239"/>
        <v>-8.726646259973632E-4</v>
      </c>
      <c r="Q360" s="182">
        <f t="shared" si="240"/>
        <v>1.5013839373150262E-3</v>
      </c>
      <c r="R360" s="182">
        <f t="shared" si="241"/>
        <v>1.0000001878461862</v>
      </c>
      <c r="S360" s="182">
        <f t="shared" si="242"/>
        <v>-1.3351724716652144E-2</v>
      </c>
      <c r="T360" s="182">
        <f t="shared" si="243"/>
        <v>-2.5705318641022621</v>
      </c>
      <c r="U360" s="185">
        <f t="shared" si="244"/>
        <v>-1.5466693171026795</v>
      </c>
    </row>
    <row r="361" spans="1:21" x14ac:dyDescent="0.3">
      <c r="A361" s="180">
        <v>2754</v>
      </c>
      <c r="B361" s="181">
        <v>90.22</v>
      </c>
      <c r="C361" s="181">
        <v>210.95</v>
      </c>
      <c r="D361" s="57">
        <f t="shared" si="228"/>
        <v>1118.5845209960833</v>
      </c>
      <c r="E361" s="57">
        <f t="shared" si="229"/>
        <v>-1035.0045209960833</v>
      </c>
      <c r="F361" s="57">
        <f t="shared" si="230"/>
        <v>-1305.0719309281799</v>
      </c>
      <c r="G361" s="57">
        <f t="shared" si="231"/>
        <v>-1518.2499112693656</v>
      </c>
      <c r="H361" s="57">
        <f t="shared" si="232"/>
        <v>16849.378069071838</v>
      </c>
      <c r="I361" s="57">
        <f t="shared" si="233"/>
        <v>29471.530088730618</v>
      </c>
      <c r="J361" s="182">
        <f t="shared" si="234"/>
        <v>2002.0728103558183</v>
      </c>
      <c r="K361" s="182">
        <f t="shared" si="235"/>
        <v>229.31798660658239</v>
      </c>
      <c r="L361" s="182">
        <f t="shared" si="236"/>
        <v>1889.3504015844967</v>
      </c>
      <c r="M361" s="183"/>
      <c r="N361" s="184">
        <f t="shared" si="237"/>
        <v>3</v>
      </c>
      <c r="O361" s="184">
        <f t="shared" si="238"/>
        <v>-1.2217304763961596E-3</v>
      </c>
      <c r="P361" s="184">
        <f t="shared" si="239"/>
        <v>-1.0471975511966373E-3</v>
      </c>
      <c r="Q361" s="182">
        <f t="shared" si="240"/>
        <v>1.6091072711641452E-3</v>
      </c>
      <c r="R361" s="182">
        <f t="shared" si="241"/>
        <v>1.0000002157689067</v>
      </c>
      <c r="S361" s="182">
        <f t="shared" si="242"/>
        <v>-1.3351725089468552E-2</v>
      </c>
      <c r="T361" s="182">
        <f t="shared" si="243"/>
        <v>-2.5720153436236606</v>
      </c>
      <c r="U361" s="185">
        <f t="shared" si="244"/>
        <v>-1.5442010431553617</v>
      </c>
    </row>
    <row r="362" spans="1:21" x14ac:dyDescent="0.3">
      <c r="A362" s="180">
        <v>2757</v>
      </c>
      <c r="B362" s="181">
        <v>90.11</v>
      </c>
      <c r="C362" s="181">
        <v>210.9</v>
      </c>
      <c r="D362" s="57">
        <f t="shared" si="228"/>
        <v>1118.5758816290058</v>
      </c>
      <c r="E362" s="57">
        <f t="shared" si="229"/>
        <v>-1034.9958816290059</v>
      </c>
      <c r="F362" s="57">
        <f t="shared" si="230"/>
        <v>-1307.6454420299917</v>
      </c>
      <c r="G362" s="57">
        <f t="shared" si="231"/>
        <v>-1519.7916514013698</v>
      </c>
      <c r="H362" s="57">
        <f t="shared" si="232"/>
        <v>16846.804557970027</v>
      </c>
      <c r="I362" s="57">
        <f t="shared" si="233"/>
        <v>29469.988348598614</v>
      </c>
      <c r="J362" s="182">
        <f t="shared" si="234"/>
        <v>2004.9197654098566</v>
      </c>
      <c r="K362" s="182">
        <f t="shared" si="235"/>
        <v>229.29093521223433</v>
      </c>
      <c r="L362" s="182">
        <f t="shared" si="236"/>
        <v>1892.349997641589</v>
      </c>
      <c r="M362" s="183"/>
      <c r="N362" s="184">
        <f t="shared" si="237"/>
        <v>3</v>
      </c>
      <c r="O362" s="184">
        <f t="shared" si="238"/>
        <v>-1.9198621771937526E-3</v>
      </c>
      <c r="P362" s="184">
        <f t="shared" si="239"/>
        <v>-8.7266462599686718E-4</v>
      </c>
      <c r="Q362" s="182">
        <f t="shared" si="240"/>
        <v>2.1088878062696104E-3</v>
      </c>
      <c r="R362" s="182">
        <f t="shared" si="241"/>
        <v>1.0000003706174798</v>
      </c>
      <c r="S362" s="182">
        <f t="shared" si="242"/>
        <v>-8.6393670774631282E-3</v>
      </c>
      <c r="T362" s="182">
        <f t="shared" si="243"/>
        <v>-2.5735111018118859</v>
      </c>
      <c r="U362" s="185">
        <f t="shared" si="244"/>
        <v>-1.5417401320041364</v>
      </c>
    </row>
    <row r="363" spans="1:21" x14ac:dyDescent="0.3">
      <c r="A363" s="180">
        <v>2760</v>
      </c>
      <c r="B363" s="181">
        <v>89.96</v>
      </c>
      <c r="C363" s="181">
        <v>210.84</v>
      </c>
      <c r="D363" s="57">
        <f t="shared" si="228"/>
        <v>1118.5740490337612</v>
      </c>
      <c r="E363" s="57">
        <f t="shared" si="229"/>
        <v>-1034.9940490337613</v>
      </c>
      <c r="F363" s="57">
        <f t="shared" si="230"/>
        <v>-1310.2204417301546</v>
      </c>
      <c r="G363" s="57">
        <f t="shared" si="231"/>
        <v>-1521.3309263030271</v>
      </c>
      <c r="H363" s="57">
        <f t="shared" si="232"/>
        <v>16844.229558269864</v>
      </c>
      <c r="I363" s="57">
        <f t="shared" si="233"/>
        <v>29468.449073696956</v>
      </c>
      <c r="J363" s="182">
        <f t="shared" si="234"/>
        <v>2007.7662695776089</v>
      </c>
      <c r="K363" s="182">
        <f t="shared" si="235"/>
        <v>229.2638824427988</v>
      </c>
      <c r="L363" s="182">
        <f t="shared" si="236"/>
        <v>1895.3496502474964</v>
      </c>
      <c r="M363" s="183"/>
      <c r="N363" s="184">
        <f t="shared" si="237"/>
        <v>3</v>
      </c>
      <c r="O363" s="184">
        <f t="shared" si="238"/>
        <v>-2.6179938779915934E-3</v>
      </c>
      <c r="P363" s="184">
        <f t="shared" si="239"/>
        <v>-1.0471975511966373E-3</v>
      </c>
      <c r="Q363" s="182">
        <f t="shared" si="240"/>
        <v>2.819665515762626E-3</v>
      </c>
      <c r="R363" s="182">
        <f t="shared" si="241"/>
        <v>1.0000006625433284</v>
      </c>
      <c r="S363" s="182">
        <f t="shared" si="242"/>
        <v>-1.8325952447412767E-3</v>
      </c>
      <c r="T363" s="182">
        <f t="shared" si="243"/>
        <v>-2.5749997001628375</v>
      </c>
      <c r="U363" s="185">
        <f t="shared" si="244"/>
        <v>-1.5392749016573777</v>
      </c>
    </row>
    <row r="364" spans="1:21" x14ac:dyDescent="0.3">
      <c r="A364" s="180">
        <v>2763</v>
      </c>
      <c r="B364" s="181">
        <v>89.88</v>
      </c>
      <c r="C364" s="181">
        <v>210.78</v>
      </c>
      <c r="D364" s="57">
        <f t="shared" si="228"/>
        <v>1118.5782378226475</v>
      </c>
      <c r="E364" s="57">
        <f t="shared" si="229"/>
        <v>-1034.9982378226475</v>
      </c>
      <c r="F364" s="57">
        <f t="shared" si="230"/>
        <v>-1312.7970504372468</v>
      </c>
      <c r="G364" s="57">
        <f t="shared" si="231"/>
        <v>-1522.8675029330577</v>
      </c>
      <c r="H364" s="57">
        <f t="shared" si="232"/>
        <v>16841.652949562773</v>
      </c>
      <c r="I364" s="57">
        <f t="shared" si="233"/>
        <v>29466.912497066925</v>
      </c>
      <c r="J364" s="182">
        <f t="shared" si="234"/>
        <v>2010.6122269414113</v>
      </c>
      <c r="K364" s="182">
        <f t="shared" si="235"/>
        <v>229.23682134499057</v>
      </c>
      <c r="L364" s="182">
        <f t="shared" si="236"/>
        <v>1898.3493471584652</v>
      </c>
      <c r="M364" s="183"/>
      <c r="N364" s="184">
        <f t="shared" si="237"/>
        <v>3</v>
      </c>
      <c r="O364" s="184">
        <f t="shared" si="238"/>
        <v>-1.3962634015954338E-3</v>
      </c>
      <c r="P364" s="184">
        <f t="shared" si="239"/>
        <v>-1.0471975511966373E-3</v>
      </c>
      <c r="Q364" s="182">
        <f t="shared" si="240"/>
        <v>1.7453285884698744E-3</v>
      </c>
      <c r="R364" s="182">
        <f t="shared" si="241"/>
        <v>1.0000002538477342</v>
      </c>
      <c r="S364" s="182">
        <f t="shared" si="242"/>
        <v>4.1887888862753176E-3</v>
      </c>
      <c r="T364" s="182">
        <f t="shared" si="243"/>
        <v>-2.5766087070920891</v>
      </c>
      <c r="U364" s="185">
        <f t="shared" si="244"/>
        <v>-1.5365766300306074</v>
      </c>
    </row>
    <row r="365" spans="1:21" x14ac:dyDescent="0.3">
      <c r="A365" s="180">
        <v>2764.82</v>
      </c>
      <c r="B365" s="181">
        <v>89.91</v>
      </c>
      <c r="C365" s="181">
        <v>210.75</v>
      </c>
      <c r="D365" s="57">
        <f t="shared" si="228"/>
        <v>1118.5815731450193</v>
      </c>
      <c r="E365" s="57">
        <f t="shared" si="229"/>
        <v>-1035.0015731450194</v>
      </c>
      <c r="F365" s="57">
        <f t="shared" si="230"/>
        <v>-1314.3609237725886</v>
      </c>
      <c r="G365" s="57">
        <f t="shared" si="231"/>
        <v>-1523.7984642186543</v>
      </c>
      <c r="H365" s="57">
        <f t="shared" si="232"/>
        <v>16840.089076227432</v>
      </c>
      <c r="I365" s="57">
        <f t="shared" si="233"/>
        <v>29465.981535781328</v>
      </c>
      <c r="J365" s="182">
        <f t="shared" si="234"/>
        <v>2012.3385394847114</v>
      </c>
      <c r="K365" s="182">
        <f t="shared" si="235"/>
        <v>229.22040298359207</v>
      </c>
      <c r="L365" s="182">
        <f t="shared" si="236"/>
        <v>1900.1691818379709</v>
      </c>
      <c r="M365" s="183"/>
      <c r="N365" s="184">
        <f t="shared" si="237"/>
        <v>1.8200000000001637</v>
      </c>
      <c r="O365" s="184">
        <f t="shared" si="238"/>
        <v>5.2359877559831865E-4</v>
      </c>
      <c r="P365" s="184">
        <f t="shared" si="239"/>
        <v>-5.2359877559831865E-4</v>
      </c>
      <c r="Q365" s="182">
        <f t="shared" si="240"/>
        <v>7.4047986372272057E-4</v>
      </c>
      <c r="R365" s="182">
        <f t="shared" si="241"/>
        <v>1.0000000456925382</v>
      </c>
      <c r="S365" s="182">
        <f t="shared" si="242"/>
        <v>3.3353223717656763E-3</v>
      </c>
      <c r="T365" s="182">
        <f t="shared" si="243"/>
        <v>-1.5638733353419647</v>
      </c>
      <c r="U365" s="185">
        <f t="shared" si="244"/>
        <v>-0.93096128559662394</v>
      </c>
    </row>
    <row r="366" spans="1:21" x14ac:dyDescent="0.3">
      <c r="A366" s="180">
        <v>2766</v>
      </c>
      <c r="B366" s="181">
        <v>89.94</v>
      </c>
      <c r="C366" s="181">
        <v>210.76</v>
      </c>
      <c r="D366" s="57">
        <f t="shared" si="228"/>
        <v>1118.5831177609525</v>
      </c>
      <c r="E366" s="57">
        <f t="shared" si="229"/>
        <v>-1035.0031177609526</v>
      </c>
      <c r="F366" s="57">
        <f t="shared" si="230"/>
        <v>-1315.3749698025274</v>
      </c>
      <c r="G366" s="57">
        <f t="shared" si="231"/>
        <v>-1524.4018780302142</v>
      </c>
      <c r="H366" s="57">
        <f t="shared" si="232"/>
        <v>16839.075030197495</v>
      </c>
      <c r="I366" s="57">
        <f t="shared" si="233"/>
        <v>29465.378121969767</v>
      </c>
      <c r="J366" s="182">
        <f t="shared" si="234"/>
        <v>2013.4578209947792</v>
      </c>
      <c r="K366" s="182">
        <f t="shared" si="235"/>
        <v>229.20976758842392</v>
      </c>
      <c r="L366" s="182">
        <f t="shared" si="236"/>
        <v>1901.3490783662849</v>
      </c>
      <c r="M366" s="183"/>
      <c r="N366" s="184">
        <f t="shared" si="237"/>
        <v>1.1799999999998363</v>
      </c>
      <c r="O366" s="184">
        <f t="shared" si="238"/>
        <v>5.2359877559831865E-4</v>
      </c>
      <c r="P366" s="184">
        <f t="shared" si="239"/>
        <v>1.7453292519927421E-4</v>
      </c>
      <c r="Q366" s="182">
        <f t="shared" si="240"/>
        <v>5.5192152236283043E-4</v>
      </c>
      <c r="R366" s="182">
        <f t="shared" si="241"/>
        <v>1.0000000253847814</v>
      </c>
      <c r="S366" s="182">
        <f t="shared" si="242"/>
        <v>1.5446159331817528E-3</v>
      </c>
      <c r="T366" s="182">
        <f t="shared" si="243"/>
        <v>-1.0140460299386556</v>
      </c>
      <c r="U366" s="185">
        <f t="shared" si="244"/>
        <v>-0.60341381155979201</v>
      </c>
    </row>
    <row r="367" spans="1:21" x14ac:dyDescent="0.3">
      <c r="A367" s="180">
        <v>2769</v>
      </c>
      <c r="B367" s="181">
        <v>90.06</v>
      </c>
      <c r="C367" s="181">
        <v>210.77</v>
      </c>
      <c r="D367" s="57">
        <f t="shared" si="228"/>
        <v>1118.5831177609525</v>
      </c>
      <c r="E367" s="57">
        <f t="shared" si="229"/>
        <v>-1035.0031177609526</v>
      </c>
      <c r="F367" s="57">
        <f t="shared" si="230"/>
        <v>-1317.9527869056108</v>
      </c>
      <c r="G367" s="57">
        <f t="shared" si="231"/>
        <v>-1525.9364319296708</v>
      </c>
      <c r="H367" s="57">
        <f t="shared" si="232"/>
        <v>16836.497213094412</v>
      </c>
      <c r="I367" s="57">
        <f t="shared" si="233"/>
        <v>29463.843568070311</v>
      </c>
      <c r="J367" s="182">
        <f t="shared" si="234"/>
        <v>2016.3039311578304</v>
      </c>
      <c r="K367" s="182">
        <f t="shared" si="235"/>
        <v>229.18279571968401</v>
      </c>
      <c r="L367" s="182">
        <f t="shared" si="236"/>
        <v>1904.3488104135931</v>
      </c>
      <c r="M367" s="183"/>
      <c r="N367" s="184">
        <f t="shared" si="237"/>
        <v>3</v>
      </c>
      <c r="O367" s="184">
        <f t="shared" si="238"/>
        <v>2.0943951023932746E-3</v>
      </c>
      <c r="P367" s="184">
        <f t="shared" si="239"/>
        <v>1.7453292519977026E-4</v>
      </c>
      <c r="Q367" s="182">
        <f t="shared" si="240"/>
        <v>2.101654723228874E-3</v>
      </c>
      <c r="R367" s="182">
        <f t="shared" si="241"/>
        <v>1.000000368079544</v>
      </c>
      <c r="S367" s="182">
        <f t="shared" si="242"/>
        <v>-1.4929469410355666E-16</v>
      </c>
      <c r="T367" s="182">
        <f t="shared" si="243"/>
        <v>-2.5778171030832797</v>
      </c>
      <c r="U367" s="185">
        <f t="shared" si="244"/>
        <v>-1.5345538994565771</v>
      </c>
    </row>
    <row r="368" spans="1:21" x14ac:dyDescent="0.3">
      <c r="A368" s="180">
        <v>2772</v>
      </c>
      <c r="B368" s="181">
        <v>90.17</v>
      </c>
      <c r="C368" s="181">
        <v>210.78</v>
      </c>
      <c r="D368" s="57">
        <f t="shared" si="228"/>
        <v>1118.5770963799855</v>
      </c>
      <c r="E368" s="57">
        <f t="shared" si="229"/>
        <v>-1034.9970963799856</v>
      </c>
      <c r="F368" s="57">
        <f t="shared" si="230"/>
        <v>-1320.5303310228439</v>
      </c>
      <c r="G368" s="57">
        <f t="shared" si="231"/>
        <v>-1527.4714326721587</v>
      </c>
      <c r="H368" s="57">
        <f t="shared" si="232"/>
        <v>16833.919668977178</v>
      </c>
      <c r="I368" s="57">
        <f t="shared" si="233"/>
        <v>29462.308567327822</v>
      </c>
      <c r="J368" s="182">
        <f t="shared" si="234"/>
        <v>2019.1506463810072</v>
      </c>
      <c r="K368" s="182">
        <f t="shared" si="235"/>
        <v>229.15591404631076</v>
      </c>
      <c r="L368" s="182">
        <f t="shared" si="236"/>
        <v>1907.3485294697361</v>
      </c>
      <c r="M368" s="183"/>
      <c r="N368" s="184">
        <f t="shared" si="237"/>
        <v>3</v>
      </c>
      <c r="O368" s="184">
        <f t="shared" si="238"/>
        <v>1.9198621771937526E-3</v>
      </c>
      <c r="P368" s="184">
        <f t="shared" si="239"/>
        <v>1.7453292519927421E-4</v>
      </c>
      <c r="Q368" s="182">
        <f t="shared" si="240"/>
        <v>1.9277791339331607E-3</v>
      </c>
      <c r="R368" s="182">
        <f t="shared" si="241"/>
        <v>1.0000003096944809</v>
      </c>
      <c r="S368" s="182">
        <f t="shared" si="242"/>
        <v>-6.0213809669905352E-3</v>
      </c>
      <c r="T368" s="182">
        <f t="shared" si="243"/>
        <v>-2.5775441172332667</v>
      </c>
      <c r="U368" s="185">
        <f t="shared" si="244"/>
        <v>-1.5350007424879271</v>
      </c>
    </row>
    <row r="369" spans="1:21" x14ac:dyDescent="0.3">
      <c r="A369" s="180">
        <v>2775</v>
      </c>
      <c r="B369" s="181">
        <v>90.24</v>
      </c>
      <c r="C369" s="181">
        <v>210.8</v>
      </c>
      <c r="D369" s="57">
        <f t="shared" si="228"/>
        <v>1118.5663626285457</v>
      </c>
      <c r="E369" s="57">
        <f t="shared" si="229"/>
        <v>-1034.9863626285457</v>
      </c>
      <c r="F369" s="57">
        <f t="shared" si="230"/>
        <v>-1323.1074621109046</v>
      </c>
      <c r="G369" s="57">
        <f t="shared" si="231"/>
        <v>-1529.0071015592166</v>
      </c>
      <c r="H369" s="57">
        <f t="shared" si="232"/>
        <v>16831.342537889119</v>
      </c>
      <c r="I369" s="57">
        <f t="shared" si="233"/>
        <v>29460.772898440762</v>
      </c>
      <c r="J369" s="182">
        <f t="shared" si="234"/>
        <v>2021.9980397893751</v>
      </c>
      <c r="K369" s="182">
        <f t="shared" si="235"/>
        <v>229.12912930967252</v>
      </c>
      <c r="L369" s="182">
        <f t="shared" si="236"/>
        <v>1910.3482249044082</v>
      </c>
      <c r="M369" s="183"/>
      <c r="N369" s="184">
        <f t="shared" si="237"/>
        <v>3</v>
      </c>
      <c r="O369" s="184">
        <f t="shared" si="238"/>
        <v>1.2217304763959117E-3</v>
      </c>
      <c r="P369" s="184">
        <f t="shared" si="239"/>
        <v>3.490658503990445E-4</v>
      </c>
      <c r="Q369" s="182">
        <f t="shared" si="240"/>
        <v>1.2706182549473422E-3</v>
      </c>
      <c r="R369" s="182">
        <f t="shared" si="241"/>
        <v>1.0000001345392509</v>
      </c>
      <c r="S369" s="182">
        <f t="shared" si="242"/>
        <v>-1.0733751439719113E-2</v>
      </c>
      <c r="T369" s="182">
        <f t="shared" si="243"/>
        <v>-2.5771310880607361</v>
      </c>
      <c r="U369" s="185">
        <f t="shared" si="244"/>
        <v>-1.5356688870579875</v>
      </c>
    </row>
    <row r="370" spans="1:21" x14ac:dyDescent="0.3">
      <c r="A370" s="180">
        <v>2778</v>
      </c>
      <c r="B370" s="181">
        <v>90.22</v>
      </c>
      <c r="C370" s="181">
        <v>210.81</v>
      </c>
      <c r="D370" s="57">
        <f t="shared" si="228"/>
        <v>1118.5543198890809</v>
      </c>
      <c r="E370" s="57">
        <f t="shared" si="229"/>
        <v>-1034.974319889081</v>
      </c>
      <c r="F370" s="57">
        <f t="shared" si="230"/>
        <v>-1325.6841869617813</v>
      </c>
      <c r="G370" s="57">
        <f t="shared" si="231"/>
        <v>-1530.5434426349775</v>
      </c>
      <c r="H370" s="57">
        <f t="shared" si="232"/>
        <v>16828.765813038241</v>
      </c>
      <c r="I370" s="57">
        <f t="shared" si="233"/>
        <v>29459.236557365002</v>
      </c>
      <c r="J370" s="182">
        <f t="shared" si="234"/>
        <v>2024.8461159686797</v>
      </c>
      <c r="K370" s="182">
        <f t="shared" si="235"/>
        <v>229.1024410514876</v>
      </c>
      <c r="L370" s="182">
        <f t="shared" si="236"/>
        <v>1913.3479046217105</v>
      </c>
      <c r="M370" s="183"/>
      <c r="N370" s="184">
        <f t="shared" si="237"/>
        <v>3</v>
      </c>
      <c r="O370" s="184">
        <f t="shared" si="238"/>
        <v>-3.4906585039879649E-4</v>
      </c>
      <c r="P370" s="184">
        <f t="shared" si="239"/>
        <v>1.7453292519927421E-4</v>
      </c>
      <c r="Q370" s="182">
        <f t="shared" si="240"/>
        <v>3.902668556750033E-4</v>
      </c>
      <c r="R370" s="182">
        <f t="shared" si="241"/>
        <v>1.0000000126923518</v>
      </c>
      <c r="S370" s="182">
        <f t="shared" si="242"/>
        <v>-1.204273946482016E-2</v>
      </c>
      <c r="T370" s="182">
        <f t="shared" si="243"/>
        <v>-2.576724850876575</v>
      </c>
      <c r="U370" s="185">
        <f t="shared" si="244"/>
        <v>-1.5363410757608851</v>
      </c>
    </row>
    <row r="371" spans="1:21" x14ac:dyDescent="0.3">
      <c r="A371" s="180">
        <v>2781</v>
      </c>
      <c r="B371" s="181">
        <v>90.08</v>
      </c>
      <c r="C371" s="181">
        <v>210.83</v>
      </c>
      <c r="D371" s="57">
        <f t="shared" ref="D371:D402" si="245">S371+D370</f>
        <v>1118.5464659182928</v>
      </c>
      <c r="E371" s="57">
        <f t="shared" ref="E371:E402" si="246">$D$1-D371</f>
        <v>-1034.9664659182929</v>
      </c>
      <c r="F371" s="57">
        <f t="shared" ref="F371:F402" si="247">T371+F370</f>
        <v>-1328.260520801718</v>
      </c>
      <c r="G371" s="57">
        <f t="shared" ref="G371:G402" si="248">U371+G370</f>
        <v>-1532.0804649806446</v>
      </c>
      <c r="H371" s="57">
        <f t="shared" ref="H371:H402" si="249">H370+T371</f>
        <v>16826.189479198303</v>
      </c>
      <c r="I371" s="57">
        <f t="shared" ref="I371:I402" si="250">I370+U371</f>
        <v>29457.699535019336</v>
      </c>
      <c r="J371" s="182">
        <f t="shared" ref="J371:J402" si="251">SQRT(F371^2+G371^2)</f>
        <v>2027.6948888567429</v>
      </c>
      <c r="K371" s="182">
        <f t="shared" ref="K371:K402" si="252">IF(J371=0,0,IF(F371&lt;0,ATAN(G371/F371)*180/PI()+180,ATAN(G371/F371)*180/PI()))</f>
        <v>229.07584872935237</v>
      </c>
      <c r="L371" s="182">
        <f t="shared" ref="L371:L402" si="253">COS((K371-$B$1)*PI()/180)*J371</f>
        <v>1916.3475863485589</v>
      </c>
      <c r="M371" s="183"/>
      <c r="N371" s="184">
        <f t="shared" ref="N371:N402" si="254">A371-A370</f>
        <v>3</v>
      </c>
      <c r="O371" s="184">
        <f t="shared" ref="O371:O402" si="255">RADIANS(B371-B370)</f>
        <v>-2.4434609527920711E-3</v>
      </c>
      <c r="P371" s="184">
        <f t="shared" ref="P371:P402" si="256">RADIANS(C371-C370)</f>
        <v>3.490658503990445E-4</v>
      </c>
      <c r="Q371" s="182">
        <f t="shared" ref="Q371:Q402" si="257">ACOS(COS(O371)-SIN(RADIANS(B370))*SIN(RADIANS(B371))*(1-COS(P371)))</f>
        <v>2.4682681175305365E-3</v>
      </c>
      <c r="R371" s="182">
        <f t="shared" ref="R371:R402" si="258">2/Q371*TAN(Q371/2)</f>
        <v>1.0000005076959344</v>
      </c>
      <c r="S371" s="182">
        <f t="shared" ref="S371:S402" si="259">(N371/2)*(COS(RADIANS(B370))+COS(RADIANS(B371)))*R371</f>
        <v>-7.8539707881620097E-3</v>
      </c>
      <c r="T371" s="182">
        <f t="shared" ref="T371:T402" si="260">(N371/2)*(SIN(RADIANS(B370))*COS(RADIANS(C370))+SIN(RADIANS(B371))*COS(RADIANS(C371)))*R371</f>
        <v>-2.5763338399367353</v>
      </c>
      <c r="U371" s="185">
        <f t="shared" ref="U371:U402" si="261">(N371/2)*(SIN(RADIANS(B370))*SIN(RADIANS(C370))+SIN(RADIANS(B371))*SIN(RADIANS(C371)))*R371</f>
        <v>-1.5370223456671022</v>
      </c>
    </row>
    <row r="372" spans="1:21" x14ac:dyDescent="0.3">
      <c r="A372" s="180">
        <v>2784</v>
      </c>
      <c r="B372" s="181">
        <v>90.02</v>
      </c>
      <c r="C372" s="181">
        <v>210.84</v>
      </c>
      <c r="D372" s="57">
        <f t="shared" si="245"/>
        <v>1118.5438479248601</v>
      </c>
      <c r="E372" s="57">
        <f t="shared" si="246"/>
        <v>-1034.9638479248601</v>
      </c>
      <c r="F372" s="57">
        <f t="shared" si="247"/>
        <v>-1330.8364605423412</v>
      </c>
      <c r="G372" s="57">
        <f t="shared" si="248"/>
        <v>-1533.6181667571523</v>
      </c>
      <c r="H372" s="57">
        <f t="shared" si="249"/>
        <v>16823.613539457681</v>
      </c>
      <c r="I372" s="57">
        <f t="shared" si="250"/>
        <v>29456.16183324283</v>
      </c>
      <c r="J372" s="182">
        <f t="shared" si="251"/>
        <v>2030.5443521667867</v>
      </c>
      <c r="K372" s="182">
        <f t="shared" si="252"/>
        <v>229.04935199289048</v>
      </c>
      <c r="L372" s="182">
        <f t="shared" si="253"/>
        <v>1919.3472664908104</v>
      </c>
      <c r="M372" s="183"/>
      <c r="N372" s="184">
        <f t="shared" si="254"/>
        <v>3</v>
      </c>
      <c r="O372" s="184">
        <f t="shared" si="255"/>
        <v>-1.0471975511966373E-3</v>
      </c>
      <c r="P372" s="184">
        <f t="shared" si="256"/>
        <v>1.7453292519927421E-4</v>
      </c>
      <c r="Q372" s="182">
        <f t="shared" si="257"/>
        <v>1.0616423253930751E-3</v>
      </c>
      <c r="R372" s="182">
        <f t="shared" si="258"/>
        <v>1.0000000939237128</v>
      </c>
      <c r="S372" s="182">
        <f t="shared" si="259"/>
        <v>-2.617993432727853E-3</v>
      </c>
      <c r="T372" s="182">
        <f t="shared" si="260"/>
        <v>-2.575939740623292</v>
      </c>
      <c r="U372" s="185">
        <f t="shared" si="261"/>
        <v>-1.537701776507624</v>
      </c>
    </row>
    <row r="373" spans="1:21" x14ac:dyDescent="0.3">
      <c r="A373" s="180">
        <v>2787</v>
      </c>
      <c r="B373" s="181">
        <v>89.98</v>
      </c>
      <c r="C373" s="181">
        <v>210.86</v>
      </c>
      <c r="D373" s="57">
        <f t="shared" si="245"/>
        <v>1118.5438479248601</v>
      </c>
      <c r="E373" s="57">
        <f t="shared" si="246"/>
        <v>-1034.9638479248601</v>
      </c>
      <c r="F373" s="57">
        <f t="shared" si="247"/>
        <v>-1333.4119986616354</v>
      </c>
      <c r="G373" s="57">
        <f t="shared" si="248"/>
        <v>-1535.1565434792644</v>
      </c>
      <c r="H373" s="57">
        <f t="shared" si="249"/>
        <v>16821.038001338387</v>
      </c>
      <c r="I373" s="57">
        <f t="shared" si="250"/>
        <v>29454.623456520716</v>
      </c>
      <c r="J373" s="182">
        <f t="shared" si="251"/>
        <v>2033.3944947210857</v>
      </c>
      <c r="K373" s="182">
        <f t="shared" si="252"/>
        <v>229.02295053868031</v>
      </c>
      <c r="L373" s="182">
        <f t="shared" si="253"/>
        <v>1922.3469362915903</v>
      </c>
      <c r="M373" s="183"/>
      <c r="N373" s="184">
        <f t="shared" si="254"/>
        <v>3</v>
      </c>
      <c r="O373" s="184">
        <f t="shared" si="255"/>
        <v>-6.9813170079759297E-4</v>
      </c>
      <c r="P373" s="184">
        <f t="shared" si="256"/>
        <v>3.490658503990445E-4</v>
      </c>
      <c r="Q373" s="182">
        <f t="shared" si="257"/>
        <v>7.8053496696006697E-4</v>
      </c>
      <c r="R373" s="182">
        <f t="shared" si="258"/>
        <v>1.0000000507695725</v>
      </c>
      <c r="S373" s="182">
        <f t="shared" si="259"/>
        <v>1.8377227756633251E-16</v>
      </c>
      <c r="T373" s="182">
        <f t="shared" si="260"/>
        <v>-2.5755381192941642</v>
      </c>
      <c r="U373" s="185">
        <f t="shared" si="261"/>
        <v>-1.5383767221121625</v>
      </c>
    </row>
    <row r="374" spans="1:21" x14ac:dyDescent="0.3">
      <c r="A374" s="180">
        <v>2789.53</v>
      </c>
      <c r="B374" s="181">
        <v>90.03</v>
      </c>
      <c r="C374" s="181">
        <v>210.87</v>
      </c>
      <c r="D374" s="57">
        <f t="shared" si="245"/>
        <v>1118.5436271407164</v>
      </c>
      <c r="E374" s="57">
        <f t="shared" si="246"/>
        <v>-1034.9636271407164</v>
      </c>
      <c r="F374" s="57">
        <f t="shared" si="247"/>
        <v>-1335.5836960604754</v>
      </c>
      <c r="G374" s="57">
        <f t="shared" si="248"/>
        <v>-1536.454476426941</v>
      </c>
      <c r="H374" s="57">
        <f t="shared" si="249"/>
        <v>16818.866303939547</v>
      </c>
      <c r="I374" s="57">
        <f t="shared" si="250"/>
        <v>29453.325523573039</v>
      </c>
      <c r="J374" s="182">
        <f t="shared" si="251"/>
        <v>2035.7986558878915</v>
      </c>
      <c r="K374" s="182">
        <f t="shared" si="252"/>
        <v>229.00076049056946</v>
      </c>
      <c r="L374" s="182">
        <f t="shared" si="253"/>
        <v>1924.8766478821565</v>
      </c>
      <c r="M374" s="183"/>
      <c r="N374" s="184">
        <f t="shared" si="254"/>
        <v>2.5300000000002001</v>
      </c>
      <c r="O374" s="184">
        <f t="shared" si="255"/>
        <v>8.7266462599711514E-4</v>
      </c>
      <c r="P374" s="184">
        <f t="shared" si="256"/>
        <v>1.7453292519927421E-4</v>
      </c>
      <c r="Q374" s="182">
        <f t="shared" si="257"/>
        <v>8.8994679010712119E-4</v>
      </c>
      <c r="R374" s="182">
        <f t="shared" si="258"/>
        <v>1.000000066000446</v>
      </c>
      <c r="S374" s="182">
        <f t="shared" si="259"/>
        <v>-2.207841436516616E-4</v>
      </c>
      <c r="T374" s="182">
        <f t="shared" si="260"/>
        <v>-2.1716973988400525</v>
      </c>
      <c r="U374" s="185">
        <f t="shared" si="261"/>
        <v>-1.2979329476766173</v>
      </c>
    </row>
    <row r="375" spans="1:21" x14ac:dyDescent="0.3">
      <c r="A375" s="180">
        <v>2793</v>
      </c>
      <c r="B375" s="181">
        <v>90.14</v>
      </c>
      <c r="C375" s="181">
        <v>210.93</v>
      </c>
      <c r="D375" s="57">
        <f t="shared" si="245"/>
        <v>1118.5384792942959</v>
      </c>
      <c r="E375" s="57">
        <f t="shared" si="246"/>
        <v>-1034.958479294296</v>
      </c>
      <c r="F375" s="57">
        <f t="shared" si="247"/>
        <v>-1338.5611774148254</v>
      </c>
      <c r="G375" s="57">
        <f t="shared" si="248"/>
        <v>-1538.2364622533114</v>
      </c>
      <c r="H375" s="57">
        <f t="shared" si="249"/>
        <v>16815.888822585199</v>
      </c>
      <c r="I375" s="57">
        <f t="shared" si="250"/>
        <v>29451.543537746667</v>
      </c>
      <c r="J375" s="182">
        <f t="shared" si="251"/>
        <v>2039.0972118777827</v>
      </c>
      <c r="K375" s="182">
        <f t="shared" si="252"/>
        <v>228.97046767962118</v>
      </c>
      <c r="L375" s="182">
        <f t="shared" si="253"/>
        <v>1928.3462152875036</v>
      </c>
      <c r="M375" s="183"/>
      <c r="N375" s="184">
        <f t="shared" si="254"/>
        <v>3.4699999999997999</v>
      </c>
      <c r="O375" s="184">
        <f t="shared" si="255"/>
        <v>1.9198621771937526E-3</v>
      </c>
      <c r="P375" s="184">
        <f t="shared" si="256"/>
        <v>1.0471975511966373E-3</v>
      </c>
      <c r="Q375" s="182">
        <f t="shared" si="257"/>
        <v>2.1868906557724888E-3</v>
      </c>
      <c r="R375" s="182">
        <f t="shared" si="258"/>
        <v>1.0000003985410857</v>
      </c>
      <c r="S375" s="182">
        <f t="shared" si="259"/>
        <v>-5.1478464203143764E-3</v>
      </c>
      <c r="T375" s="182">
        <f t="shared" si="260"/>
        <v>-2.9774813543498513</v>
      </c>
      <c r="U375" s="185">
        <f t="shared" si="261"/>
        <v>-1.7819858263702668</v>
      </c>
    </row>
    <row r="376" spans="1:21" x14ac:dyDescent="0.3">
      <c r="A376" s="180">
        <v>2796</v>
      </c>
      <c r="B376" s="181">
        <v>90.21</v>
      </c>
      <c r="C376" s="181">
        <v>210.98</v>
      </c>
      <c r="D376" s="57">
        <f t="shared" si="245"/>
        <v>1118.5293163299582</v>
      </c>
      <c r="E376" s="57">
        <f t="shared" si="246"/>
        <v>-1034.9493163299583</v>
      </c>
      <c r="F376" s="57">
        <f t="shared" si="247"/>
        <v>-1341.133879812882</v>
      </c>
      <c r="G376" s="57">
        <f t="shared" si="248"/>
        <v>-1539.7795490041121</v>
      </c>
      <c r="H376" s="57">
        <f t="shared" si="249"/>
        <v>16813.316120187141</v>
      </c>
      <c r="I376" s="57">
        <f t="shared" si="250"/>
        <v>29450.000450995867</v>
      </c>
      <c r="J376" s="182">
        <f t="shared" si="251"/>
        <v>2041.9503282678697</v>
      </c>
      <c r="K376" s="182">
        <f t="shared" si="252"/>
        <v>228.94443375167839</v>
      </c>
      <c r="L376" s="182">
        <f t="shared" si="253"/>
        <v>1931.3457842959981</v>
      </c>
      <c r="M376" s="183"/>
      <c r="N376" s="184">
        <f t="shared" si="254"/>
        <v>3</v>
      </c>
      <c r="O376" s="184">
        <f t="shared" si="255"/>
        <v>1.2217304763959117E-3</v>
      </c>
      <c r="P376" s="184">
        <f t="shared" si="256"/>
        <v>8.7266462599686718E-4</v>
      </c>
      <c r="Q376" s="182">
        <f t="shared" si="257"/>
        <v>1.5013865948820815E-3</v>
      </c>
      <c r="R376" s="182">
        <f t="shared" si="258"/>
        <v>1.0000001878468514</v>
      </c>
      <c r="S376" s="182">
        <f t="shared" si="259"/>
        <v>-9.1629643378366519E-3</v>
      </c>
      <c r="T376" s="182">
        <f t="shared" si="260"/>
        <v>-2.5727023980567183</v>
      </c>
      <c r="U376" s="185">
        <f t="shared" si="261"/>
        <v>-1.5430867508006811</v>
      </c>
    </row>
    <row r="377" spans="1:21" x14ac:dyDescent="0.3">
      <c r="A377" s="180">
        <v>2799</v>
      </c>
      <c r="B377" s="181">
        <v>90.21</v>
      </c>
      <c r="C377" s="181">
        <v>211.03</v>
      </c>
      <c r="D377" s="57">
        <f t="shared" si="245"/>
        <v>1118.5183207795912</v>
      </c>
      <c r="E377" s="57">
        <f t="shared" si="246"/>
        <v>-1034.9383207795913</v>
      </c>
      <c r="F377" s="57">
        <f t="shared" si="247"/>
        <v>-1343.7052295155754</v>
      </c>
      <c r="G377" s="57">
        <f t="shared" si="248"/>
        <v>-1541.3248772000566</v>
      </c>
      <c r="H377" s="57">
        <f t="shared" si="249"/>
        <v>16810.744770484449</v>
      </c>
      <c r="I377" s="57">
        <f t="shared" si="250"/>
        <v>29448.455122799922</v>
      </c>
      <c r="J377" s="182">
        <f t="shared" si="251"/>
        <v>2044.804665708506</v>
      </c>
      <c r="K377" s="182">
        <f t="shared" si="252"/>
        <v>228.91854232121227</v>
      </c>
      <c r="L377" s="182">
        <f t="shared" si="253"/>
        <v>1934.3453025585163</v>
      </c>
      <c r="M377" s="183"/>
      <c r="N377" s="184">
        <f t="shared" si="254"/>
        <v>3</v>
      </c>
      <c r="O377" s="184">
        <f t="shared" si="255"/>
        <v>0</v>
      </c>
      <c r="P377" s="184">
        <f t="shared" si="256"/>
        <v>8.726646259973632E-4</v>
      </c>
      <c r="Q377" s="182">
        <f t="shared" si="257"/>
        <v>8.7265876447517599E-4</v>
      </c>
      <c r="R377" s="182">
        <f t="shared" si="258"/>
        <v>1.0000000634611148</v>
      </c>
      <c r="S377" s="182">
        <f t="shared" si="259"/>
        <v>-1.0995550366960956E-2</v>
      </c>
      <c r="T377" s="182">
        <f t="shared" si="260"/>
        <v>-2.5713497026934298</v>
      </c>
      <c r="U377" s="185">
        <f t="shared" si="261"/>
        <v>-1.5453281959443319</v>
      </c>
    </row>
    <row r="378" spans="1:21" x14ac:dyDescent="0.3">
      <c r="A378" s="180">
        <v>2802</v>
      </c>
      <c r="B378" s="181">
        <v>90.09</v>
      </c>
      <c r="C378" s="181">
        <v>211.08</v>
      </c>
      <c r="D378" s="57">
        <f t="shared" si="245"/>
        <v>1118.5104668078661</v>
      </c>
      <c r="E378" s="57">
        <f t="shared" si="246"/>
        <v>-1034.9304668078662</v>
      </c>
      <c r="F378" s="57">
        <f t="shared" si="247"/>
        <v>-1346.275237669523</v>
      </c>
      <c r="G378" s="57">
        <f t="shared" si="248"/>
        <v>-1542.8724535447809</v>
      </c>
      <c r="H378" s="57">
        <f t="shared" si="249"/>
        <v>16808.174762330502</v>
      </c>
      <c r="I378" s="57">
        <f t="shared" si="250"/>
        <v>29446.907546455197</v>
      </c>
      <c r="J378" s="182">
        <f t="shared" si="251"/>
        <v>2047.6602314518448</v>
      </c>
      <c r="K378" s="182">
        <f t="shared" si="252"/>
        <v>228.89279272158302</v>
      </c>
      <c r="L378" s="182">
        <f t="shared" si="253"/>
        <v>1937.3447830801301</v>
      </c>
      <c r="M378" s="183"/>
      <c r="N378" s="184">
        <f t="shared" si="254"/>
        <v>3</v>
      </c>
      <c r="O378" s="184">
        <f t="shared" si="255"/>
        <v>-2.094395102393027E-3</v>
      </c>
      <c r="P378" s="184">
        <f t="shared" si="256"/>
        <v>8.726646259973632E-4</v>
      </c>
      <c r="Q378" s="182">
        <f t="shared" si="257"/>
        <v>2.2689268159958864E-3</v>
      </c>
      <c r="R378" s="182">
        <f t="shared" si="258"/>
        <v>1.000000429002629</v>
      </c>
      <c r="S378" s="182">
        <f t="shared" si="259"/>
        <v>-7.8539717252050431E-3</v>
      </c>
      <c r="T378" s="182">
        <f t="shared" si="260"/>
        <v>-2.570008153947493</v>
      </c>
      <c r="U378" s="185">
        <f t="shared" si="261"/>
        <v>-1.5475763447243982</v>
      </c>
    </row>
    <row r="379" spans="1:21" x14ac:dyDescent="0.3">
      <c r="A379" s="180">
        <v>2805</v>
      </c>
      <c r="B379" s="181">
        <v>89.95</v>
      </c>
      <c r="C379" s="181">
        <v>211.13</v>
      </c>
      <c r="D379" s="57">
        <f t="shared" si="245"/>
        <v>1118.5094196105304</v>
      </c>
      <c r="E379" s="57">
        <f t="shared" si="246"/>
        <v>-1034.9294196105304</v>
      </c>
      <c r="F379" s="57">
        <f t="shared" si="247"/>
        <v>-1348.8439028081377</v>
      </c>
      <c r="G379" s="57">
        <f t="shared" si="248"/>
        <v>-1544.4222771670075</v>
      </c>
      <c r="H379" s="57">
        <f t="shared" si="249"/>
        <v>16805.606097191889</v>
      </c>
      <c r="I379" s="57">
        <f t="shared" si="250"/>
        <v>29445.35772283297</v>
      </c>
      <c r="J379" s="182">
        <f t="shared" si="251"/>
        <v>2050.5170187912154</v>
      </c>
      <c r="K379" s="182">
        <f t="shared" si="252"/>
        <v>228.86718441608534</v>
      </c>
      <c r="L379" s="182">
        <f t="shared" si="253"/>
        <v>1940.344224155099</v>
      </c>
      <c r="M379" s="183"/>
      <c r="N379" s="184">
        <f t="shared" si="254"/>
        <v>3</v>
      </c>
      <c r="O379" s="184">
        <f t="shared" si="255"/>
        <v>-2.4434609527920711E-3</v>
      </c>
      <c r="P379" s="184">
        <f t="shared" si="256"/>
        <v>8.7266462599686718E-4</v>
      </c>
      <c r="Q379" s="182">
        <f t="shared" si="257"/>
        <v>2.5946183737834971E-3</v>
      </c>
      <c r="R379" s="182">
        <f t="shared" si="258"/>
        <v>1.0000005610040865</v>
      </c>
      <c r="S379" s="182">
        <f t="shared" si="259"/>
        <v>-1.0471973358753333E-3</v>
      </c>
      <c r="T379" s="182">
        <f t="shared" si="260"/>
        <v>-2.568665138614632</v>
      </c>
      <c r="U379" s="185">
        <f t="shared" si="261"/>
        <v>-1.5498236222265318</v>
      </c>
    </row>
    <row r="380" spans="1:21" x14ac:dyDescent="0.3">
      <c r="A380" s="180">
        <v>2808</v>
      </c>
      <c r="B380" s="181">
        <v>89.81</v>
      </c>
      <c r="C380" s="181">
        <v>211.18</v>
      </c>
      <c r="D380" s="57">
        <f t="shared" si="245"/>
        <v>1118.5157027900798</v>
      </c>
      <c r="E380" s="57">
        <f t="shared" si="246"/>
        <v>-1034.9357027900799</v>
      </c>
      <c r="F380" s="57">
        <f t="shared" si="247"/>
        <v>-1351.411209020285</v>
      </c>
      <c r="G380" s="57">
        <f t="shared" si="248"/>
        <v>-1545.9743384691781</v>
      </c>
      <c r="H380" s="57">
        <f t="shared" si="249"/>
        <v>16803.038790979743</v>
      </c>
      <c r="I380" s="57">
        <f t="shared" si="250"/>
        <v>29443.805661530801</v>
      </c>
      <c r="J380" s="182">
        <f t="shared" si="251"/>
        <v>2053.375004978604</v>
      </c>
      <c r="K380" s="182">
        <f t="shared" si="252"/>
        <v>228.84171701350402</v>
      </c>
      <c r="L380" s="182">
        <f t="shared" si="253"/>
        <v>1943.3436072051979</v>
      </c>
      <c r="M380" s="183"/>
      <c r="N380" s="184">
        <f t="shared" si="254"/>
        <v>3</v>
      </c>
      <c r="O380" s="184">
        <f t="shared" si="255"/>
        <v>-2.4434609527920711E-3</v>
      </c>
      <c r="P380" s="184">
        <f t="shared" si="256"/>
        <v>8.726646259973632E-4</v>
      </c>
      <c r="Q380" s="182">
        <f t="shared" si="257"/>
        <v>2.5946177479012622E-3</v>
      </c>
      <c r="R380" s="182">
        <f t="shared" si="258"/>
        <v>1.0000005610038158</v>
      </c>
      <c r="S380" s="182">
        <f t="shared" si="259"/>
        <v>6.2831795493271288E-3</v>
      </c>
      <c r="T380" s="182">
        <f t="shared" si="260"/>
        <v>-2.5673062121471792</v>
      </c>
      <c r="U380" s="185">
        <f t="shared" si="261"/>
        <v>-1.5520613021705816</v>
      </c>
    </row>
    <row r="381" spans="1:21" x14ac:dyDescent="0.3">
      <c r="A381" s="180">
        <v>2811</v>
      </c>
      <c r="B381" s="181">
        <v>89.82</v>
      </c>
      <c r="C381" s="181">
        <v>211.23</v>
      </c>
      <c r="D381" s="57">
        <f t="shared" si="245"/>
        <v>1118.5253893511995</v>
      </c>
      <c r="E381" s="57">
        <f t="shared" si="246"/>
        <v>-1034.9453893511995</v>
      </c>
      <c r="F381" s="57">
        <f t="shared" si="247"/>
        <v>-1353.9771527112507</v>
      </c>
      <c r="G381" s="57">
        <f t="shared" si="248"/>
        <v>-1547.5286352720213</v>
      </c>
      <c r="H381" s="57">
        <f t="shared" si="249"/>
        <v>16800.472847288776</v>
      </c>
      <c r="I381" s="57">
        <f t="shared" si="250"/>
        <v>29442.251364727959</v>
      </c>
      <c r="J381" s="182">
        <f t="shared" si="251"/>
        <v>2056.234180984975</v>
      </c>
      <c r="K381" s="182">
        <f t="shared" si="252"/>
        <v>228.81639000114029</v>
      </c>
      <c r="L381" s="182">
        <f t="shared" si="253"/>
        <v>1946.3429280276762</v>
      </c>
      <c r="M381" s="183"/>
      <c r="N381" s="184">
        <f t="shared" si="254"/>
        <v>3</v>
      </c>
      <c r="O381" s="184">
        <f t="shared" si="255"/>
        <v>1.7453292519927421E-4</v>
      </c>
      <c r="P381" s="184">
        <f t="shared" si="256"/>
        <v>8.7266462599686718E-4</v>
      </c>
      <c r="Q381" s="182">
        <f t="shared" si="257"/>
        <v>8.899423296011566E-4</v>
      </c>
      <c r="R381" s="182">
        <f t="shared" si="258"/>
        <v>1.0000000659997845</v>
      </c>
      <c r="S381" s="182">
        <f t="shared" si="259"/>
        <v>9.6865611197190504E-3</v>
      </c>
      <c r="T381" s="182">
        <f t="shared" si="260"/>
        <v>-2.565943690965776</v>
      </c>
      <c r="U381" s="185">
        <f t="shared" si="261"/>
        <v>-1.5542968028432047</v>
      </c>
    </row>
    <row r="382" spans="1:21" x14ac:dyDescent="0.3">
      <c r="A382" s="180">
        <v>2814.27</v>
      </c>
      <c r="B382" s="181">
        <v>89.97</v>
      </c>
      <c r="C382" s="181">
        <v>211.28</v>
      </c>
      <c r="D382" s="57">
        <f t="shared" si="245"/>
        <v>1118.5313819345008</v>
      </c>
      <c r="E382" s="57">
        <f t="shared" si="246"/>
        <v>-1034.9513819345009</v>
      </c>
      <c r="F382" s="57">
        <f t="shared" si="247"/>
        <v>-1356.7725608970241</v>
      </c>
      <c r="G382" s="57">
        <f t="shared" si="248"/>
        <v>-1549.2252643941154</v>
      </c>
      <c r="H382" s="57">
        <f t="shared" si="249"/>
        <v>16797.677439103005</v>
      </c>
      <c r="I382" s="57">
        <f t="shared" si="250"/>
        <v>29440.554735605867</v>
      </c>
      <c r="J382" s="182">
        <f t="shared" si="251"/>
        <v>2059.3520101818644</v>
      </c>
      <c r="K382" s="182">
        <f t="shared" si="252"/>
        <v>228.78893927539008</v>
      </c>
      <c r="L382" s="182">
        <f t="shared" si="253"/>
        <v>1949.6121370915498</v>
      </c>
      <c r="M382" s="183"/>
      <c r="N382" s="184">
        <f t="shared" si="254"/>
        <v>3.2699999999999818</v>
      </c>
      <c r="O382" s="184">
        <f t="shared" si="255"/>
        <v>2.6179938779915934E-3</v>
      </c>
      <c r="P382" s="184">
        <f t="shared" si="256"/>
        <v>8.726646259973632E-4</v>
      </c>
      <c r="Q382" s="182">
        <f t="shared" si="257"/>
        <v>2.7596073093898443E-3</v>
      </c>
      <c r="R382" s="182">
        <f t="shared" si="258"/>
        <v>1.0000006346198584</v>
      </c>
      <c r="S382" s="182">
        <f t="shared" si="259"/>
        <v>5.9925833014097003E-3</v>
      </c>
      <c r="T382" s="182">
        <f t="shared" si="260"/>
        <v>-2.7954081857732787</v>
      </c>
      <c r="U382" s="185">
        <f t="shared" si="261"/>
        <v>-1.6966291220939276</v>
      </c>
    </row>
    <row r="383" spans="1:21" x14ac:dyDescent="0.3">
      <c r="A383" s="180">
        <v>2817</v>
      </c>
      <c r="B383" s="181">
        <v>90.08</v>
      </c>
      <c r="C383" s="181">
        <v>211.21</v>
      </c>
      <c r="D383" s="57">
        <f t="shared" si="245"/>
        <v>1118.5301907473588</v>
      </c>
      <c r="E383" s="57">
        <f t="shared" si="246"/>
        <v>-1034.9501907473589</v>
      </c>
      <c r="F383" s="57">
        <f t="shared" si="247"/>
        <v>-1359.106593160127</v>
      </c>
      <c r="G383" s="57">
        <f t="shared" si="248"/>
        <v>-1550.6413112717412</v>
      </c>
      <c r="H383" s="57">
        <f t="shared" si="249"/>
        <v>16795.3434068399</v>
      </c>
      <c r="I383" s="57">
        <f t="shared" si="250"/>
        <v>29439.138688728242</v>
      </c>
      <c r="J383" s="182">
        <f t="shared" si="251"/>
        <v>2061.9551905397634</v>
      </c>
      <c r="K383" s="182">
        <f t="shared" si="252"/>
        <v>228.7660726204308</v>
      </c>
      <c r="L383" s="182">
        <f t="shared" si="253"/>
        <v>1952.341491763462</v>
      </c>
      <c r="M383" s="183"/>
      <c r="N383" s="184">
        <f t="shared" si="254"/>
        <v>2.7300000000000182</v>
      </c>
      <c r="O383" s="184">
        <f t="shared" si="255"/>
        <v>1.9198621771937526E-3</v>
      </c>
      <c r="P383" s="184">
        <f t="shared" si="256"/>
        <v>-1.2217304763959117E-3</v>
      </c>
      <c r="Q383" s="182">
        <f t="shared" si="257"/>
        <v>2.2756307683116095E-3</v>
      </c>
      <c r="R383" s="182">
        <f t="shared" si="258"/>
        <v>1.0000004315415063</v>
      </c>
      <c r="S383" s="182">
        <f t="shared" si="259"/>
        <v>-1.1911871419146205E-3</v>
      </c>
      <c r="T383" s="182">
        <f t="shared" si="260"/>
        <v>-2.3340322631030275</v>
      </c>
      <c r="U383" s="185">
        <f t="shared" si="261"/>
        <v>-1.4160468776258728</v>
      </c>
    </row>
    <row r="384" spans="1:21" x14ac:dyDescent="0.3">
      <c r="A384" s="180">
        <v>2820</v>
      </c>
      <c r="B384" s="181">
        <v>90.16</v>
      </c>
      <c r="C384" s="181">
        <v>211.14</v>
      </c>
      <c r="D384" s="57">
        <f t="shared" si="245"/>
        <v>1118.523907566374</v>
      </c>
      <c r="E384" s="57">
        <f t="shared" si="246"/>
        <v>-1034.943907566374</v>
      </c>
      <c r="F384" s="57">
        <f t="shared" si="247"/>
        <v>-1361.6733577930024</v>
      </c>
      <c r="G384" s="57">
        <f t="shared" si="248"/>
        <v>-1552.1942688562967</v>
      </c>
      <c r="H384" s="57">
        <f t="shared" si="249"/>
        <v>16792.776642207024</v>
      </c>
      <c r="I384" s="57">
        <f t="shared" si="250"/>
        <v>29437.585731143688</v>
      </c>
      <c r="J384" s="182">
        <f t="shared" si="251"/>
        <v>2064.8150962237764</v>
      </c>
      <c r="K384" s="182">
        <f t="shared" si="252"/>
        <v>228.74091399635222</v>
      </c>
      <c r="L384" s="182">
        <f t="shared" si="253"/>
        <v>1955.3408539333452</v>
      </c>
      <c r="M384" s="183"/>
      <c r="N384" s="184">
        <f t="shared" si="254"/>
        <v>3</v>
      </c>
      <c r="O384" s="184">
        <f t="shared" si="255"/>
        <v>1.3962634015954338E-3</v>
      </c>
      <c r="P384" s="184">
        <f t="shared" si="256"/>
        <v>-1.2217304763964076E-3</v>
      </c>
      <c r="Q384" s="182">
        <f t="shared" si="257"/>
        <v>1.8553086141133157E-3</v>
      </c>
      <c r="R384" s="182">
        <f t="shared" si="258"/>
        <v>1.000000286847603</v>
      </c>
      <c r="S384" s="182">
        <f t="shared" si="259"/>
        <v>-6.2831809847997922E-3</v>
      </c>
      <c r="T384" s="182">
        <f t="shared" si="260"/>
        <v>-2.5667646328755529</v>
      </c>
      <c r="U384" s="185">
        <f t="shared" si="261"/>
        <v>-1.552957584555577</v>
      </c>
    </row>
    <row r="385" spans="1:21" x14ac:dyDescent="0.3">
      <c r="A385" s="180">
        <v>2823</v>
      </c>
      <c r="B385" s="181">
        <v>90.19</v>
      </c>
      <c r="C385" s="181">
        <v>211.06</v>
      </c>
      <c r="D385" s="57">
        <f t="shared" si="245"/>
        <v>1118.5147446006638</v>
      </c>
      <c r="E385" s="57">
        <f t="shared" si="246"/>
        <v>-1034.9347446006639</v>
      </c>
      <c r="F385" s="57">
        <f t="shared" si="247"/>
        <v>-1364.2421468258781</v>
      </c>
      <c r="G385" s="57">
        <f t="shared" si="248"/>
        <v>-1553.7438614727191</v>
      </c>
      <c r="H385" s="57">
        <f t="shared" si="249"/>
        <v>16790.207853174146</v>
      </c>
      <c r="I385" s="57">
        <f t="shared" si="250"/>
        <v>29436.036138527266</v>
      </c>
      <c r="J385" s="182">
        <f t="shared" si="251"/>
        <v>2067.6742060199517</v>
      </c>
      <c r="K385" s="182">
        <f t="shared" si="252"/>
        <v>228.71572129787575</v>
      </c>
      <c r="L385" s="182">
        <f t="shared" si="253"/>
        <v>1958.3402868009905</v>
      </c>
      <c r="M385" s="183"/>
      <c r="N385" s="184">
        <f t="shared" si="254"/>
        <v>3</v>
      </c>
      <c r="O385" s="184">
        <f t="shared" si="255"/>
        <v>5.2359877559831865E-4</v>
      </c>
      <c r="P385" s="184">
        <f t="shared" si="256"/>
        <v>-1.3962634015951859E-3</v>
      </c>
      <c r="Q385" s="182">
        <f t="shared" si="257"/>
        <v>1.4912038535084271E-3</v>
      </c>
      <c r="R385" s="182">
        <f t="shared" si="258"/>
        <v>1.0000001853074523</v>
      </c>
      <c r="S385" s="182">
        <f t="shared" si="259"/>
        <v>-9.1629657101677149E-3</v>
      </c>
      <c r="T385" s="182">
        <f t="shared" si="260"/>
        <v>-2.5687890328756722</v>
      </c>
      <c r="U385" s="185">
        <f t="shared" si="261"/>
        <v>-1.5495926164222928</v>
      </c>
    </row>
    <row r="386" spans="1:21" x14ac:dyDescent="0.3">
      <c r="A386" s="180">
        <v>2826</v>
      </c>
      <c r="B386" s="181">
        <v>90.18</v>
      </c>
      <c r="C386" s="181">
        <v>210.99</v>
      </c>
      <c r="D386" s="57">
        <f t="shared" si="245"/>
        <v>1118.5050580389538</v>
      </c>
      <c r="E386" s="57">
        <f t="shared" si="246"/>
        <v>-1034.9250580389539</v>
      </c>
      <c r="F386" s="57">
        <f t="shared" si="247"/>
        <v>-1366.8129607359581</v>
      </c>
      <c r="G386" s="57">
        <f t="shared" si="248"/>
        <v>-1555.290089420972</v>
      </c>
      <c r="H386" s="57">
        <f t="shared" si="249"/>
        <v>16787.637039264067</v>
      </c>
      <c r="I386" s="57">
        <f t="shared" si="250"/>
        <v>29434.489910579014</v>
      </c>
      <c r="J386" s="182">
        <f t="shared" si="251"/>
        <v>2070.5325237452539</v>
      </c>
      <c r="K386" s="182">
        <f t="shared" si="252"/>
        <v>228.69049462786546</v>
      </c>
      <c r="L386" s="182">
        <f t="shared" si="253"/>
        <v>1961.339790929648</v>
      </c>
      <c r="M386" s="183"/>
      <c r="N386" s="184">
        <f t="shared" si="254"/>
        <v>3</v>
      </c>
      <c r="O386" s="184">
        <f t="shared" si="255"/>
        <v>-1.7453292519927421E-4</v>
      </c>
      <c r="P386" s="184">
        <f t="shared" si="256"/>
        <v>-1.2217304763959117E-3</v>
      </c>
      <c r="Q386" s="182">
        <f t="shared" si="257"/>
        <v>1.2341278433345426E-3</v>
      </c>
      <c r="R386" s="182">
        <f t="shared" si="258"/>
        <v>1.0000001269226471</v>
      </c>
      <c r="S386" s="182">
        <f t="shared" si="259"/>
        <v>-9.6865617098520103E-3</v>
      </c>
      <c r="T386" s="182">
        <f t="shared" si="260"/>
        <v>-2.5708139100799143</v>
      </c>
      <c r="U386" s="185">
        <f t="shared" si="261"/>
        <v>-1.5462279482528669</v>
      </c>
    </row>
    <row r="387" spans="1:21" x14ac:dyDescent="0.3">
      <c r="A387" s="180">
        <v>2829</v>
      </c>
      <c r="B387" s="181">
        <v>90.15</v>
      </c>
      <c r="C387" s="181">
        <v>210.91</v>
      </c>
      <c r="D387" s="57">
        <f t="shared" si="245"/>
        <v>1118.496418669793</v>
      </c>
      <c r="E387" s="57">
        <f t="shared" si="246"/>
        <v>-1034.9164186697931</v>
      </c>
      <c r="F387" s="57">
        <f t="shared" si="247"/>
        <v>-1369.3857991191073</v>
      </c>
      <c r="G387" s="57">
        <f t="shared" si="248"/>
        <v>-1556.8329524569303</v>
      </c>
      <c r="H387" s="57">
        <f t="shared" si="249"/>
        <v>16785.064200880919</v>
      </c>
      <c r="I387" s="57">
        <f t="shared" si="250"/>
        <v>29432.947047543057</v>
      </c>
      <c r="J387" s="182">
        <f t="shared" si="251"/>
        <v>2073.3900522296422</v>
      </c>
      <c r="K387" s="182">
        <f t="shared" si="252"/>
        <v>228.66523409701651</v>
      </c>
      <c r="L387" s="182">
        <f t="shared" si="253"/>
        <v>1964.339365847266</v>
      </c>
      <c r="M387" s="183"/>
      <c r="N387" s="184">
        <f t="shared" si="254"/>
        <v>3</v>
      </c>
      <c r="O387" s="184">
        <f t="shared" si="255"/>
        <v>-5.2359877559831865E-4</v>
      </c>
      <c r="P387" s="184">
        <f t="shared" si="256"/>
        <v>-1.3962634015956819E-3</v>
      </c>
      <c r="Q387" s="182">
        <f t="shared" si="257"/>
        <v>1.4912045304957822E-3</v>
      </c>
      <c r="R387" s="182">
        <f t="shared" si="258"/>
        <v>1.0000001853076206</v>
      </c>
      <c r="S387" s="182">
        <f t="shared" si="259"/>
        <v>-8.639369160887261E-3</v>
      </c>
      <c r="T387" s="182">
        <f t="shared" si="260"/>
        <v>-2.5728383831492025</v>
      </c>
      <c r="U387" s="185">
        <f t="shared" si="261"/>
        <v>-1.5428630359583484</v>
      </c>
    </row>
    <row r="388" spans="1:21" x14ac:dyDescent="0.3">
      <c r="A388" s="180">
        <v>2832</v>
      </c>
      <c r="B388" s="181">
        <v>90.13</v>
      </c>
      <c r="C388" s="181">
        <v>210.84</v>
      </c>
      <c r="D388" s="57">
        <f t="shared" si="245"/>
        <v>1118.4890882933544</v>
      </c>
      <c r="E388" s="57">
        <f t="shared" si="246"/>
        <v>-1034.9090882933544</v>
      </c>
      <c r="F388" s="57">
        <f t="shared" si="247"/>
        <v>-1371.9606579557092</v>
      </c>
      <c r="G388" s="57">
        <f t="shared" si="248"/>
        <v>-1558.3724481621232</v>
      </c>
      <c r="H388" s="57">
        <f t="shared" si="249"/>
        <v>16782.489342044319</v>
      </c>
      <c r="I388" s="57">
        <f t="shared" si="250"/>
        <v>29431.407551837863</v>
      </c>
      <c r="J388" s="182">
        <f t="shared" si="251"/>
        <v>2076.246790285074</v>
      </c>
      <c r="K388" s="182">
        <f t="shared" si="252"/>
        <v>228.6399398506459</v>
      </c>
      <c r="L388" s="182">
        <f t="shared" si="253"/>
        <v>1967.3390068635188</v>
      </c>
      <c r="M388" s="183"/>
      <c r="N388" s="184">
        <f t="shared" si="254"/>
        <v>3</v>
      </c>
      <c r="O388" s="184">
        <f t="shared" si="255"/>
        <v>-3.490658503990445E-4</v>
      </c>
      <c r="P388" s="184">
        <f t="shared" si="256"/>
        <v>-1.2217304763959117E-3</v>
      </c>
      <c r="Q388" s="182">
        <f t="shared" si="257"/>
        <v>1.2706153619039817E-3</v>
      </c>
      <c r="R388" s="182">
        <f t="shared" si="258"/>
        <v>1.0000001345386382</v>
      </c>
      <c r="S388" s="182">
        <f t="shared" si="259"/>
        <v>-7.3303764386052281E-3</v>
      </c>
      <c r="T388" s="182">
        <f t="shared" si="260"/>
        <v>-2.5748588366018175</v>
      </c>
      <c r="U388" s="185">
        <f t="shared" si="261"/>
        <v>-1.539495705192879</v>
      </c>
    </row>
    <row r="389" spans="1:21" x14ac:dyDescent="0.3">
      <c r="A389" s="180">
        <v>2835</v>
      </c>
      <c r="B389" s="181">
        <v>90.08</v>
      </c>
      <c r="C389" s="181">
        <v>210.76</v>
      </c>
      <c r="D389" s="57">
        <f t="shared" si="245"/>
        <v>1118.4835905085693</v>
      </c>
      <c r="E389" s="57">
        <f t="shared" si="246"/>
        <v>-1034.9035905085693</v>
      </c>
      <c r="F389" s="57">
        <f t="shared" si="247"/>
        <v>-1374.5375330291633</v>
      </c>
      <c r="G389" s="57">
        <f t="shared" si="248"/>
        <v>-1559.9085740022995</v>
      </c>
      <c r="H389" s="57">
        <f t="shared" si="249"/>
        <v>16779.912466970865</v>
      </c>
      <c r="I389" s="57">
        <f t="shared" si="250"/>
        <v>29429.871425997688</v>
      </c>
      <c r="J389" s="182">
        <f t="shared" si="251"/>
        <v>2079.1027365072141</v>
      </c>
      <c r="K389" s="182">
        <f t="shared" si="252"/>
        <v>228.61461203503427</v>
      </c>
      <c r="L389" s="182">
        <f t="shared" si="253"/>
        <v>1970.338709059597</v>
      </c>
      <c r="M389" s="183"/>
      <c r="N389" s="184">
        <f t="shared" si="254"/>
        <v>3</v>
      </c>
      <c r="O389" s="184">
        <f t="shared" si="255"/>
        <v>-8.7266462599711514E-4</v>
      </c>
      <c r="P389" s="184">
        <f t="shared" si="256"/>
        <v>-1.3962634015956819E-3</v>
      </c>
      <c r="Q389" s="182">
        <f t="shared" si="257"/>
        <v>1.6465382974639731E-3</v>
      </c>
      <c r="R389" s="182">
        <f t="shared" si="258"/>
        <v>1.0000002259240917</v>
      </c>
      <c r="S389" s="182">
        <f t="shared" si="259"/>
        <v>-5.4977847852124553E-3</v>
      </c>
      <c r="T389" s="182">
        <f t="shared" si="260"/>
        <v>-2.5768750734541359</v>
      </c>
      <c r="U389" s="185">
        <f t="shared" si="261"/>
        <v>-1.5361258401762237</v>
      </c>
    </row>
    <row r="390" spans="1:21" x14ac:dyDescent="0.3">
      <c r="A390" s="180">
        <v>2838</v>
      </c>
      <c r="B390" s="181">
        <v>90.02</v>
      </c>
      <c r="C390" s="181">
        <v>210.69</v>
      </c>
      <c r="D390" s="57">
        <f t="shared" si="245"/>
        <v>1118.4809725148175</v>
      </c>
      <c r="E390" s="57">
        <f t="shared" si="246"/>
        <v>-1034.9009725148176</v>
      </c>
      <c r="F390" s="57">
        <f t="shared" si="247"/>
        <v>-1377.1164200395385</v>
      </c>
      <c r="G390" s="57">
        <f t="shared" si="248"/>
        <v>-1561.4413274044787</v>
      </c>
      <c r="H390" s="57">
        <f t="shared" si="249"/>
        <v>16777.33357996049</v>
      </c>
      <c r="I390" s="57">
        <f t="shared" si="250"/>
        <v>29428.33867259551</v>
      </c>
      <c r="J390" s="182">
        <f t="shared" si="251"/>
        <v>2081.957889408231</v>
      </c>
      <c r="K390" s="182">
        <f t="shared" si="252"/>
        <v>228.58925079646323</v>
      </c>
      <c r="L390" s="182">
        <f t="shared" si="253"/>
        <v>1973.3384674251613</v>
      </c>
      <c r="M390" s="183"/>
      <c r="N390" s="184">
        <f t="shared" si="254"/>
        <v>3</v>
      </c>
      <c r="O390" s="184">
        <f t="shared" si="255"/>
        <v>-1.0471975511966373E-3</v>
      </c>
      <c r="P390" s="184">
        <f t="shared" si="256"/>
        <v>-1.2217304763959117E-3</v>
      </c>
      <c r="Q390" s="182">
        <f t="shared" si="257"/>
        <v>1.6091136675167039E-3</v>
      </c>
      <c r="R390" s="182">
        <f t="shared" si="258"/>
        <v>1.0000002157706223</v>
      </c>
      <c r="S390" s="182">
        <f t="shared" si="259"/>
        <v>-2.6179937517222317E-3</v>
      </c>
      <c r="T390" s="182">
        <f t="shared" si="260"/>
        <v>-2.5788870103751305</v>
      </c>
      <c r="U390" s="185">
        <f t="shared" si="261"/>
        <v>-1.5327534021792975</v>
      </c>
    </row>
    <row r="391" spans="1:21" x14ac:dyDescent="0.3">
      <c r="A391" s="180">
        <v>2839.03</v>
      </c>
      <c r="B391" s="181">
        <v>90.03</v>
      </c>
      <c r="C391" s="181">
        <v>210.66</v>
      </c>
      <c r="D391" s="57">
        <f t="shared" si="245"/>
        <v>1118.4805230925397</v>
      </c>
      <c r="E391" s="57">
        <f t="shared" si="246"/>
        <v>-1034.9005230925397</v>
      </c>
      <c r="F391" s="57">
        <f t="shared" si="247"/>
        <v>-1378.0022971487538</v>
      </c>
      <c r="G391" s="57">
        <f t="shared" si="248"/>
        <v>-1561.9668000664294</v>
      </c>
      <c r="H391" s="57">
        <f t="shared" si="249"/>
        <v>16776.447702851274</v>
      </c>
      <c r="I391" s="57">
        <f t="shared" si="250"/>
        <v>29427.81319993356</v>
      </c>
      <c r="J391" s="182">
        <f t="shared" si="251"/>
        <v>2082.9379768627305</v>
      </c>
      <c r="K391" s="182">
        <f t="shared" si="252"/>
        <v>228.58053593808793</v>
      </c>
      <c r="L391" s="182">
        <f t="shared" si="253"/>
        <v>1974.3683958373483</v>
      </c>
      <c r="M391" s="183"/>
      <c r="N391" s="184">
        <f t="shared" si="254"/>
        <v>1.0300000000002001</v>
      </c>
      <c r="O391" s="184">
        <f t="shared" si="255"/>
        <v>1.7453292519952225E-4</v>
      </c>
      <c r="P391" s="184">
        <f t="shared" si="256"/>
        <v>-5.2359877559831865E-4</v>
      </c>
      <c r="Q391" s="182">
        <f t="shared" si="257"/>
        <v>5.5192152236283043E-4</v>
      </c>
      <c r="R391" s="182">
        <f t="shared" si="258"/>
        <v>1.0000000253847814</v>
      </c>
      <c r="S391" s="182">
        <f t="shared" si="259"/>
        <v>-4.4942227782513908E-4</v>
      </c>
      <c r="T391" s="182">
        <f t="shared" si="260"/>
        <v>-0.88587710921527296</v>
      </c>
      <c r="U391" s="185">
        <f t="shared" si="261"/>
        <v>-0.52547266195084419</v>
      </c>
    </row>
    <row r="392" spans="1:21" x14ac:dyDescent="0.3">
      <c r="A392" s="180">
        <v>2841</v>
      </c>
      <c r="B392" s="181">
        <v>90.04</v>
      </c>
      <c r="C392" s="181">
        <v>210.55</v>
      </c>
      <c r="D392" s="57">
        <f t="shared" si="245"/>
        <v>1118.4793196877272</v>
      </c>
      <c r="E392" s="57">
        <f t="shared" si="246"/>
        <v>-1034.8993196877273</v>
      </c>
      <c r="F392" s="57">
        <f t="shared" si="247"/>
        <v>-1379.6978708447114</v>
      </c>
      <c r="G392" s="57">
        <f t="shared" si="248"/>
        <v>-1562.9697592836962</v>
      </c>
      <c r="H392" s="57">
        <f t="shared" si="249"/>
        <v>16774.752129155317</v>
      </c>
      <c r="I392" s="57">
        <f t="shared" si="250"/>
        <v>29426.810240716291</v>
      </c>
      <c r="J392" s="182">
        <f t="shared" si="251"/>
        <v>2084.8119059638848</v>
      </c>
      <c r="K392" s="182">
        <f t="shared" si="252"/>
        <v>228.56382760676496</v>
      </c>
      <c r="L392" s="182">
        <f t="shared" si="253"/>
        <v>1976.3382853406699</v>
      </c>
      <c r="M392" s="183"/>
      <c r="N392" s="184">
        <f t="shared" si="254"/>
        <v>1.9699999999997999</v>
      </c>
      <c r="O392" s="184">
        <f t="shared" si="255"/>
        <v>1.7453292519952225E-4</v>
      </c>
      <c r="P392" s="184">
        <f t="shared" si="256"/>
        <v>-1.9198621771935045E-3</v>
      </c>
      <c r="Q392" s="182">
        <f t="shared" si="257"/>
        <v>1.9277788090057424E-3</v>
      </c>
      <c r="R392" s="182">
        <f t="shared" si="258"/>
        <v>1.0000003096943766</v>
      </c>
      <c r="S392" s="182">
        <f t="shared" si="259"/>
        <v>-1.2034048125123516E-3</v>
      </c>
      <c r="T392" s="182">
        <f t="shared" si="260"/>
        <v>-1.695573695957578</v>
      </c>
      <c r="U392" s="185">
        <f t="shared" si="261"/>
        <v>-1.0029592172668431</v>
      </c>
    </row>
    <row r="393" spans="1:21" x14ac:dyDescent="0.3">
      <c r="A393" s="180">
        <v>2844</v>
      </c>
      <c r="B393" s="181">
        <v>90.06</v>
      </c>
      <c r="C393" s="181">
        <v>210.38</v>
      </c>
      <c r="D393" s="57">
        <f t="shared" si="245"/>
        <v>1118.4767016922742</v>
      </c>
      <c r="E393" s="57">
        <f t="shared" si="246"/>
        <v>-1034.8967016922743</v>
      </c>
      <c r="F393" s="57">
        <f t="shared" si="247"/>
        <v>-1382.2836860097407</v>
      </c>
      <c r="G393" s="57">
        <f t="shared" si="248"/>
        <v>-1564.4907939264456</v>
      </c>
      <c r="H393" s="57">
        <f t="shared" si="249"/>
        <v>16772.166313990288</v>
      </c>
      <c r="I393" s="57">
        <f t="shared" si="250"/>
        <v>29425.289206073543</v>
      </c>
      <c r="J393" s="182">
        <f t="shared" si="251"/>
        <v>2087.6636781074858</v>
      </c>
      <c r="K393" s="182">
        <f t="shared" si="252"/>
        <v>228.53824974975839</v>
      </c>
      <c r="L393" s="182">
        <f t="shared" si="253"/>
        <v>1979.3381842844508</v>
      </c>
      <c r="M393" s="183"/>
      <c r="N393" s="184">
        <f t="shared" si="254"/>
        <v>3</v>
      </c>
      <c r="O393" s="184">
        <f t="shared" si="255"/>
        <v>3.4906585039879649E-4</v>
      </c>
      <c r="P393" s="184">
        <f t="shared" si="256"/>
        <v>-2.9670597283906379E-3</v>
      </c>
      <c r="Q393" s="182">
        <f t="shared" si="257"/>
        <v>2.9875213147536606E-3</v>
      </c>
      <c r="R393" s="182">
        <f t="shared" si="258"/>
        <v>1.0000007437742977</v>
      </c>
      <c r="S393" s="182">
        <f t="shared" si="259"/>
        <v>-2.6179954530277274E-3</v>
      </c>
      <c r="T393" s="182">
        <f t="shared" si="260"/>
        <v>-2.5858151650293437</v>
      </c>
      <c r="U393" s="185">
        <f t="shared" si="261"/>
        <v>-1.5210346427492583</v>
      </c>
    </row>
    <row r="394" spans="1:21" x14ac:dyDescent="0.3">
      <c r="A394" s="180">
        <v>2847</v>
      </c>
      <c r="B394" s="181">
        <v>90.04</v>
      </c>
      <c r="C394" s="181">
        <v>210.21</v>
      </c>
      <c r="D394" s="57">
        <f t="shared" si="245"/>
        <v>1118.4740836968213</v>
      </c>
      <c r="E394" s="57">
        <f t="shared" si="246"/>
        <v>-1034.8940836968213</v>
      </c>
      <c r="F394" s="57">
        <f t="shared" si="247"/>
        <v>-1384.8740027874358</v>
      </c>
      <c r="G394" s="57">
        <f t="shared" si="248"/>
        <v>-1566.0041496160738</v>
      </c>
      <c r="H394" s="57">
        <f t="shared" si="249"/>
        <v>16769.575997212592</v>
      </c>
      <c r="I394" s="57">
        <f t="shared" si="250"/>
        <v>29423.775850383914</v>
      </c>
      <c r="J394" s="182">
        <f t="shared" si="251"/>
        <v>2090.5130949628747</v>
      </c>
      <c r="K394" s="182">
        <f t="shared" si="252"/>
        <v>228.51250983824781</v>
      </c>
      <c r="L394" s="182">
        <f t="shared" si="253"/>
        <v>1982.3381422625976</v>
      </c>
      <c r="M394" s="183"/>
      <c r="N394" s="184">
        <f t="shared" si="254"/>
        <v>3</v>
      </c>
      <c r="O394" s="184">
        <f t="shared" si="255"/>
        <v>-3.4906585039879649E-4</v>
      </c>
      <c r="P394" s="184">
        <f t="shared" si="256"/>
        <v>-2.9670597283901418E-3</v>
      </c>
      <c r="Q394" s="182">
        <f t="shared" si="257"/>
        <v>2.9875213147536606E-3</v>
      </c>
      <c r="R394" s="182">
        <f t="shared" si="258"/>
        <v>1.0000007437742977</v>
      </c>
      <c r="S394" s="182">
        <f t="shared" si="259"/>
        <v>-2.6179954530277274E-3</v>
      </c>
      <c r="T394" s="182">
        <f t="shared" si="260"/>
        <v>-2.5903167776951617</v>
      </c>
      <c r="U394" s="185">
        <f t="shared" si="261"/>
        <v>-1.5133556896282017</v>
      </c>
    </row>
    <row r="395" spans="1:21" x14ac:dyDescent="0.3">
      <c r="A395" s="180">
        <v>2850</v>
      </c>
      <c r="B395" s="181">
        <v>89.99</v>
      </c>
      <c r="C395" s="181">
        <v>210.04</v>
      </c>
      <c r="D395" s="57">
        <f t="shared" si="245"/>
        <v>1118.4732982981157</v>
      </c>
      <c r="E395" s="57">
        <f t="shared" si="246"/>
        <v>-1034.8932982981157</v>
      </c>
      <c r="F395" s="57">
        <f t="shared" si="247"/>
        <v>-1387.4687992032764</v>
      </c>
      <c r="G395" s="57">
        <f t="shared" si="248"/>
        <v>-1567.5098135127496</v>
      </c>
      <c r="H395" s="57">
        <f t="shared" si="249"/>
        <v>16766.981200796752</v>
      </c>
      <c r="I395" s="57">
        <f t="shared" si="250"/>
        <v>29422.27018648724</v>
      </c>
      <c r="J395" s="182">
        <f t="shared" si="251"/>
        <v>2093.36014202558</v>
      </c>
      <c r="K395" s="182">
        <f t="shared" si="252"/>
        <v>228.4866086595359</v>
      </c>
      <c r="L395" s="182">
        <f t="shared" si="253"/>
        <v>1985.3381338247023</v>
      </c>
      <c r="M395" s="183"/>
      <c r="N395" s="184">
        <f t="shared" si="254"/>
        <v>3</v>
      </c>
      <c r="O395" s="184">
        <f t="shared" si="255"/>
        <v>-8.726646259973632E-4</v>
      </c>
      <c r="P395" s="184">
        <f t="shared" si="256"/>
        <v>-2.9670597283906379E-3</v>
      </c>
      <c r="Q395" s="182">
        <f t="shared" si="257"/>
        <v>3.0927311262247681E-3</v>
      </c>
      <c r="R395" s="182">
        <f t="shared" si="258"/>
        <v>1.0000007970829141</v>
      </c>
      <c r="S395" s="182">
        <f t="shared" si="259"/>
        <v>-7.8539870568885401E-4</v>
      </c>
      <c r="T395" s="182">
        <f t="shared" si="260"/>
        <v>-2.5947964158406123</v>
      </c>
      <c r="U395" s="185">
        <f t="shared" si="261"/>
        <v>-1.5056638966756521</v>
      </c>
    </row>
    <row r="396" spans="1:21" x14ac:dyDescent="0.3">
      <c r="A396" s="180">
        <v>2853</v>
      </c>
      <c r="B396" s="181">
        <v>90.02</v>
      </c>
      <c r="C396" s="181">
        <v>209.87</v>
      </c>
      <c r="D396" s="57">
        <f t="shared" si="245"/>
        <v>1118.4730364985392</v>
      </c>
      <c r="E396" s="57">
        <f t="shared" si="246"/>
        <v>-1034.8930364985392</v>
      </c>
      <c r="F396" s="57">
        <f t="shared" si="247"/>
        <v>-1390.0680517173696</v>
      </c>
      <c r="G396" s="57">
        <f t="shared" si="248"/>
        <v>-1569.0077719538433</v>
      </c>
      <c r="H396" s="57">
        <f t="shared" si="249"/>
        <v>16764.381948282658</v>
      </c>
      <c r="I396" s="57">
        <f t="shared" si="250"/>
        <v>29420.772228046146</v>
      </c>
      <c r="J396" s="182">
        <f t="shared" si="251"/>
        <v>2096.2048031757026</v>
      </c>
      <c r="K396" s="182">
        <f t="shared" si="252"/>
        <v>228.46054701172625</v>
      </c>
      <c r="L396" s="182">
        <f t="shared" si="253"/>
        <v>1988.3381317533042</v>
      </c>
      <c r="M396" s="183"/>
      <c r="N396" s="184">
        <f t="shared" si="254"/>
        <v>3</v>
      </c>
      <c r="O396" s="184">
        <f t="shared" si="255"/>
        <v>5.2359877559831865E-4</v>
      </c>
      <c r="P396" s="184">
        <f t="shared" si="256"/>
        <v>-2.9670597283901418E-3</v>
      </c>
      <c r="Q396" s="182">
        <f t="shared" si="257"/>
        <v>3.0129053820933116E-3</v>
      </c>
      <c r="R396" s="182">
        <f t="shared" si="258"/>
        <v>1.0000007564672568</v>
      </c>
      <c r="S396" s="182">
        <f t="shared" si="259"/>
        <v>-2.6179957653759751E-4</v>
      </c>
      <c r="T396" s="182">
        <f t="shared" si="260"/>
        <v>-2.5992525140932288</v>
      </c>
      <c r="U396" s="185">
        <f t="shared" si="261"/>
        <v>-1.4979584410937237</v>
      </c>
    </row>
    <row r="397" spans="1:21" x14ac:dyDescent="0.3">
      <c r="A397" s="180">
        <v>2856</v>
      </c>
      <c r="B397" s="181">
        <v>90.17</v>
      </c>
      <c r="C397" s="181">
        <v>209.7</v>
      </c>
      <c r="D397" s="57">
        <f t="shared" si="245"/>
        <v>1118.4680623102215</v>
      </c>
      <c r="E397" s="57">
        <f t="shared" si="246"/>
        <v>-1034.8880623102216</v>
      </c>
      <c r="F397" s="57">
        <f t="shared" si="247"/>
        <v>-1392.6717330282872</v>
      </c>
      <c r="G397" s="57">
        <f t="shared" si="248"/>
        <v>-1570.4980092321503</v>
      </c>
      <c r="H397" s="57">
        <f t="shared" si="249"/>
        <v>16761.778266971742</v>
      </c>
      <c r="I397" s="57">
        <f t="shared" si="250"/>
        <v>29419.281990767839</v>
      </c>
      <c r="J397" s="182">
        <f t="shared" si="251"/>
        <v>2099.04705830483</v>
      </c>
      <c r="K397" s="182">
        <f t="shared" si="252"/>
        <v>228.43432572626938</v>
      </c>
      <c r="L397" s="182">
        <f t="shared" si="253"/>
        <v>1991.3381045510716</v>
      </c>
      <c r="M397" s="183"/>
      <c r="N397" s="184">
        <f t="shared" si="254"/>
        <v>3</v>
      </c>
      <c r="O397" s="184">
        <f t="shared" si="255"/>
        <v>2.6179938779915934E-3</v>
      </c>
      <c r="P397" s="184">
        <f t="shared" si="256"/>
        <v>-2.9670597283906379E-3</v>
      </c>
      <c r="Q397" s="182">
        <f t="shared" si="257"/>
        <v>3.9569314053371496E-3</v>
      </c>
      <c r="R397" s="182">
        <f t="shared" si="258"/>
        <v>1.0000013047775551</v>
      </c>
      <c r="S397" s="182">
        <f t="shared" si="259"/>
        <v>-4.9741883176685842E-3</v>
      </c>
      <c r="T397" s="182">
        <f t="shared" si="260"/>
        <v>-2.6036813109175996</v>
      </c>
      <c r="U397" s="185">
        <f t="shared" si="261"/>
        <v>-1.4902372783068836</v>
      </c>
    </row>
    <row r="398" spans="1:21" x14ac:dyDescent="0.3">
      <c r="A398" s="180">
        <v>2859</v>
      </c>
      <c r="B398" s="181">
        <v>90.3</v>
      </c>
      <c r="C398" s="181">
        <v>209.53</v>
      </c>
      <c r="D398" s="57">
        <f t="shared" si="245"/>
        <v>1118.4557577671064</v>
      </c>
      <c r="E398" s="57">
        <f t="shared" si="246"/>
        <v>-1034.8757577671065</v>
      </c>
      <c r="F398" s="57">
        <f t="shared" si="247"/>
        <v>-1395.2798063226928</v>
      </c>
      <c r="G398" s="57">
        <f t="shared" si="248"/>
        <v>-1571.9805043672984</v>
      </c>
      <c r="H398" s="57">
        <f t="shared" si="249"/>
        <v>16759.170193677335</v>
      </c>
      <c r="I398" s="57">
        <f t="shared" si="250"/>
        <v>29417.799495632691</v>
      </c>
      <c r="J398" s="182">
        <f t="shared" si="251"/>
        <v>2101.8868770803906</v>
      </c>
      <c r="K398" s="182">
        <f t="shared" si="252"/>
        <v>228.40794572629133</v>
      </c>
      <c r="L398" s="182">
        <f t="shared" si="253"/>
        <v>1994.3380098465327</v>
      </c>
      <c r="M398" s="183"/>
      <c r="N398" s="184">
        <f t="shared" si="254"/>
        <v>3</v>
      </c>
      <c r="O398" s="184">
        <f t="shared" si="255"/>
        <v>2.2689280275925493E-3</v>
      </c>
      <c r="P398" s="184">
        <f t="shared" si="256"/>
        <v>-2.9670597283901418E-3</v>
      </c>
      <c r="Q398" s="182">
        <f t="shared" si="257"/>
        <v>3.735147380504511E-3</v>
      </c>
      <c r="R398" s="182">
        <f t="shared" si="258"/>
        <v>1.0000011626121184</v>
      </c>
      <c r="S398" s="182">
        <f t="shared" si="259"/>
        <v>-1.2304543115026186E-2</v>
      </c>
      <c r="T398" s="182">
        <f t="shared" si="260"/>
        <v>-2.6080732944054867</v>
      </c>
      <c r="U398" s="185">
        <f t="shared" si="261"/>
        <v>-1.4824951351481881</v>
      </c>
    </row>
    <row r="399" spans="1:21" x14ac:dyDescent="0.3">
      <c r="A399" s="180">
        <v>2862</v>
      </c>
      <c r="B399" s="181">
        <v>90.18</v>
      </c>
      <c r="C399" s="181">
        <v>209.36</v>
      </c>
      <c r="D399" s="57">
        <f t="shared" si="245"/>
        <v>1118.4431914263182</v>
      </c>
      <c r="E399" s="57">
        <f t="shared" si="246"/>
        <v>-1034.8631914263183</v>
      </c>
      <c r="F399" s="57">
        <f t="shared" si="247"/>
        <v>-1397.8922659399057</v>
      </c>
      <c r="G399" s="57">
        <f t="shared" si="248"/>
        <v>-1573.4552541573248</v>
      </c>
      <c r="H399" s="57">
        <f t="shared" si="249"/>
        <v>16756.557734060123</v>
      </c>
      <c r="I399" s="57">
        <f t="shared" si="250"/>
        <v>29416.324745842663</v>
      </c>
      <c r="J399" s="182">
        <f t="shared" si="251"/>
        <v>2104.7242631779336</v>
      </c>
      <c r="K399" s="182">
        <f t="shared" si="252"/>
        <v>228.38140761453619</v>
      </c>
      <c r="L399" s="182">
        <f t="shared" si="253"/>
        <v>1997.3378411364129</v>
      </c>
      <c r="M399" s="183"/>
      <c r="N399" s="184">
        <f t="shared" si="254"/>
        <v>3</v>
      </c>
      <c r="O399" s="184">
        <f t="shared" si="255"/>
        <v>-2.094395102393027E-3</v>
      </c>
      <c r="P399" s="184">
        <f t="shared" si="256"/>
        <v>-2.9670597283901418E-3</v>
      </c>
      <c r="Q399" s="182">
        <f t="shared" si="257"/>
        <v>3.6317732025108462E-3</v>
      </c>
      <c r="R399" s="182">
        <f t="shared" si="258"/>
        <v>1.0000010991494994</v>
      </c>
      <c r="S399" s="182">
        <f t="shared" si="259"/>
        <v>-1.2566340788220755E-2</v>
      </c>
      <c r="T399" s="182">
        <f t="shared" si="260"/>
        <v>-2.612459617212918</v>
      </c>
      <c r="U399" s="185">
        <f t="shared" si="261"/>
        <v>-1.4747497900263742</v>
      </c>
    </row>
    <row r="400" spans="1:21" x14ac:dyDescent="0.3">
      <c r="A400" s="180">
        <v>2863.79</v>
      </c>
      <c r="B400" s="181">
        <v>90.09</v>
      </c>
      <c r="C400" s="181">
        <v>209.26</v>
      </c>
      <c r="D400" s="57">
        <f t="shared" si="245"/>
        <v>1118.4389738414461</v>
      </c>
      <c r="E400" s="57">
        <f t="shared" si="246"/>
        <v>-1034.8589738414462</v>
      </c>
      <c r="F400" s="57">
        <f t="shared" si="247"/>
        <v>-1399.453112334073</v>
      </c>
      <c r="G400" s="57">
        <f t="shared" si="248"/>
        <v>-1574.3315185430138</v>
      </c>
      <c r="H400" s="57">
        <f t="shared" si="249"/>
        <v>16754.996887665955</v>
      </c>
      <c r="I400" s="57">
        <f t="shared" si="250"/>
        <v>29415.448481456973</v>
      </c>
      <c r="J400" s="182">
        <f t="shared" si="251"/>
        <v>2106.4160899260801</v>
      </c>
      <c r="K400" s="182">
        <f t="shared" si="252"/>
        <v>228.36549868788222</v>
      </c>
      <c r="L400" s="182">
        <f t="shared" si="253"/>
        <v>1999.127705958012</v>
      </c>
      <c r="M400" s="183"/>
      <c r="N400" s="184">
        <f t="shared" si="254"/>
        <v>1.7899999999999636</v>
      </c>
      <c r="O400" s="184">
        <f t="shared" si="255"/>
        <v>-1.5707963267949561E-3</v>
      </c>
      <c r="P400" s="184">
        <f t="shared" si="256"/>
        <v>-1.7453292519947264E-3</v>
      </c>
      <c r="Q400" s="182">
        <f t="shared" si="257"/>
        <v>2.3480966250437607E-3</v>
      </c>
      <c r="R400" s="182">
        <f t="shared" si="258"/>
        <v>1.0000004594634002</v>
      </c>
      <c r="S400" s="182">
        <f t="shared" si="259"/>
        <v>-4.2175848720309803E-3</v>
      </c>
      <c r="T400" s="182">
        <f t="shared" si="260"/>
        <v>-1.5608463941674271</v>
      </c>
      <c r="U400" s="185">
        <f t="shared" si="261"/>
        <v>-0.87626438568885223</v>
      </c>
    </row>
    <row r="401" spans="1:21" x14ac:dyDescent="0.3">
      <c r="A401" s="180">
        <v>2865</v>
      </c>
      <c r="B401" s="181">
        <v>90.03</v>
      </c>
      <c r="C401" s="181">
        <v>209.26</v>
      </c>
      <c r="D401" s="57">
        <f t="shared" si="245"/>
        <v>1118.4377067326986</v>
      </c>
      <c r="E401" s="57">
        <f t="shared" si="246"/>
        <v>-1034.8577067326987</v>
      </c>
      <c r="F401" s="57">
        <f t="shared" si="247"/>
        <v>-1400.508728670113</v>
      </c>
      <c r="G401" s="57">
        <f t="shared" si="248"/>
        <v>-1574.922934142845</v>
      </c>
      <c r="H401" s="57">
        <f t="shared" si="249"/>
        <v>16753.941271329913</v>
      </c>
      <c r="I401" s="57">
        <f t="shared" si="250"/>
        <v>29414.857065857141</v>
      </c>
      <c r="J401" s="182">
        <f t="shared" si="251"/>
        <v>2107.5594766388645</v>
      </c>
      <c r="K401" s="182">
        <f t="shared" si="252"/>
        <v>228.35473192115819</v>
      </c>
      <c r="L401" s="182">
        <f t="shared" si="253"/>
        <v>2000.3376043215878</v>
      </c>
      <c r="M401" s="183"/>
      <c r="N401" s="184">
        <f t="shared" si="254"/>
        <v>1.2100000000000364</v>
      </c>
      <c r="O401" s="184">
        <f t="shared" si="255"/>
        <v>-1.0471975511966373E-3</v>
      </c>
      <c r="P401" s="184">
        <f t="shared" si="256"/>
        <v>0</v>
      </c>
      <c r="Q401" s="182">
        <f t="shared" si="257"/>
        <v>1.0471975511603393E-3</v>
      </c>
      <c r="R401" s="182">
        <f t="shared" si="258"/>
        <v>1.000000091385236</v>
      </c>
      <c r="S401" s="182">
        <f t="shared" si="259"/>
        <v>-1.2671087474603127E-3</v>
      </c>
      <c r="T401" s="182">
        <f t="shared" si="260"/>
        <v>-1.0556163360400599</v>
      </c>
      <c r="U401" s="185">
        <f t="shared" si="261"/>
        <v>-0.59141559983125702</v>
      </c>
    </row>
    <row r="402" spans="1:21" x14ac:dyDescent="0.3">
      <c r="A402" s="180">
        <v>2868</v>
      </c>
      <c r="B402" s="181">
        <v>89.94</v>
      </c>
      <c r="C402" s="181">
        <v>209.24</v>
      </c>
      <c r="D402" s="57">
        <f t="shared" si="245"/>
        <v>1118.4384921307803</v>
      </c>
      <c r="E402" s="57">
        <f t="shared" si="246"/>
        <v>-1034.8584921307804</v>
      </c>
      <c r="F402" s="57">
        <f t="shared" si="247"/>
        <v>-1403.1262163191902</v>
      </c>
      <c r="G402" s="57">
        <f t="shared" si="248"/>
        <v>-1576.3887976590502</v>
      </c>
      <c r="H402" s="57">
        <f t="shared" si="249"/>
        <v>16751.323783680837</v>
      </c>
      <c r="I402" s="57">
        <f t="shared" si="250"/>
        <v>29413.391202340936</v>
      </c>
      <c r="J402" s="182">
        <f t="shared" si="251"/>
        <v>2110.3944703081347</v>
      </c>
      <c r="K402" s="182">
        <f t="shared" si="252"/>
        <v>228.32807433525406</v>
      </c>
      <c r="L402" s="182">
        <f t="shared" si="253"/>
        <v>2003.3373468778834</v>
      </c>
      <c r="M402" s="183"/>
      <c r="N402" s="184">
        <f t="shared" si="254"/>
        <v>3</v>
      </c>
      <c r="O402" s="184">
        <f t="shared" si="255"/>
        <v>-1.5707963267949561E-3</v>
      </c>
      <c r="P402" s="184">
        <f t="shared" si="256"/>
        <v>-3.4906585039854842E-4</v>
      </c>
      <c r="Q402" s="182">
        <f t="shared" si="257"/>
        <v>1.6091140527902947E-3</v>
      </c>
      <c r="R402" s="182">
        <f t="shared" si="258"/>
        <v>1.0000002157707253</v>
      </c>
      <c r="S402" s="182">
        <f t="shared" si="259"/>
        <v>7.8539808165521544E-4</v>
      </c>
      <c r="T402" s="182">
        <f t="shared" si="260"/>
        <v>-2.6174876490773307</v>
      </c>
      <c r="U402" s="185">
        <f t="shared" si="261"/>
        <v>-1.4658635162052507</v>
      </c>
    </row>
    <row r="403" spans="1:21" x14ac:dyDescent="0.3">
      <c r="A403" s="180">
        <v>2871</v>
      </c>
      <c r="B403" s="181">
        <v>89.99</v>
      </c>
      <c r="C403" s="181">
        <v>209.23</v>
      </c>
      <c r="D403" s="57">
        <f t="shared" ref="D403:D434" si="262">S403+D402</f>
        <v>1118.4403247263274</v>
      </c>
      <c r="E403" s="57">
        <f t="shared" ref="E403:E434" si="263">$D$1-D403</f>
        <v>-1034.8603247263275</v>
      </c>
      <c r="F403" s="57">
        <f t="shared" ref="F403:F434" si="264">T403+F402</f>
        <v>-1405.7440874381361</v>
      </c>
      <c r="G403" s="57">
        <f t="shared" ref="G403:G434" si="265">U403+G402</f>
        <v>-1577.8539757547705</v>
      </c>
      <c r="H403" s="57">
        <f t="shared" ref="H403:H434" si="266">H402+T403</f>
        <v>16748.705912561891</v>
      </c>
      <c r="I403" s="57">
        <f t="shared" ref="I403:I434" si="267">I402+U403</f>
        <v>29411.926024245215</v>
      </c>
      <c r="J403" s="182">
        <f t="shared" ref="J403:J434" si="268">SQRT(F403^2+G403^2)</f>
        <v>2113.2296629028315</v>
      </c>
      <c r="K403" s="182">
        <f t="shared" ref="K403:K434" si="269">IF(J403=0,0,IF(F403&lt;0,ATAN(G403/F403)*180/PI()+180,ATAN(G403/F403)*180/PI()))</f>
        <v>228.30146815475476</v>
      </c>
      <c r="L403" s="182">
        <f t="shared" ref="L403:L434" si="270">COS((K403-$B$1)*PI()/180)*J403</f>
        <v>2006.3370788185844</v>
      </c>
      <c r="M403" s="183"/>
      <c r="N403" s="184">
        <f t="shared" ref="N403:N434" si="271">A403-A402</f>
        <v>3</v>
      </c>
      <c r="O403" s="184">
        <f t="shared" ref="O403:O434" si="272">RADIANS(B403-B402)</f>
        <v>8.7266462599711514E-4</v>
      </c>
      <c r="P403" s="184">
        <f t="shared" ref="P403:P434" si="273">RADIANS(C403-C402)</f>
        <v>-1.7453292519977026E-4</v>
      </c>
      <c r="Q403" s="182">
        <f t="shared" ref="Q403:Q434" si="274">ACOS(COS(O403)-SIN(RADIANS(B402))*SIN(RADIANS(B403))*(1-COS(P403)))</f>
        <v>8.8994678386944415E-4</v>
      </c>
      <c r="R403" s="182">
        <f t="shared" ref="R403:R434" si="275">2/Q403*TAN(Q403/2)</f>
        <v>1.0000000660004451</v>
      </c>
      <c r="S403" s="182">
        <f t="shared" ref="S403:S434" si="276">(N403/2)*(COS(RADIANS(B402))+COS(RADIANS(B403)))*R403</f>
        <v>1.8325955471219465E-3</v>
      </c>
      <c r="T403" s="182">
        <f t="shared" ref="T403:T434" si="277">(N403/2)*(SIN(RADIANS(B402))*COS(RADIANS(C402))+SIN(RADIANS(B403))*COS(RADIANS(C403)))*R403</f>
        <v>-2.6178711189458346</v>
      </c>
      <c r="U403" s="185">
        <f t="shared" ref="U403:U434" si="278">(N403/2)*(SIN(RADIANS(B402))*SIN(RADIANS(C402))+SIN(RADIANS(B403))*SIN(RADIANS(C403)))*R403</f>
        <v>-1.465178095720415</v>
      </c>
    </row>
    <row r="404" spans="1:21" x14ac:dyDescent="0.3">
      <c r="A404" s="180">
        <v>2874</v>
      </c>
      <c r="B404" s="181">
        <v>90.09</v>
      </c>
      <c r="C404" s="181">
        <v>209.22</v>
      </c>
      <c r="D404" s="57">
        <f t="shared" si="262"/>
        <v>1118.4382303316556</v>
      </c>
      <c r="E404" s="57">
        <f t="shared" si="263"/>
        <v>-1034.8582303316557</v>
      </c>
      <c r="F404" s="57">
        <f t="shared" si="264"/>
        <v>-1408.3622138401518</v>
      </c>
      <c r="G404" s="57">
        <f t="shared" si="265"/>
        <v>-1579.3186967005834</v>
      </c>
      <c r="H404" s="57">
        <f t="shared" si="266"/>
        <v>16746.087786159875</v>
      </c>
      <c r="I404" s="57">
        <f t="shared" si="267"/>
        <v>29410.461303299402</v>
      </c>
      <c r="J404" s="182">
        <f t="shared" si="268"/>
        <v>2116.0651386762088</v>
      </c>
      <c r="K404" s="182">
        <f t="shared" si="269"/>
        <v>228.27491987892699</v>
      </c>
      <c r="L404" s="182">
        <f t="shared" si="270"/>
        <v>2009.3368032659548</v>
      </c>
      <c r="M404" s="183"/>
      <c r="N404" s="184">
        <f t="shared" si="271"/>
        <v>3</v>
      </c>
      <c r="O404" s="184">
        <f t="shared" si="272"/>
        <v>1.7453292519944783E-3</v>
      </c>
      <c r="P404" s="184">
        <f t="shared" si="273"/>
        <v>-1.7453292519927421E-4</v>
      </c>
      <c r="Q404" s="182">
        <f t="shared" si="274"/>
        <v>1.7540341836028706E-3</v>
      </c>
      <c r="R404" s="182">
        <f t="shared" si="275"/>
        <v>1.0000002563864052</v>
      </c>
      <c r="S404" s="182">
        <f t="shared" si="276"/>
        <v>-2.0943946717505153E-3</v>
      </c>
      <c r="T404" s="182">
        <f t="shared" si="277"/>
        <v>-2.6181264020156059</v>
      </c>
      <c r="U404" s="185">
        <f t="shared" si="278"/>
        <v>-1.4647209458129127</v>
      </c>
    </row>
    <row r="405" spans="1:21" x14ac:dyDescent="0.3">
      <c r="A405" s="180">
        <v>2877</v>
      </c>
      <c r="B405" s="181">
        <v>90.16</v>
      </c>
      <c r="C405" s="181">
        <v>209.21</v>
      </c>
      <c r="D405" s="57">
        <f t="shared" si="262"/>
        <v>1118.4316853525431</v>
      </c>
      <c r="E405" s="57">
        <f t="shared" si="263"/>
        <v>-1034.8516853525432</v>
      </c>
      <c r="F405" s="57">
        <f t="shared" si="264"/>
        <v>-1410.9805904205168</v>
      </c>
      <c r="G405" s="57">
        <f t="shared" si="265"/>
        <v>-1580.7829576419217</v>
      </c>
      <c r="H405" s="57">
        <f t="shared" si="266"/>
        <v>16743.469409579509</v>
      </c>
      <c r="I405" s="57">
        <f t="shared" si="267"/>
        <v>29408.997042358063</v>
      </c>
      <c r="J405" s="182">
        <f t="shared" si="268"/>
        <v>2118.9008909608233</v>
      </c>
      <c r="K405" s="182">
        <f t="shared" si="269"/>
        <v>228.24842933182222</v>
      </c>
      <c r="L405" s="182">
        <f t="shared" si="270"/>
        <v>2012.3365143718943</v>
      </c>
      <c r="M405" s="183"/>
      <c r="N405" s="184">
        <f t="shared" si="271"/>
        <v>3</v>
      </c>
      <c r="O405" s="184">
        <f t="shared" si="272"/>
        <v>1.2217304763959117E-3</v>
      </c>
      <c r="P405" s="184">
        <f t="shared" si="273"/>
        <v>-1.7453292519927421E-4</v>
      </c>
      <c r="Q405" s="182">
        <f t="shared" si="274"/>
        <v>1.2341340891621755E-3</v>
      </c>
      <c r="R405" s="182">
        <f t="shared" si="275"/>
        <v>1.0000001269239318</v>
      </c>
      <c r="S405" s="182">
        <f t="shared" si="276"/>
        <v>-6.5449791125745029E-3</v>
      </c>
      <c r="T405" s="182">
        <f t="shared" si="277"/>
        <v>-2.6183765803650574</v>
      </c>
      <c r="U405" s="185">
        <f t="shared" si="278"/>
        <v>-1.4642609413383421</v>
      </c>
    </row>
    <row r="406" spans="1:21" x14ac:dyDescent="0.3">
      <c r="A406" s="180">
        <v>2880</v>
      </c>
      <c r="B406" s="181">
        <v>90.15</v>
      </c>
      <c r="C406" s="181">
        <v>209.19</v>
      </c>
      <c r="D406" s="57">
        <f t="shared" si="262"/>
        <v>1118.4235695813484</v>
      </c>
      <c r="E406" s="57">
        <f t="shared" si="263"/>
        <v>-1034.8435695813484</v>
      </c>
      <c r="F406" s="57">
        <f t="shared" si="264"/>
        <v>-1413.5993470531398</v>
      </c>
      <c r="G406" s="57">
        <f t="shared" si="265"/>
        <v>-1582.2465312543923</v>
      </c>
      <c r="H406" s="57">
        <f t="shared" si="266"/>
        <v>16740.850652946887</v>
      </c>
      <c r="I406" s="57">
        <f t="shared" si="267"/>
        <v>29407.533468745594</v>
      </c>
      <c r="J406" s="182">
        <f t="shared" si="268"/>
        <v>2121.7368356267984</v>
      </c>
      <c r="K406" s="182">
        <f t="shared" si="269"/>
        <v>228.22198958137915</v>
      </c>
      <c r="L406" s="182">
        <f t="shared" si="270"/>
        <v>2015.3362109483105</v>
      </c>
      <c r="M406" s="183"/>
      <c r="N406" s="184">
        <f t="shared" si="271"/>
        <v>3</v>
      </c>
      <c r="O406" s="184">
        <f t="shared" si="272"/>
        <v>-1.7453292519927421E-4</v>
      </c>
      <c r="P406" s="184">
        <f t="shared" si="273"/>
        <v>-3.490658503990445E-4</v>
      </c>
      <c r="Q406" s="182">
        <f t="shared" si="274"/>
        <v>3.9026634219219147E-4</v>
      </c>
      <c r="R406" s="182">
        <f t="shared" si="275"/>
        <v>1.0000000126923183</v>
      </c>
      <c r="S406" s="182">
        <f t="shared" si="276"/>
        <v>-8.1157711947486503E-3</v>
      </c>
      <c r="T406" s="182">
        <f t="shared" si="277"/>
        <v>-2.6187566326229663</v>
      </c>
      <c r="U406" s="185">
        <f t="shared" si="278"/>
        <v>-1.4635736124706109</v>
      </c>
    </row>
    <row r="407" spans="1:21" x14ac:dyDescent="0.3">
      <c r="A407" s="180">
        <v>2883</v>
      </c>
      <c r="B407" s="181">
        <v>90.15</v>
      </c>
      <c r="C407" s="181">
        <v>209.18</v>
      </c>
      <c r="D407" s="57">
        <f t="shared" si="262"/>
        <v>1118.4157156086662</v>
      </c>
      <c r="E407" s="57">
        <f t="shared" si="263"/>
        <v>-1034.8357156086663</v>
      </c>
      <c r="F407" s="57">
        <f t="shared" si="264"/>
        <v>-1416.2184873802789</v>
      </c>
      <c r="G407" s="57">
        <f t="shared" si="265"/>
        <v>-1583.7094195751536</v>
      </c>
      <c r="H407" s="57">
        <f t="shared" si="266"/>
        <v>16738.231512619746</v>
      </c>
      <c r="I407" s="57">
        <f t="shared" si="267"/>
        <v>29406.070580424832</v>
      </c>
      <c r="J407" s="182">
        <f t="shared" si="268"/>
        <v>2124.5729758350867</v>
      </c>
      <c r="K407" s="182">
        <f t="shared" si="269"/>
        <v>228.19560038913377</v>
      </c>
      <c r="L407" s="182">
        <f t="shared" si="270"/>
        <v>2018.33589716807</v>
      </c>
      <c r="M407" s="183"/>
      <c r="N407" s="184">
        <f t="shared" si="271"/>
        <v>3</v>
      </c>
      <c r="O407" s="184">
        <f t="shared" si="272"/>
        <v>0</v>
      </c>
      <c r="P407" s="184">
        <f t="shared" si="273"/>
        <v>-1.7453292519927421E-4</v>
      </c>
      <c r="Q407" s="182">
        <f t="shared" si="274"/>
        <v>1.7453232695130438E-4</v>
      </c>
      <c r="R407" s="182">
        <f t="shared" si="275"/>
        <v>1.0000000025384612</v>
      </c>
      <c r="S407" s="182">
        <f t="shared" si="276"/>
        <v>-7.8539726821909798E-3</v>
      </c>
      <c r="T407" s="182">
        <f t="shared" si="277"/>
        <v>-2.6191403271392315</v>
      </c>
      <c r="U407" s="185">
        <f t="shared" si="278"/>
        <v>-1.4628883207613492</v>
      </c>
    </row>
    <row r="408" spans="1:21" x14ac:dyDescent="0.3">
      <c r="A408" s="180">
        <v>2886</v>
      </c>
      <c r="B408" s="181">
        <v>90.14</v>
      </c>
      <c r="C408" s="181">
        <v>209.17</v>
      </c>
      <c r="D408" s="57">
        <f t="shared" si="262"/>
        <v>1118.4081234345144</v>
      </c>
      <c r="E408" s="57">
        <f t="shared" si="263"/>
        <v>-1034.8281234345145</v>
      </c>
      <c r="F408" s="57">
        <f t="shared" si="264"/>
        <v>-1418.837883574869</v>
      </c>
      <c r="G408" s="57">
        <f t="shared" si="265"/>
        <v>-1585.1718510740504</v>
      </c>
      <c r="H408" s="57">
        <f t="shared" si="266"/>
        <v>16735.612116425156</v>
      </c>
      <c r="I408" s="57">
        <f t="shared" si="267"/>
        <v>29404.608148925934</v>
      </c>
      <c r="J408" s="182">
        <f t="shared" si="268"/>
        <v>2127.4093957921559</v>
      </c>
      <c r="K408" s="182">
        <f t="shared" si="269"/>
        <v>228.16926822351047</v>
      </c>
      <c r="L408" s="182">
        <f t="shared" si="270"/>
        <v>2021.3355765646093</v>
      </c>
      <c r="M408" s="183"/>
      <c r="N408" s="184">
        <f t="shared" si="271"/>
        <v>3</v>
      </c>
      <c r="O408" s="184">
        <f t="shared" si="272"/>
        <v>-1.7453292519952225E-4</v>
      </c>
      <c r="P408" s="184">
        <f t="shared" si="273"/>
        <v>-1.7453292519977026E-4</v>
      </c>
      <c r="Q408" s="182">
        <f t="shared" si="274"/>
        <v>2.4682643395990134E-4</v>
      </c>
      <c r="R408" s="182">
        <f t="shared" si="275"/>
        <v>1.0000000050769409</v>
      </c>
      <c r="S408" s="182">
        <f t="shared" si="276"/>
        <v>-7.5921741516894225E-3</v>
      </c>
      <c r="T408" s="182">
        <f t="shared" si="277"/>
        <v>-2.6193961945901529</v>
      </c>
      <c r="U408" s="185">
        <f t="shared" si="278"/>
        <v>-1.4624314988968927</v>
      </c>
    </row>
    <row r="409" spans="1:21" x14ac:dyDescent="0.3">
      <c r="A409" s="180">
        <v>2888.65</v>
      </c>
      <c r="B409" s="181">
        <v>90.09</v>
      </c>
      <c r="C409" s="181">
        <v>209.16</v>
      </c>
      <c r="D409" s="57">
        <f t="shared" si="262"/>
        <v>1118.4028045473456</v>
      </c>
      <c r="E409" s="57">
        <f t="shared" si="263"/>
        <v>-1034.8228045473456</v>
      </c>
      <c r="F409" s="57">
        <f t="shared" si="264"/>
        <v>-1421.1519116543479</v>
      </c>
      <c r="G409" s="57">
        <f t="shared" si="265"/>
        <v>-1586.4632632055307</v>
      </c>
      <c r="H409" s="57">
        <f t="shared" si="266"/>
        <v>16733.298088345677</v>
      </c>
      <c r="I409" s="57">
        <f t="shared" si="267"/>
        <v>29403.316736794455</v>
      </c>
      <c r="J409" s="182">
        <f t="shared" si="268"/>
        <v>2129.9151254215622</v>
      </c>
      <c r="K409" s="182">
        <f t="shared" si="269"/>
        <v>228.1460546930079</v>
      </c>
      <c r="L409" s="182">
        <f t="shared" si="270"/>
        <v>2023.9852897322489</v>
      </c>
      <c r="M409" s="183"/>
      <c r="N409" s="184">
        <f t="shared" si="271"/>
        <v>2.6500000000000909</v>
      </c>
      <c r="O409" s="184">
        <f t="shared" si="272"/>
        <v>-8.7266462599711514E-4</v>
      </c>
      <c r="P409" s="184">
        <f t="shared" si="273"/>
        <v>-1.7453292519927421E-4</v>
      </c>
      <c r="Q409" s="182">
        <f t="shared" si="274"/>
        <v>8.8994672124420582E-4</v>
      </c>
      <c r="R409" s="182">
        <f t="shared" si="275"/>
        <v>1.0000000660004358</v>
      </c>
      <c r="S409" s="182">
        <f t="shared" si="276"/>
        <v>-5.3188871689320797E-3</v>
      </c>
      <c r="T409" s="182">
        <f t="shared" si="277"/>
        <v>-2.3140280794790407</v>
      </c>
      <c r="U409" s="185">
        <f t="shared" si="278"/>
        <v>-1.2914121314802245</v>
      </c>
    </row>
    <row r="410" spans="1:21" x14ac:dyDescent="0.3">
      <c r="A410" s="180">
        <v>2892</v>
      </c>
      <c r="B410" s="181">
        <v>90.03</v>
      </c>
      <c r="C410" s="181">
        <v>209.24</v>
      </c>
      <c r="D410" s="57">
        <f t="shared" si="262"/>
        <v>1118.3992964357806</v>
      </c>
      <c r="E410" s="57">
        <f t="shared" si="263"/>
        <v>-1034.8192964357806</v>
      </c>
      <c r="F410" s="57">
        <f t="shared" si="264"/>
        <v>-1424.076198637993</v>
      </c>
      <c r="G410" s="57">
        <f t="shared" si="265"/>
        <v>-1588.0975919612076</v>
      </c>
      <c r="H410" s="57">
        <f t="shared" si="266"/>
        <v>16730.373801362031</v>
      </c>
      <c r="I410" s="57">
        <f t="shared" si="267"/>
        <v>29401.682408038778</v>
      </c>
      <c r="J410" s="182">
        <f t="shared" si="268"/>
        <v>2133.0839132861661</v>
      </c>
      <c r="K410" s="182">
        <f t="shared" si="269"/>
        <v>228.11683929579806</v>
      </c>
      <c r="L410" s="182">
        <f t="shared" si="270"/>
        <v>2027.3349609258805</v>
      </c>
      <c r="M410" s="183"/>
      <c r="N410" s="184">
        <f t="shared" si="271"/>
        <v>3.3499999999999091</v>
      </c>
      <c r="O410" s="184">
        <f t="shared" si="272"/>
        <v>-1.0471975511966373E-3</v>
      </c>
      <c r="P410" s="184">
        <f t="shared" si="273"/>
        <v>1.3962634015956819E-3</v>
      </c>
      <c r="Q410" s="182">
        <f t="shared" si="274"/>
        <v>1.7453285884698744E-3</v>
      </c>
      <c r="R410" s="182">
        <f t="shared" si="275"/>
        <v>1.0000002538477342</v>
      </c>
      <c r="S410" s="182">
        <f t="shared" si="276"/>
        <v>-3.5081115649709732E-3</v>
      </c>
      <c r="T410" s="182">
        <f t="shared" si="277"/>
        <v>-2.9242869836449619</v>
      </c>
      <c r="U410" s="185">
        <f t="shared" si="278"/>
        <v>-1.6343287556768529</v>
      </c>
    </row>
    <row r="411" spans="1:21" x14ac:dyDescent="0.3">
      <c r="A411" s="180">
        <v>2895</v>
      </c>
      <c r="B411" s="181">
        <v>89.97</v>
      </c>
      <c r="C411" s="181">
        <v>209.31</v>
      </c>
      <c r="D411" s="57">
        <f t="shared" si="262"/>
        <v>1118.3992964357806</v>
      </c>
      <c r="E411" s="57">
        <f t="shared" si="263"/>
        <v>-1034.8192964357806</v>
      </c>
      <c r="F411" s="57">
        <f t="shared" si="264"/>
        <v>-1426.6930465240364</v>
      </c>
      <c r="G411" s="57">
        <f t="shared" si="265"/>
        <v>-1589.5645974824565</v>
      </c>
      <c r="H411" s="57">
        <f t="shared" si="266"/>
        <v>16727.75695347599</v>
      </c>
      <c r="I411" s="57">
        <f t="shared" si="267"/>
        <v>29400.21540251753</v>
      </c>
      <c r="J411" s="182">
        <f t="shared" si="268"/>
        <v>2135.9233737588997</v>
      </c>
      <c r="K411" s="182">
        <f t="shared" si="269"/>
        <v>228.0908495080144</v>
      </c>
      <c r="L411" s="182">
        <f t="shared" si="270"/>
        <v>2030.334720433658</v>
      </c>
      <c r="M411" s="183"/>
      <c r="N411" s="184">
        <f t="shared" si="271"/>
        <v>3</v>
      </c>
      <c r="O411" s="184">
        <f t="shared" si="272"/>
        <v>-1.0471975511966373E-3</v>
      </c>
      <c r="P411" s="184">
        <f t="shared" si="273"/>
        <v>1.2217304763959117E-3</v>
      </c>
      <c r="Q411" s="182">
        <f t="shared" si="274"/>
        <v>1.6091140207070698E-3</v>
      </c>
      <c r="R411" s="182">
        <f t="shared" si="275"/>
        <v>1.0000002157707168</v>
      </c>
      <c r="S411" s="182">
        <f t="shared" si="276"/>
        <v>1.8377230788896705E-16</v>
      </c>
      <c r="T411" s="182">
        <f t="shared" si="277"/>
        <v>-2.6168478860433324</v>
      </c>
      <c r="U411" s="185">
        <f t="shared" si="278"/>
        <v>-1.467005521248901</v>
      </c>
    </row>
    <row r="412" spans="1:21" x14ac:dyDescent="0.3">
      <c r="A412" s="180">
        <v>2898</v>
      </c>
      <c r="B412" s="181">
        <v>89.92</v>
      </c>
      <c r="C412" s="181">
        <v>209.38</v>
      </c>
      <c r="D412" s="57">
        <f t="shared" si="262"/>
        <v>1118.402176228871</v>
      </c>
      <c r="E412" s="57">
        <f t="shared" si="263"/>
        <v>-1034.8221762288711</v>
      </c>
      <c r="F412" s="57">
        <f t="shared" si="264"/>
        <v>-1429.3080990042274</v>
      </c>
      <c r="G412" s="57">
        <f t="shared" si="265"/>
        <v>-1591.0347983333654</v>
      </c>
      <c r="H412" s="57">
        <f t="shared" si="266"/>
        <v>16725.141900995797</v>
      </c>
      <c r="I412" s="57">
        <f t="shared" si="267"/>
        <v>29398.745201666621</v>
      </c>
      <c r="J412" s="182">
        <f t="shared" si="268"/>
        <v>2138.7644497201582</v>
      </c>
      <c r="K412" s="182">
        <f t="shared" si="269"/>
        <v>228.06502172008277</v>
      </c>
      <c r="L412" s="182">
        <f t="shared" si="270"/>
        <v>2033.3345227391872</v>
      </c>
      <c r="M412" s="183"/>
      <c r="N412" s="184">
        <f t="shared" si="271"/>
        <v>3</v>
      </c>
      <c r="O412" s="184">
        <f t="shared" si="272"/>
        <v>-8.7266462599711514E-4</v>
      </c>
      <c r="P412" s="184">
        <f t="shared" si="273"/>
        <v>1.2217304763959117E-3</v>
      </c>
      <c r="Q412" s="182">
        <f t="shared" si="274"/>
        <v>1.5013885027754803E-3</v>
      </c>
      <c r="R412" s="182">
        <f t="shared" si="275"/>
        <v>1.0000001878473286</v>
      </c>
      <c r="S412" s="182">
        <f t="shared" si="276"/>
        <v>2.8797930903433104E-3</v>
      </c>
      <c r="T412" s="182">
        <f t="shared" si="277"/>
        <v>-2.6150524801909643</v>
      </c>
      <c r="U412" s="185">
        <f t="shared" si="278"/>
        <v>-1.4702008509089466</v>
      </c>
    </row>
    <row r="413" spans="1:21" x14ac:dyDescent="0.3">
      <c r="A413" s="180">
        <v>2901</v>
      </c>
      <c r="B413" s="181">
        <v>89.89</v>
      </c>
      <c r="C413" s="181">
        <v>209.45</v>
      </c>
      <c r="D413" s="57">
        <f t="shared" si="262"/>
        <v>1118.407150415522</v>
      </c>
      <c r="E413" s="57">
        <f t="shared" si="263"/>
        <v>-1034.8271504155221</v>
      </c>
      <c r="F413" s="57">
        <f t="shared" si="264"/>
        <v>-1431.9213510089864</v>
      </c>
      <c r="G413" s="57">
        <f t="shared" si="265"/>
        <v>-1592.5081916589941</v>
      </c>
      <c r="H413" s="57">
        <f t="shared" si="266"/>
        <v>16722.52864899104</v>
      </c>
      <c r="I413" s="57">
        <f t="shared" si="267"/>
        <v>29397.271808340993</v>
      </c>
      <c r="J413" s="182">
        <f t="shared" si="268"/>
        <v>2141.6071292317833</v>
      </c>
      <c r="K413" s="182">
        <f t="shared" si="269"/>
        <v>228.03935539015166</v>
      </c>
      <c r="L413" s="182">
        <f t="shared" si="270"/>
        <v>2036.3343620246133</v>
      </c>
      <c r="M413" s="183"/>
      <c r="N413" s="184">
        <f t="shared" si="271"/>
        <v>3</v>
      </c>
      <c r="O413" s="184">
        <f t="shared" si="272"/>
        <v>-5.2359877559831865E-4</v>
      </c>
      <c r="P413" s="184">
        <f t="shared" si="273"/>
        <v>1.2217304763959117E-3</v>
      </c>
      <c r="Q413" s="182">
        <f t="shared" si="274"/>
        <v>1.3292016013817243E-3</v>
      </c>
      <c r="R413" s="182">
        <f t="shared" si="275"/>
        <v>1.0000001472314342</v>
      </c>
      <c r="S413" s="182">
        <f t="shared" si="276"/>
        <v>4.9741866509278101E-3</v>
      </c>
      <c r="T413" s="182">
        <f t="shared" si="277"/>
        <v>-2.6132520047590764</v>
      </c>
      <c r="U413" s="185">
        <f t="shared" si="278"/>
        <v>-1.4733933256287117</v>
      </c>
    </row>
    <row r="414" spans="1:21" x14ac:dyDescent="0.3">
      <c r="A414" s="180">
        <v>2904</v>
      </c>
      <c r="B414" s="181">
        <v>89.86</v>
      </c>
      <c r="C414" s="181">
        <v>209.52</v>
      </c>
      <c r="D414" s="57">
        <f t="shared" si="262"/>
        <v>1118.4136953957643</v>
      </c>
      <c r="E414" s="57">
        <f t="shared" si="263"/>
        <v>-1034.8336953957644</v>
      </c>
      <c r="F414" s="57">
        <f t="shared" si="264"/>
        <v>-1434.5327983493544</v>
      </c>
      <c r="G414" s="57">
        <f t="shared" si="265"/>
        <v>-1593.9847750892945</v>
      </c>
      <c r="H414" s="57">
        <f t="shared" si="266"/>
        <v>16719.917201650671</v>
      </c>
      <c r="I414" s="57">
        <f t="shared" si="267"/>
        <v>29395.795224910693</v>
      </c>
      <c r="J414" s="182">
        <f t="shared" si="268"/>
        <v>2144.4514013510538</v>
      </c>
      <c r="K414" s="182">
        <f t="shared" si="269"/>
        <v>228.01384996929045</v>
      </c>
      <c r="L414" s="182">
        <f t="shared" si="270"/>
        <v>2039.3342334771678</v>
      </c>
      <c r="M414" s="183"/>
      <c r="N414" s="184">
        <f t="shared" si="271"/>
        <v>3</v>
      </c>
      <c r="O414" s="184">
        <f t="shared" si="272"/>
        <v>-5.2359877559831865E-4</v>
      </c>
      <c r="P414" s="184">
        <f t="shared" si="273"/>
        <v>1.2217304763964076E-3</v>
      </c>
      <c r="Q414" s="182">
        <f t="shared" si="274"/>
        <v>1.3292004725331541E-3</v>
      </c>
      <c r="R414" s="182">
        <f t="shared" si="275"/>
        <v>1.0000001472311839</v>
      </c>
      <c r="S414" s="182">
        <f t="shared" si="276"/>
        <v>6.5449802423425563E-3</v>
      </c>
      <c r="T414" s="182">
        <f t="shared" si="277"/>
        <v>-2.6114473403680152</v>
      </c>
      <c r="U414" s="185">
        <f t="shared" si="278"/>
        <v>-1.4765834303005378</v>
      </c>
    </row>
    <row r="415" spans="1:21" x14ac:dyDescent="0.3">
      <c r="A415" s="180">
        <v>2907</v>
      </c>
      <c r="B415" s="181">
        <v>89.85</v>
      </c>
      <c r="C415" s="181">
        <v>209.6</v>
      </c>
      <c r="D415" s="57">
        <f t="shared" si="262"/>
        <v>1118.4212875711301</v>
      </c>
      <c r="E415" s="57">
        <f t="shared" si="263"/>
        <v>-1034.8412875711301</v>
      </c>
      <c r="F415" s="57">
        <f t="shared" si="264"/>
        <v>-1437.1423084400471</v>
      </c>
      <c r="G415" s="57">
        <f t="shared" si="265"/>
        <v>-1595.4647744002557</v>
      </c>
      <c r="H415" s="57">
        <f t="shared" si="266"/>
        <v>16717.307691559978</v>
      </c>
      <c r="I415" s="57">
        <f t="shared" si="267"/>
        <v>29394.31522559973</v>
      </c>
      <c r="J415" s="182">
        <f t="shared" si="268"/>
        <v>2147.2973387634156</v>
      </c>
      <c r="K415" s="182">
        <f t="shared" si="269"/>
        <v>227.98851153021496</v>
      </c>
      <c r="L415" s="182">
        <f t="shared" si="270"/>
        <v>2042.33413516262</v>
      </c>
      <c r="M415" s="183"/>
      <c r="N415" s="184">
        <f t="shared" si="271"/>
        <v>3</v>
      </c>
      <c r="O415" s="184">
        <f t="shared" si="272"/>
        <v>-1.7453292519952225E-4</v>
      </c>
      <c r="P415" s="184">
        <f t="shared" si="273"/>
        <v>1.3962634015951859E-3</v>
      </c>
      <c r="Q415" s="182">
        <f t="shared" si="274"/>
        <v>1.4071249899847427E-3</v>
      </c>
      <c r="R415" s="182">
        <f t="shared" si="275"/>
        <v>1.000000165000094</v>
      </c>
      <c r="S415" s="182">
        <f t="shared" si="276"/>
        <v>7.5921753658542137E-3</v>
      </c>
      <c r="T415" s="182">
        <f t="shared" si="277"/>
        <v>-2.6095100906927158</v>
      </c>
      <c r="U415" s="185">
        <f t="shared" si="278"/>
        <v>-1.4799993109612091</v>
      </c>
    </row>
    <row r="416" spans="1:21" x14ac:dyDescent="0.3">
      <c r="A416" s="180">
        <v>2910</v>
      </c>
      <c r="B416" s="181">
        <v>89.87</v>
      </c>
      <c r="C416" s="181">
        <v>209.67</v>
      </c>
      <c r="D416" s="57">
        <f t="shared" si="262"/>
        <v>1118.4286179475687</v>
      </c>
      <c r="E416" s="57">
        <f t="shared" si="263"/>
        <v>-1034.8486179475688</v>
      </c>
      <c r="F416" s="57">
        <f t="shared" si="264"/>
        <v>-1439.7498795861125</v>
      </c>
      <c r="G416" s="57">
        <f t="shared" si="265"/>
        <v>-1596.9481886286294</v>
      </c>
      <c r="H416" s="57">
        <f t="shared" si="266"/>
        <v>16714.700120413912</v>
      </c>
      <c r="I416" s="57">
        <f t="shared" si="267"/>
        <v>29392.831811371358</v>
      </c>
      <c r="J416" s="182">
        <f t="shared" si="268"/>
        <v>2150.1449330062578</v>
      </c>
      <c r="K416" s="182">
        <f t="shared" si="269"/>
        <v>227.96333948004232</v>
      </c>
      <c r="L416" s="182">
        <f t="shared" si="270"/>
        <v>2045.3340651314745</v>
      </c>
      <c r="M416" s="183"/>
      <c r="N416" s="184">
        <f t="shared" si="271"/>
        <v>3</v>
      </c>
      <c r="O416" s="184">
        <f t="shared" si="272"/>
        <v>3.490658503990445E-4</v>
      </c>
      <c r="P416" s="184">
        <f t="shared" si="273"/>
        <v>1.2217304763959117E-3</v>
      </c>
      <c r="Q416" s="182">
        <f t="shared" si="274"/>
        <v>1.2706153619039817E-3</v>
      </c>
      <c r="R416" s="182">
        <f t="shared" si="275"/>
        <v>1.0000001345386382</v>
      </c>
      <c r="S416" s="182">
        <f t="shared" si="276"/>
        <v>7.330376438605595E-3</v>
      </c>
      <c r="T416" s="182">
        <f t="shared" si="277"/>
        <v>-2.607571146065307</v>
      </c>
      <c r="U416" s="185">
        <f t="shared" si="278"/>
        <v>-1.4834142283736682</v>
      </c>
    </row>
    <row r="417" spans="1:21" x14ac:dyDescent="0.3">
      <c r="A417" s="180">
        <v>2913.52</v>
      </c>
      <c r="B417" s="181">
        <v>89.91</v>
      </c>
      <c r="C417" s="181">
        <v>209.75</v>
      </c>
      <c r="D417" s="57">
        <f t="shared" si="262"/>
        <v>1118.4353758592415</v>
      </c>
      <c r="E417" s="57">
        <f t="shared" si="263"/>
        <v>-1034.8553758592416</v>
      </c>
      <c r="F417" s="57">
        <f t="shared" si="264"/>
        <v>-1442.8071521367963</v>
      </c>
      <c r="G417" s="57">
        <f t="shared" si="265"/>
        <v>-1598.69273337304</v>
      </c>
      <c r="H417" s="57">
        <f t="shared" si="266"/>
        <v>16711.64284786323</v>
      </c>
      <c r="I417" s="57">
        <f t="shared" si="267"/>
        <v>29391.087266626946</v>
      </c>
      <c r="J417" s="182">
        <f t="shared" si="268"/>
        <v>2153.4880854086132</v>
      </c>
      <c r="K417" s="182">
        <f t="shared" si="269"/>
        <v>227.93400554568836</v>
      </c>
      <c r="L417" s="182">
        <f t="shared" si="270"/>
        <v>2048.8540131988652</v>
      </c>
      <c r="M417" s="183"/>
      <c r="N417" s="184">
        <f t="shared" si="271"/>
        <v>3.5199999999999818</v>
      </c>
      <c r="O417" s="184">
        <f t="shared" si="272"/>
        <v>6.9813170079759297E-4</v>
      </c>
      <c r="P417" s="184">
        <f t="shared" si="273"/>
        <v>1.3962634015956819E-3</v>
      </c>
      <c r="Q417" s="182">
        <f t="shared" si="274"/>
        <v>1.561067613263134E-3</v>
      </c>
      <c r="R417" s="182">
        <f t="shared" si="275"/>
        <v>1.000000203077724</v>
      </c>
      <c r="S417" s="182">
        <f t="shared" si="276"/>
        <v>6.7579116729217219E-3</v>
      </c>
      <c r="T417" s="182">
        <f t="shared" si="277"/>
        <v>-3.0572725506839125</v>
      </c>
      <c r="U417" s="185">
        <f t="shared" si="278"/>
        <v>-1.7445447444106918</v>
      </c>
    </row>
    <row r="418" spans="1:21" x14ac:dyDescent="0.3">
      <c r="A418" s="180">
        <v>2916</v>
      </c>
      <c r="B418" s="181">
        <v>89.96</v>
      </c>
      <c r="C418" s="181">
        <v>209.7</v>
      </c>
      <c r="D418" s="57">
        <f t="shared" si="262"/>
        <v>1118.4381893294815</v>
      </c>
      <c r="E418" s="57">
        <f t="shared" si="263"/>
        <v>-1034.8581893294815</v>
      </c>
      <c r="F418" s="57">
        <f t="shared" si="264"/>
        <v>-1444.9608204273741</v>
      </c>
      <c r="G418" s="57">
        <f t="shared" si="265"/>
        <v>-1599.9224098337045</v>
      </c>
      <c r="H418" s="57">
        <f t="shared" si="266"/>
        <v>16709.489179572651</v>
      </c>
      <c r="I418" s="57">
        <f t="shared" si="267"/>
        <v>29389.857590166281</v>
      </c>
      <c r="J418" s="182">
        <f t="shared" si="268"/>
        <v>2155.8440319416054</v>
      </c>
      <c r="K418" s="182">
        <f t="shared" si="269"/>
        <v>227.91340945573901</v>
      </c>
      <c r="L418" s="182">
        <f t="shared" si="270"/>
        <v>2051.3339828801627</v>
      </c>
      <c r="M418" s="183"/>
      <c r="N418" s="184">
        <f t="shared" si="271"/>
        <v>2.4800000000000182</v>
      </c>
      <c r="O418" s="184">
        <f t="shared" si="272"/>
        <v>8.7266462599711514E-4</v>
      </c>
      <c r="P418" s="184">
        <f t="shared" si="273"/>
        <v>-8.726646259973632E-4</v>
      </c>
      <c r="Q418" s="182">
        <f t="shared" si="274"/>
        <v>1.2341337328318769E-3</v>
      </c>
      <c r="R418" s="182">
        <f t="shared" si="275"/>
        <v>1.0000001269238585</v>
      </c>
      <c r="S418" s="182">
        <f t="shared" si="276"/>
        <v>2.8134702399958897E-3</v>
      </c>
      <c r="T418" s="182">
        <f t="shared" si="277"/>
        <v>-2.1536682905778397</v>
      </c>
      <c r="U418" s="185">
        <f t="shared" si="278"/>
        <v>-1.2296764606645458</v>
      </c>
    </row>
    <row r="419" spans="1:21" x14ac:dyDescent="0.3">
      <c r="A419" s="180">
        <v>2919</v>
      </c>
      <c r="B419" s="181">
        <v>90.03</v>
      </c>
      <c r="C419" s="181">
        <v>209.64</v>
      </c>
      <c r="D419" s="57">
        <f t="shared" si="262"/>
        <v>1118.4384511288765</v>
      </c>
      <c r="E419" s="57">
        <f t="shared" si="263"/>
        <v>-1034.8584511288766</v>
      </c>
      <c r="F419" s="57">
        <f t="shared" si="264"/>
        <v>-1447.5674925869935</v>
      </c>
      <c r="G419" s="57">
        <f t="shared" si="265"/>
        <v>-1601.4074210261845</v>
      </c>
      <c r="H419" s="57">
        <f t="shared" si="266"/>
        <v>16706.882507413033</v>
      </c>
      <c r="I419" s="57">
        <f t="shared" si="267"/>
        <v>29388.372578973802</v>
      </c>
      <c r="J419" s="182">
        <f t="shared" si="268"/>
        <v>2158.6934413464851</v>
      </c>
      <c r="K419" s="182">
        <f t="shared" si="269"/>
        <v>227.88848228895097</v>
      </c>
      <c r="L419" s="182">
        <f t="shared" si="270"/>
        <v>2054.3339327859703</v>
      </c>
      <c r="M419" s="183"/>
      <c r="N419" s="184">
        <f t="shared" si="271"/>
        <v>3</v>
      </c>
      <c r="O419" s="184">
        <f t="shared" si="272"/>
        <v>1.2217304763961596E-3</v>
      </c>
      <c r="P419" s="184">
        <f t="shared" si="273"/>
        <v>-1.0471975511966373E-3</v>
      </c>
      <c r="Q419" s="182">
        <f t="shared" si="274"/>
        <v>1.6091140180851671E-3</v>
      </c>
      <c r="R419" s="182">
        <f t="shared" si="275"/>
        <v>1.0000002157707162</v>
      </c>
      <c r="S419" s="182">
        <f t="shared" si="276"/>
        <v>2.6179939510994569E-4</v>
      </c>
      <c r="T419" s="182">
        <f t="shared" si="277"/>
        <v>-2.6066721596193476</v>
      </c>
      <c r="U419" s="185">
        <f t="shared" si="278"/>
        <v>-1.485011192479945</v>
      </c>
    </row>
    <row r="420" spans="1:21" x14ac:dyDescent="0.3">
      <c r="A420" s="180">
        <v>2922</v>
      </c>
      <c r="B420" s="181">
        <v>90.08</v>
      </c>
      <c r="C420" s="181">
        <v>209.57</v>
      </c>
      <c r="D420" s="57">
        <f t="shared" si="262"/>
        <v>1118.4355713357861</v>
      </c>
      <c r="E420" s="57">
        <f t="shared" si="263"/>
        <v>-1034.8555713357862</v>
      </c>
      <c r="F420" s="57">
        <f t="shared" si="264"/>
        <v>-1450.1758466047754</v>
      </c>
      <c r="G420" s="57">
        <f t="shared" si="265"/>
        <v>-1602.88947343217</v>
      </c>
      <c r="H420" s="57">
        <f t="shared" si="266"/>
        <v>16704.27415339525</v>
      </c>
      <c r="I420" s="57">
        <f t="shared" si="267"/>
        <v>29386.890526567815</v>
      </c>
      <c r="J420" s="182">
        <f t="shared" si="268"/>
        <v>2161.5421925365085</v>
      </c>
      <c r="K420" s="182">
        <f t="shared" si="269"/>
        <v>227.86353517005261</v>
      </c>
      <c r="L420" s="182">
        <f t="shared" si="270"/>
        <v>2057.3338598304258</v>
      </c>
      <c r="M420" s="183"/>
      <c r="N420" s="184">
        <f t="shared" si="271"/>
        <v>3</v>
      </c>
      <c r="O420" s="184">
        <f t="shared" si="272"/>
        <v>8.7266462599711514E-4</v>
      </c>
      <c r="P420" s="184">
        <f t="shared" si="273"/>
        <v>-1.2217304763959117E-3</v>
      </c>
      <c r="Q420" s="182">
        <f t="shared" si="274"/>
        <v>1.5013885027754803E-3</v>
      </c>
      <c r="R420" s="182">
        <f t="shared" si="275"/>
        <v>1.0000001878473286</v>
      </c>
      <c r="S420" s="182">
        <f t="shared" si="276"/>
        <v>-2.879793090342943E-3</v>
      </c>
      <c r="T420" s="182">
        <f t="shared" si="277"/>
        <v>-2.6083540177818358</v>
      </c>
      <c r="U420" s="185">
        <f t="shared" si="278"/>
        <v>-1.4820524059855844</v>
      </c>
    </row>
    <row r="421" spans="1:21" x14ac:dyDescent="0.3">
      <c r="A421" s="180">
        <v>2931</v>
      </c>
      <c r="B421" s="181">
        <v>89.91</v>
      </c>
      <c r="C421" s="181">
        <v>209.38</v>
      </c>
      <c r="D421" s="57">
        <f t="shared" si="262"/>
        <v>1118.4363567343801</v>
      </c>
      <c r="E421" s="57">
        <f t="shared" si="263"/>
        <v>-1034.8563567343801</v>
      </c>
      <c r="F421" s="57">
        <f t="shared" si="264"/>
        <v>-1458.010974370497</v>
      </c>
      <c r="G421" s="57">
        <f t="shared" si="265"/>
        <v>-1607.3178635038798</v>
      </c>
      <c r="H421" s="57">
        <f t="shared" si="266"/>
        <v>16696.43902562953</v>
      </c>
      <c r="I421" s="57">
        <f t="shared" si="267"/>
        <v>29382.462136496106</v>
      </c>
      <c r="J421" s="182">
        <f t="shared" si="268"/>
        <v>2170.0844950654532</v>
      </c>
      <c r="K421" s="182">
        <f t="shared" si="269"/>
        <v>227.7885748545024</v>
      </c>
      <c r="L421" s="182">
        <f t="shared" si="270"/>
        <v>2066.3334745532925</v>
      </c>
      <c r="M421" s="183"/>
      <c r="N421" s="184">
        <f t="shared" si="271"/>
        <v>9</v>
      </c>
      <c r="O421" s="184">
        <f t="shared" si="272"/>
        <v>-2.9670597283903899E-3</v>
      </c>
      <c r="P421" s="184">
        <f t="shared" si="273"/>
        <v>-3.3161255787891863E-3</v>
      </c>
      <c r="Q421" s="182">
        <f t="shared" si="274"/>
        <v>4.449733040870596E-3</v>
      </c>
      <c r="R421" s="182">
        <f t="shared" si="275"/>
        <v>1.0000016500136115</v>
      </c>
      <c r="S421" s="182">
        <f t="shared" si="276"/>
        <v>7.8539859404244607E-4</v>
      </c>
      <c r="T421" s="182">
        <f t="shared" si="277"/>
        <v>-7.835127765721543</v>
      </c>
      <c r="U421" s="185">
        <f t="shared" si="278"/>
        <v>-4.4283900717098827</v>
      </c>
    </row>
    <row r="422" spans="1:21" x14ac:dyDescent="0.3">
      <c r="A422" s="180">
        <v>2934</v>
      </c>
      <c r="B422" s="181">
        <v>89.89</v>
      </c>
      <c r="C422" s="181">
        <v>209.32</v>
      </c>
      <c r="D422" s="57">
        <f t="shared" si="262"/>
        <v>1118.4415927199298</v>
      </c>
      <c r="E422" s="57">
        <f t="shared" si="263"/>
        <v>-1034.8615927199298</v>
      </c>
      <c r="F422" s="57">
        <f t="shared" si="264"/>
        <v>-1460.625895875763</v>
      </c>
      <c r="G422" s="57">
        <f t="shared" si="265"/>
        <v>-1608.7882910579954</v>
      </c>
      <c r="H422" s="57">
        <f t="shared" si="266"/>
        <v>16693.824104124265</v>
      </c>
      <c r="I422" s="57">
        <f t="shared" si="267"/>
        <v>29380.991708941991</v>
      </c>
      <c r="J422" s="182">
        <f t="shared" si="268"/>
        <v>2172.930687607909</v>
      </c>
      <c r="K422" s="182">
        <f t="shared" si="269"/>
        <v>227.76355528748238</v>
      </c>
      <c r="L422" s="182">
        <f t="shared" si="270"/>
        <v>2069.3332767828128</v>
      </c>
      <c r="M422" s="183"/>
      <c r="N422" s="184">
        <f t="shared" si="271"/>
        <v>3</v>
      </c>
      <c r="O422" s="184">
        <f t="shared" si="272"/>
        <v>-3.4906585039879649E-4</v>
      </c>
      <c r="P422" s="184">
        <f t="shared" si="273"/>
        <v>-1.0471975511966373E-3</v>
      </c>
      <c r="Q422" s="182">
        <f t="shared" si="274"/>
        <v>1.1038416224411485E-3</v>
      </c>
      <c r="R422" s="182">
        <f t="shared" si="275"/>
        <v>1.0000001015388729</v>
      </c>
      <c r="S422" s="182">
        <f t="shared" si="276"/>
        <v>5.2359855496025209E-3</v>
      </c>
      <c r="T422" s="182">
        <f t="shared" si="277"/>
        <v>-2.6149215052661026</v>
      </c>
      <c r="U422" s="185">
        <f t="shared" si="278"/>
        <v>-1.4704275541156295</v>
      </c>
    </row>
    <row r="423" spans="1:21" x14ac:dyDescent="0.3">
      <c r="A423" s="180">
        <v>2937</v>
      </c>
      <c r="B423" s="181">
        <v>89.9</v>
      </c>
      <c r="C423" s="181">
        <v>209.26</v>
      </c>
      <c r="D423" s="57">
        <f t="shared" si="262"/>
        <v>1118.4470905044916</v>
      </c>
      <c r="E423" s="57">
        <f t="shared" si="263"/>
        <v>-1034.8670905044917</v>
      </c>
      <c r="F423" s="57">
        <f t="shared" si="264"/>
        <v>-1463.2423553769374</v>
      </c>
      <c r="G423" s="57">
        <f t="shared" si="265"/>
        <v>-1610.2559792427842</v>
      </c>
      <c r="H423" s="57">
        <f t="shared" si="266"/>
        <v>16691.207644623089</v>
      </c>
      <c r="I423" s="57">
        <f t="shared" si="267"/>
        <v>29379.524020757202</v>
      </c>
      <c r="J423" s="182">
        <f t="shared" si="268"/>
        <v>2175.7763003710161</v>
      </c>
      <c r="K423" s="182">
        <f t="shared" si="269"/>
        <v>227.7385226954965</v>
      </c>
      <c r="L423" s="182">
        <f t="shared" si="270"/>
        <v>2072.3330412711971</v>
      </c>
      <c r="M423" s="183"/>
      <c r="N423" s="184">
        <f t="shared" si="271"/>
        <v>3</v>
      </c>
      <c r="O423" s="184">
        <f t="shared" si="272"/>
        <v>1.7453292519952225E-4</v>
      </c>
      <c r="P423" s="184">
        <f t="shared" si="273"/>
        <v>-1.0471975511966373E-3</v>
      </c>
      <c r="Q423" s="182">
        <f t="shared" si="274"/>
        <v>1.061640601769831E-3</v>
      </c>
      <c r="R423" s="182">
        <f t="shared" si="275"/>
        <v>1.0000000939234079</v>
      </c>
      <c r="S423" s="182">
        <f t="shared" si="276"/>
        <v>5.4977845619179145E-3</v>
      </c>
      <c r="T423" s="182">
        <f t="shared" si="277"/>
        <v>-2.6164595011744045</v>
      </c>
      <c r="U423" s="185">
        <f t="shared" si="278"/>
        <v>-1.4676881847887702</v>
      </c>
    </row>
    <row r="424" spans="1:21" x14ac:dyDescent="0.3">
      <c r="A424" s="180">
        <v>2938.37</v>
      </c>
      <c r="B424" s="181">
        <v>89.91</v>
      </c>
      <c r="C424" s="181">
        <v>209.23</v>
      </c>
      <c r="D424" s="57">
        <f t="shared" si="262"/>
        <v>1118.4493620495214</v>
      </c>
      <c r="E424" s="57">
        <f t="shared" si="263"/>
        <v>-1034.8693620495214</v>
      </c>
      <c r="F424" s="57">
        <f t="shared" si="264"/>
        <v>-1464.437731660918</v>
      </c>
      <c r="G424" s="57">
        <f t="shared" si="265"/>
        <v>-1610.9252851012191</v>
      </c>
      <c r="H424" s="57">
        <f t="shared" si="266"/>
        <v>16690.012268339109</v>
      </c>
      <c r="I424" s="57">
        <f t="shared" si="267"/>
        <v>29378.854714898767</v>
      </c>
      <c r="J424" s="182">
        <f t="shared" si="268"/>
        <v>2177.0755944823363</v>
      </c>
      <c r="K424" s="182">
        <f t="shared" si="269"/>
        <v>227.72708604701697</v>
      </c>
      <c r="L424" s="182">
        <f t="shared" si="270"/>
        <v>2073.7029204294231</v>
      </c>
      <c r="M424" s="183"/>
      <c r="N424" s="184">
        <f t="shared" si="271"/>
        <v>1.3699999999998909</v>
      </c>
      <c r="O424" s="184">
        <f t="shared" si="272"/>
        <v>1.7453292519927421E-4</v>
      </c>
      <c r="P424" s="184">
        <f t="shared" si="273"/>
        <v>-5.2359877559831865E-4</v>
      </c>
      <c r="Q424" s="182">
        <f t="shared" si="274"/>
        <v>5.5192088670974471E-4</v>
      </c>
      <c r="R424" s="182">
        <f t="shared" si="275"/>
        <v>1.0000000253847228</v>
      </c>
      <c r="S424" s="182">
        <f t="shared" si="276"/>
        <v>2.2715450296719466E-3</v>
      </c>
      <c r="T424" s="182">
        <f t="shared" si="277"/>
        <v>-1.195376283980478</v>
      </c>
      <c r="U424" s="185">
        <f t="shared" si="278"/>
        <v>-0.66930585843492962</v>
      </c>
    </row>
    <row r="425" spans="1:21" x14ac:dyDescent="0.3">
      <c r="A425" s="180">
        <v>2940</v>
      </c>
      <c r="B425" s="181">
        <v>89.92</v>
      </c>
      <c r="C425" s="181">
        <v>209.22</v>
      </c>
      <c r="D425" s="57">
        <f t="shared" si="262"/>
        <v>1118.4517802023161</v>
      </c>
      <c r="E425" s="57">
        <f t="shared" si="263"/>
        <v>-1034.8717802023161</v>
      </c>
      <c r="F425" s="57">
        <f t="shared" si="264"/>
        <v>-1465.8602459660892</v>
      </c>
      <c r="G425" s="57">
        <f t="shared" si="265"/>
        <v>-1611.721116233201</v>
      </c>
      <c r="H425" s="57">
        <f t="shared" si="266"/>
        <v>16688.589754033939</v>
      </c>
      <c r="I425" s="57">
        <f t="shared" si="267"/>
        <v>29378.058883766786</v>
      </c>
      <c r="J425" s="182">
        <f t="shared" si="268"/>
        <v>2178.6214029095918</v>
      </c>
      <c r="K425" s="182">
        <f t="shared" si="269"/>
        <v>227.71348251461094</v>
      </c>
      <c r="L425" s="182">
        <f t="shared" si="270"/>
        <v>2075.3327695209396</v>
      </c>
      <c r="M425" s="183"/>
      <c r="N425" s="184">
        <f t="shared" si="271"/>
        <v>1.6300000000001091</v>
      </c>
      <c r="O425" s="184">
        <f t="shared" si="272"/>
        <v>1.7453292519952225E-4</v>
      </c>
      <c r="P425" s="184">
        <f t="shared" si="273"/>
        <v>-1.7453292519927421E-4</v>
      </c>
      <c r="Q425" s="182">
        <f t="shared" si="274"/>
        <v>2.4682669349385122E-4</v>
      </c>
      <c r="R425" s="182">
        <f t="shared" si="275"/>
        <v>1.0000000050769513</v>
      </c>
      <c r="S425" s="182">
        <f t="shared" si="276"/>
        <v>2.4181527947044375E-3</v>
      </c>
      <c r="T425" s="182">
        <f t="shared" si="277"/>
        <v>-1.4225143051712856</v>
      </c>
      <c r="U425" s="185">
        <f t="shared" si="278"/>
        <v>-0.79583113198185373</v>
      </c>
    </row>
    <row r="426" spans="1:21" x14ac:dyDescent="0.3">
      <c r="A426" s="180">
        <v>2943</v>
      </c>
      <c r="B426" s="181">
        <v>89.94</v>
      </c>
      <c r="C426" s="181">
        <v>209.2</v>
      </c>
      <c r="D426" s="57">
        <f t="shared" si="262"/>
        <v>1118.455445392852</v>
      </c>
      <c r="E426" s="57">
        <f t="shared" si="263"/>
        <v>-1034.875445392852</v>
      </c>
      <c r="F426" s="57">
        <f t="shared" si="264"/>
        <v>-1468.4787547345325</v>
      </c>
      <c r="G426" s="57">
        <f t="shared" si="265"/>
        <v>-1613.1851511416623</v>
      </c>
      <c r="H426" s="57">
        <f t="shared" si="266"/>
        <v>16685.971245265497</v>
      </c>
      <c r="I426" s="57">
        <f t="shared" si="267"/>
        <v>29376.594848858324</v>
      </c>
      <c r="J426" s="182">
        <f t="shared" si="268"/>
        <v>2181.4665216249896</v>
      </c>
      <c r="K426" s="182">
        <f t="shared" si="269"/>
        <v>227.68847616205903</v>
      </c>
      <c r="L426" s="182">
        <f t="shared" si="270"/>
        <v>2078.3324820886742</v>
      </c>
      <c r="M426" s="183"/>
      <c r="N426" s="184">
        <f t="shared" si="271"/>
        <v>3</v>
      </c>
      <c r="O426" s="184">
        <f t="shared" si="272"/>
        <v>3.4906585039879649E-4</v>
      </c>
      <c r="P426" s="184">
        <f t="shared" si="273"/>
        <v>-3.490658503990445E-4</v>
      </c>
      <c r="Q426" s="182">
        <f t="shared" si="274"/>
        <v>4.9365347440954999E-4</v>
      </c>
      <c r="R426" s="182">
        <f t="shared" si="275"/>
        <v>1.0000000203078132</v>
      </c>
      <c r="S426" s="182">
        <f t="shared" si="276"/>
        <v>3.6651905360031304E-3</v>
      </c>
      <c r="T426" s="182">
        <f t="shared" si="277"/>
        <v>-2.618508768443252</v>
      </c>
      <c r="U426" s="185">
        <f t="shared" si="278"/>
        <v>-1.4640349084614839</v>
      </c>
    </row>
    <row r="427" spans="1:21" x14ac:dyDescent="0.3">
      <c r="A427" s="180">
        <v>2946</v>
      </c>
      <c r="B427" s="181">
        <v>89.98</v>
      </c>
      <c r="C427" s="181">
        <v>209.17</v>
      </c>
      <c r="D427" s="57">
        <f t="shared" si="262"/>
        <v>1118.4575397877895</v>
      </c>
      <c r="E427" s="57">
        <f t="shared" si="263"/>
        <v>-1034.8775397877896</v>
      </c>
      <c r="F427" s="57">
        <f t="shared" si="264"/>
        <v>-1471.0979033193885</v>
      </c>
      <c r="G427" s="57">
        <f t="shared" si="265"/>
        <v>-1614.6480440744497</v>
      </c>
      <c r="H427" s="57">
        <f t="shared" si="266"/>
        <v>16683.352096680639</v>
      </c>
      <c r="I427" s="57">
        <f t="shared" si="267"/>
        <v>29375.131955925535</v>
      </c>
      <c r="J427" s="182">
        <f t="shared" si="268"/>
        <v>2184.3116415438863</v>
      </c>
      <c r="K427" s="182">
        <f t="shared" si="269"/>
        <v>227.66350237715994</v>
      </c>
      <c r="L427" s="182">
        <f t="shared" si="270"/>
        <v>2081.3321777658393</v>
      </c>
      <c r="M427" s="183"/>
      <c r="N427" s="184">
        <f t="shared" si="271"/>
        <v>3</v>
      </c>
      <c r="O427" s="184">
        <f t="shared" si="272"/>
        <v>6.9813170079784093E-4</v>
      </c>
      <c r="P427" s="184">
        <f t="shared" si="273"/>
        <v>-5.2359877559831865E-4</v>
      </c>
      <c r="Q427" s="182">
        <f t="shared" si="274"/>
        <v>8.7266454305456875E-4</v>
      </c>
      <c r="R427" s="182">
        <f t="shared" si="275"/>
        <v>1.0000000634619552</v>
      </c>
      <c r="S427" s="182">
        <f t="shared" si="276"/>
        <v>2.094394937579346E-3</v>
      </c>
      <c r="T427" s="182">
        <f t="shared" si="277"/>
        <v>-2.6191485848560019</v>
      </c>
      <c r="U427" s="185">
        <f t="shared" si="278"/>
        <v>-1.4628929327873277</v>
      </c>
    </row>
    <row r="428" spans="1:21" x14ac:dyDescent="0.3">
      <c r="A428" s="180">
        <v>2949</v>
      </c>
      <c r="B428" s="181">
        <v>90.03</v>
      </c>
      <c r="C428" s="181">
        <v>209.15</v>
      </c>
      <c r="D428" s="57">
        <f t="shared" si="262"/>
        <v>1118.4572779884077</v>
      </c>
      <c r="E428" s="57">
        <f t="shared" si="263"/>
        <v>-1034.8772779884077</v>
      </c>
      <c r="F428" s="57">
        <f t="shared" si="264"/>
        <v>-1473.7176905774043</v>
      </c>
      <c r="G428" s="57">
        <f t="shared" si="265"/>
        <v>-1616.1097943922732</v>
      </c>
      <c r="H428" s="57">
        <f t="shared" si="266"/>
        <v>16680.732309422623</v>
      </c>
      <c r="I428" s="57">
        <f t="shared" si="267"/>
        <v>29373.670205607712</v>
      </c>
      <c r="J428" s="182">
        <f t="shared" si="268"/>
        <v>2187.156761425992</v>
      </c>
      <c r="K428" s="182">
        <f t="shared" si="269"/>
        <v>227.63856103897001</v>
      </c>
      <c r="L428" s="182">
        <f t="shared" si="270"/>
        <v>2084.3318552427036</v>
      </c>
      <c r="M428" s="183"/>
      <c r="N428" s="184">
        <f t="shared" si="271"/>
        <v>3</v>
      </c>
      <c r="O428" s="184">
        <f t="shared" si="272"/>
        <v>8.7266462599711514E-4</v>
      </c>
      <c r="P428" s="184">
        <f t="shared" si="273"/>
        <v>-3.4906585039854842E-4</v>
      </c>
      <c r="Q428" s="182">
        <f t="shared" si="274"/>
        <v>9.3988856186033587E-4</v>
      </c>
      <c r="R428" s="182">
        <f t="shared" si="275"/>
        <v>1.0000000736158823</v>
      </c>
      <c r="S428" s="182">
        <f t="shared" si="276"/>
        <v>-2.6179938181780036E-4</v>
      </c>
      <c r="T428" s="182">
        <f t="shared" si="277"/>
        <v>-2.6197872580156663</v>
      </c>
      <c r="U428" s="185">
        <f t="shared" si="278"/>
        <v>-1.4617503178234581</v>
      </c>
    </row>
    <row r="429" spans="1:21" x14ac:dyDescent="0.3">
      <c r="A429" s="180">
        <v>2952</v>
      </c>
      <c r="B429" s="181">
        <v>90</v>
      </c>
      <c r="C429" s="181">
        <v>209.13</v>
      </c>
      <c r="D429" s="57">
        <f t="shared" si="262"/>
        <v>1118.4564925902541</v>
      </c>
      <c r="E429" s="57">
        <f t="shared" si="263"/>
        <v>-1034.8764925902542</v>
      </c>
      <c r="F429" s="57">
        <f t="shared" si="264"/>
        <v>-1476.3379878963417</v>
      </c>
      <c r="G429" s="57">
        <f t="shared" si="265"/>
        <v>-1617.5706301279113</v>
      </c>
      <c r="H429" s="57">
        <f t="shared" si="266"/>
        <v>16678.112012103687</v>
      </c>
      <c r="I429" s="57">
        <f t="shared" si="267"/>
        <v>29372.209369872075</v>
      </c>
      <c r="J429" s="182">
        <f t="shared" si="268"/>
        <v>2190.0019630032816</v>
      </c>
      <c r="K429" s="182">
        <f t="shared" si="269"/>
        <v>227.61365852337983</v>
      </c>
      <c r="L429" s="182">
        <f t="shared" si="270"/>
        <v>2087.3315171541908</v>
      </c>
      <c r="M429" s="183"/>
      <c r="N429" s="184">
        <f t="shared" si="271"/>
        <v>3</v>
      </c>
      <c r="O429" s="184">
        <f t="shared" si="272"/>
        <v>-5.2359877559831865E-4</v>
      </c>
      <c r="P429" s="184">
        <f t="shared" si="273"/>
        <v>-3.490658503990445E-4</v>
      </c>
      <c r="Q429" s="182">
        <f t="shared" si="274"/>
        <v>6.2928740226642077E-4</v>
      </c>
      <c r="R429" s="182">
        <f t="shared" si="275"/>
        <v>1.0000000330002208</v>
      </c>
      <c r="S429" s="182">
        <f t="shared" si="276"/>
        <v>-7.8539815342863349E-4</v>
      </c>
      <c r="T429" s="182">
        <f t="shared" si="277"/>
        <v>-2.6202973189374075</v>
      </c>
      <c r="U429" s="185">
        <f t="shared" si="278"/>
        <v>-1.4608357356380639</v>
      </c>
    </row>
    <row r="430" spans="1:21" x14ac:dyDescent="0.3">
      <c r="A430" s="180">
        <v>2955</v>
      </c>
      <c r="B430" s="181">
        <v>89.96</v>
      </c>
      <c r="C430" s="181">
        <v>209.11</v>
      </c>
      <c r="D430" s="57">
        <f t="shared" si="262"/>
        <v>1118.4575397877734</v>
      </c>
      <c r="E430" s="57">
        <f t="shared" si="263"/>
        <v>-1034.8775397877735</v>
      </c>
      <c r="F430" s="57">
        <f t="shared" si="264"/>
        <v>-1478.9587948903109</v>
      </c>
      <c r="G430" s="57">
        <f t="shared" si="265"/>
        <v>-1619.0305510664602</v>
      </c>
      <c r="H430" s="57">
        <f t="shared" si="266"/>
        <v>16675.49120510972</v>
      </c>
      <c r="I430" s="57">
        <f t="shared" si="267"/>
        <v>29370.749448933526</v>
      </c>
      <c r="J430" s="182">
        <f t="shared" si="268"/>
        <v>2192.8472455394531</v>
      </c>
      <c r="K430" s="182">
        <f t="shared" si="269"/>
        <v>227.58879468101341</v>
      </c>
      <c r="L430" s="182">
        <f t="shared" si="270"/>
        <v>2090.3311630586581</v>
      </c>
      <c r="M430" s="183"/>
      <c r="N430" s="184">
        <f t="shared" si="271"/>
        <v>3</v>
      </c>
      <c r="O430" s="184">
        <f t="shared" si="272"/>
        <v>-6.9813170079784093E-4</v>
      </c>
      <c r="P430" s="184">
        <f t="shared" si="273"/>
        <v>-3.4906585039854842E-4</v>
      </c>
      <c r="Q430" s="182">
        <f t="shared" si="274"/>
        <v>7.8053495742991252E-4</v>
      </c>
      <c r="R430" s="182">
        <f t="shared" si="275"/>
        <v>1.0000000507695714</v>
      </c>
      <c r="S430" s="182">
        <f t="shared" si="276"/>
        <v>1.0471975192975868E-3</v>
      </c>
      <c r="T430" s="182">
        <f t="shared" si="277"/>
        <v>-2.6208069939691785</v>
      </c>
      <c r="U430" s="185">
        <f t="shared" si="278"/>
        <v>-1.4599209385488967</v>
      </c>
    </row>
    <row r="431" spans="1:21" x14ac:dyDescent="0.3">
      <c r="A431" s="180">
        <v>2958</v>
      </c>
      <c r="B431" s="181">
        <v>89.92</v>
      </c>
      <c r="C431" s="181">
        <v>209.09</v>
      </c>
      <c r="D431" s="57">
        <f t="shared" si="262"/>
        <v>1118.4606813798209</v>
      </c>
      <c r="E431" s="57">
        <f t="shared" si="263"/>
        <v>-1034.880681379821</v>
      </c>
      <c r="F431" s="57">
        <f t="shared" si="264"/>
        <v>-1481.580110055485</v>
      </c>
      <c r="G431" s="57">
        <f t="shared" si="265"/>
        <v>-1620.4895563708719</v>
      </c>
      <c r="H431" s="57">
        <f t="shared" si="266"/>
        <v>16672.869889944544</v>
      </c>
      <c r="I431" s="57">
        <f t="shared" si="267"/>
        <v>29369.290443629114</v>
      </c>
      <c r="J431" s="182">
        <f t="shared" si="268"/>
        <v>2195.6926070875879</v>
      </c>
      <c r="K431" s="182">
        <f t="shared" si="269"/>
        <v>227.56396937382181</v>
      </c>
      <c r="L431" s="182">
        <f t="shared" si="270"/>
        <v>2093.3307912352307</v>
      </c>
      <c r="M431" s="183"/>
      <c r="N431" s="184">
        <f t="shared" si="271"/>
        <v>3</v>
      </c>
      <c r="O431" s="184">
        <f t="shared" si="272"/>
        <v>-6.9813170079759297E-4</v>
      </c>
      <c r="P431" s="184">
        <f t="shared" si="273"/>
        <v>-3.490658503990445E-4</v>
      </c>
      <c r="Q431" s="182">
        <f t="shared" si="274"/>
        <v>7.8053488133233984E-4</v>
      </c>
      <c r="R431" s="182">
        <f t="shared" si="275"/>
        <v>1.0000000507695614</v>
      </c>
      <c r="S431" s="182">
        <f t="shared" si="276"/>
        <v>3.1415920475003464E-3</v>
      </c>
      <c r="T431" s="182">
        <f t="shared" si="277"/>
        <v>-2.6213151651741957</v>
      </c>
      <c r="U431" s="185">
        <f t="shared" si="278"/>
        <v>-1.459005304411594</v>
      </c>
    </row>
    <row r="432" spans="1:21" x14ac:dyDescent="0.3">
      <c r="A432" s="180">
        <v>2961</v>
      </c>
      <c r="B432" s="181">
        <v>89.96</v>
      </c>
      <c r="C432" s="181">
        <v>209.07</v>
      </c>
      <c r="D432" s="57">
        <f t="shared" si="262"/>
        <v>1118.4638229718685</v>
      </c>
      <c r="E432" s="57">
        <f t="shared" si="263"/>
        <v>-1034.8838229718685</v>
      </c>
      <c r="F432" s="57">
        <f t="shared" si="264"/>
        <v>-1484.2019343500626</v>
      </c>
      <c r="G432" s="57">
        <f t="shared" si="265"/>
        <v>-1621.9476465744726</v>
      </c>
      <c r="H432" s="57">
        <f t="shared" si="266"/>
        <v>16670.248065649968</v>
      </c>
      <c r="I432" s="57">
        <f t="shared" si="267"/>
        <v>29367.832353425514</v>
      </c>
      <c r="J432" s="182">
        <f t="shared" si="268"/>
        <v>2198.5380483759968</v>
      </c>
      <c r="K432" s="182">
        <f t="shared" si="269"/>
        <v>227.53918244116795</v>
      </c>
      <c r="L432" s="182">
        <f t="shared" si="270"/>
        <v>2096.3304027803943</v>
      </c>
      <c r="M432" s="183"/>
      <c r="N432" s="184">
        <f t="shared" si="271"/>
        <v>3</v>
      </c>
      <c r="O432" s="184">
        <f t="shared" si="272"/>
        <v>6.9813170079759297E-4</v>
      </c>
      <c r="P432" s="184">
        <f t="shared" si="273"/>
        <v>-3.490658503990445E-4</v>
      </c>
      <c r="Q432" s="182">
        <f t="shared" si="274"/>
        <v>7.8053488133233984E-4</v>
      </c>
      <c r="R432" s="182">
        <f t="shared" si="275"/>
        <v>1.0000000507695614</v>
      </c>
      <c r="S432" s="182">
        <f t="shared" si="276"/>
        <v>3.1415920475003464E-3</v>
      </c>
      <c r="T432" s="182">
        <f t="shared" si="277"/>
        <v>-2.6218242945775732</v>
      </c>
      <c r="U432" s="185">
        <f t="shared" si="278"/>
        <v>-1.4580902036006558</v>
      </c>
    </row>
    <row r="433" spans="1:21" x14ac:dyDescent="0.3">
      <c r="A433" s="180">
        <v>2963.26</v>
      </c>
      <c r="B433" s="181">
        <v>90.03</v>
      </c>
      <c r="C433" s="181">
        <v>209.05</v>
      </c>
      <c r="D433" s="57">
        <f t="shared" si="262"/>
        <v>1118.4640201940633</v>
      </c>
      <c r="E433" s="57">
        <f t="shared" si="263"/>
        <v>-1034.8840201940634</v>
      </c>
      <c r="F433" s="57">
        <f t="shared" si="264"/>
        <v>-1486.1774262815202</v>
      </c>
      <c r="G433" s="57">
        <f t="shared" si="265"/>
        <v>-1623.0453855701714</v>
      </c>
      <c r="H433" s="57">
        <f t="shared" si="266"/>
        <v>16668.27257371851</v>
      </c>
      <c r="I433" s="57">
        <f t="shared" si="267"/>
        <v>29366.734614429817</v>
      </c>
      <c r="J433" s="182">
        <f t="shared" si="268"/>
        <v>2200.6816366774615</v>
      </c>
      <c r="K433" s="182">
        <f t="shared" si="269"/>
        <v>227.52053246025707</v>
      </c>
      <c r="L433" s="182">
        <f t="shared" si="270"/>
        <v>2098.5900984758568</v>
      </c>
      <c r="M433" s="183"/>
      <c r="N433" s="184">
        <f t="shared" si="271"/>
        <v>2.2600000000002183</v>
      </c>
      <c r="O433" s="184">
        <f t="shared" si="272"/>
        <v>1.2217304763961596E-3</v>
      </c>
      <c r="P433" s="184">
        <f t="shared" si="273"/>
        <v>-3.4906585039854842E-4</v>
      </c>
      <c r="Q433" s="182">
        <f t="shared" si="274"/>
        <v>1.2706188684183939E-3</v>
      </c>
      <c r="R433" s="182">
        <f t="shared" si="275"/>
        <v>1.0000001345393807</v>
      </c>
      <c r="S433" s="182">
        <f t="shared" si="276"/>
        <v>1.9722219496222469E-4</v>
      </c>
      <c r="T433" s="182">
        <f t="shared" si="277"/>
        <v>-1.9754919314574724</v>
      </c>
      <c r="U433" s="185">
        <f t="shared" si="278"/>
        <v>-1.0977389956987149</v>
      </c>
    </row>
    <row r="434" spans="1:21" x14ac:dyDescent="0.3">
      <c r="A434" s="180">
        <v>2967</v>
      </c>
      <c r="B434" s="181">
        <v>90.16</v>
      </c>
      <c r="C434" s="181">
        <v>209.16</v>
      </c>
      <c r="D434" s="57">
        <f t="shared" si="262"/>
        <v>1118.4578190414977</v>
      </c>
      <c r="E434" s="57">
        <f t="shared" si="263"/>
        <v>-1034.8778190414978</v>
      </c>
      <c r="F434" s="57">
        <f t="shared" si="264"/>
        <v>-1489.4451699634471</v>
      </c>
      <c r="G434" s="57">
        <f t="shared" si="265"/>
        <v>-1624.8645618886887</v>
      </c>
      <c r="H434" s="57">
        <f t="shared" si="266"/>
        <v>16665.004830036582</v>
      </c>
      <c r="I434" s="57">
        <f t="shared" si="267"/>
        <v>29364.9154381113</v>
      </c>
      <c r="J434" s="182">
        <f t="shared" si="268"/>
        <v>2204.230423256417</v>
      </c>
      <c r="K434" s="182">
        <f t="shared" si="269"/>
        <v>227.4898214050551</v>
      </c>
      <c r="L434" s="182">
        <f t="shared" si="270"/>
        <v>2102.3296356767205</v>
      </c>
      <c r="M434" s="183"/>
      <c r="N434" s="184">
        <f t="shared" si="271"/>
        <v>3.7399999999997817</v>
      </c>
      <c r="O434" s="184">
        <f t="shared" si="272"/>
        <v>2.2689280275925493E-3</v>
      </c>
      <c r="P434" s="184">
        <f t="shared" si="273"/>
        <v>1.9198621771935045E-3</v>
      </c>
      <c r="Q434" s="182">
        <f t="shared" si="274"/>
        <v>2.9721866461445146E-3</v>
      </c>
      <c r="R434" s="182">
        <f t="shared" si="275"/>
        <v>1.0000007361584387</v>
      </c>
      <c r="S434" s="182">
        <f t="shared" si="276"/>
        <v>-6.2011525655551467E-3</v>
      </c>
      <c r="T434" s="182">
        <f t="shared" si="277"/>
        <v>-3.2677436819269858</v>
      </c>
      <c r="U434" s="185">
        <f t="shared" si="278"/>
        <v>-1.8191763185172143</v>
      </c>
    </row>
    <row r="435" spans="1:21" x14ac:dyDescent="0.3">
      <c r="A435" s="180">
        <v>2970</v>
      </c>
      <c r="B435" s="181">
        <v>90.26</v>
      </c>
      <c r="C435" s="181">
        <v>209.25</v>
      </c>
      <c r="D435" s="57">
        <f t="shared" ref="D435:D441" si="279">S435+D434</f>
        <v>1118.4468234909632</v>
      </c>
      <c r="E435" s="57">
        <f t="shared" ref="E435:E441" si="280">$D$1-D435</f>
        <v>-1034.8668234909633</v>
      </c>
      <c r="F435" s="57">
        <f t="shared" ref="F435:F441" si="281">T435+F434</f>
        <v>-1492.063790277125</v>
      </c>
      <c r="G435" s="57">
        <f t="shared" ref="G435:G441" si="282">U435+G434</f>
        <v>-1626.3283592160215</v>
      </c>
      <c r="H435" s="57">
        <f t="shared" ref="H435:H441" si="283">H434+T435</f>
        <v>16662.386209722903</v>
      </c>
      <c r="I435" s="57">
        <f t="shared" ref="I435:I441" si="284">I434+U435</f>
        <v>29363.451640783969</v>
      </c>
      <c r="J435" s="182">
        <f t="shared" ref="J435:J441" si="285">SQRT(F435^2+G435^2)</f>
        <v>2207.079130037348</v>
      </c>
      <c r="K435" s="182">
        <f t="shared" ref="K435:K441" si="286">IF(J435=0,0,IF(F435&lt;0,ATAN(G435/F435)*180/PI()+180,ATAN(G435/F435)*180/PI()))</f>
        <v>227.46538742824521</v>
      </c>
      <c r="L435" s="182">
        <f t="shared" ref="L435:L441" si="287">COS((K435-$B$1)*PI()/180)*J435</f>
        <v>2105.329326054898</v>
      </c>
      <c r="M435" s="183"/>
      <c r="N435" s="184">
        <f t="shared" ref="N435:N441" si="288">A435-A434</f>
        <v>3</v>
      </c>
      <c r="O435" s="184">
        <f t="shared" ref="O435:O441" si="289">RADIANS(B435-B434)</f>
        <v>1.7453292519944783E-3</v>
      </c>
      <c r="P435" s="184">
        <f t="shared" ref="P435:P441" si="290">RADIANS(C435-C434)</f>
        <v>1.5707963267949561E-3</v>
      </c>
      <c r="Q435" s="182">
        <f t="shared" ref="Q435:Q441" si="291">ACOS(COS(O435)-SIN(RADIANS(B434))*SIN(RADIANS(B435))*(1-COS(P435)))</f>
        <v>2.3480931680270878E-3</v>
      </c>
      <c r="R435" s="182">
        <f t="shared" ref="R435:R441" si="292">2/Q435*TAN(Q435/2)</f>
        <v>1.0000004594620471</v>
      </c>
      <c r="S435" s="182">
        <f t="shared" ref="S435:S441" si="293">(N435/2)*(COS(RADIANS(B434))+COS(RADIANS(B435)))*R435</f>
        <v>-1.0995550534412589E-2</v>
      </c>
      <c r="T435" s="182">
        <f t="shared" ref="T435:T441" si="294">(N435/2)*(SIN(RADIANS(B434))*COS(RADIANS(C434))+SIN(RADIANS(B435))*COS(RADIANS(C435)))*R435</f>
        <v>-2.618620313677904</v>
      </c>
      <c r="U435" s="185">
        <f t="shared" ref="U435:U441" si="295">(N435/2)*(SIN(RADIANS(B434))*SIN(RADIANS(C434))+SIN(RADIANS(B435))*SIN(RADIANS(C435)))*R435</f>
        <v>-1.4637973273327476</v>
      </c>
    </row>
    <row r="436" spans="1:21" x14ac:dyDescent="0.3">
      <c r="A436" s="180">
        <v>2973</v>
      </c>
      <c r="B436" s="181">
        <v>90.3</v>
      </c>
      <c r="C436" s="181">
        <v>209.34</v>
      </c>
      <c r="D436" s="57">
        <f t="shared" si="279"/>
        <v>1118.4321627808845</v>
      </c>
      <c r="E436" s="57">
        <f t="shared" si="280"/>
        <v>-1034.8521627808846</v>
      </c>
      <c r="F436" s="57">
        <f t="shared" si="281"/>
        <v>-1494.6800946427174</v>
      </c>
      <c r="G436" s="57">
        <f t="shared" si="282"/>
        <v>-1627.7962605458508</v>
      </c>
      <c r="H436" s="57">
        <f t="shared" si="283"/>
        <v>16659.769905357312</v>
      </c>
      <c r="I436" s="57">
        <f t="shared" si="284"/>
        <v>29361.983739454139</v>
      </c>
      <c r="J436" s="182">
        <f t="shared" si="285"/>
        <v>2209.9296937161189</v>
      </c>
      <c r="K436" s="182">
        <f t="shared" si="286"/>
        <v>227.44113264191657</v>
      </c>
      <c r="L436" s="182">
        <f t="shared" si="287"/>
        <v>2108.3290627644478</v>
      </c>
      <c r="M436" s="183"/>
      <c r="N436" s="184">
        <f t="shared" si="288"/>
        <v>3</v>
      </c>
      <c r="O436" s="184">
        <f t="shared" si="289"/>
        <v>6.9813170079759297E-4</v>
      </c>
      <c r="P436" s="184">
        <f t="shared" si="290"/>
        <v>1.5707963267949561E-3</v>
      </c>
      <c r="Q436" s="182">
        <f t="shared" si="291"/>
        <v>1.7189327926712128E-3</v>
      </c>
      <c r="R436" s="182">
        <f t="shared" si="292"/>
        <v>1.0000002462275683</v>
      </c>
      <c r="S436" s="182">
        <f t="shared" si="293"/>
        <v>-1.4660710078762264E-2</v>
      </c>
      <c r="T436" s="182">
        <f t="shared" si="294"/>
        <v>-2.6163043655924247</v>
      </c>
      <c r="U436" s="185">
        <f t="shared" si="295"/>
        <v>-1.4679013298293471</v>
      </c>
    </row>
    <row r="437" spans="1:21" x14ac:dyDescent="0.3">
      <c r="A437" s="180">
        <v>2976</v>
      </c>
      <c r="B437" s="181">
        <v>90.22</v>
      </c>
      <c r="C437" s="181">
        <v>209.44</v>
      </c>
      <c r="D437" s="57">
        <f t="shared" si="279"/>
        <v>1118.4185492570912</v>
      </c>
      <c r="E437" s="57">
        <f t="shared" si="280"/>
        <v>-1034.8385492570912</v>
      </c>
      <c r="F437" s="57">
        <f t="shared" si="281"/>
        <v>-1497.2939656118663</v>
      </c>
      <c r="G437" s="57">
        <f t="shared" si="282"/>
        <v>-1629.268500160134</v>
      </c>
      <c r="H437" s="57">
        <f t="shared" si="283"/>
        <v>16657.156034388165</v>
      </c>
      <c r="I437" s="57">
        <f t="shared" si="284"/>
        <v>29360.511499839857</v>
      </c>
      <c r="J437" s="182">
        <f t="shared" si="285"/>
        <v>2212.7822000982746</v>
      </c>
      <c r="K437" s="182">
        <f t="shared" si="286"/>
        <v>227.41706275411212</v>
      </c>
      <c r="L437" s="182">
        <f t="shared" si="287"/>
        <v>2111.3288612330866</v>
      </c>
      <c r="M437" s="183"/>
      <c r="N437" s="184">
        <f t="shared" si="288"/>
        <v>3</v>
      </c>
      <c r="O437" s="184">
        <f t="shared" si="289"/>
        <v>-1.3962634015954338E-3</v>
      </c>
      <c r="P437" s="184">
        <f t="shared" si="290"/>
        <v>1.7453292519942303E-3</v>
      </c>
      <c r="Q437" s="182">
        <f t="shared" si="291"/>
        <v>2.2350978642202701E-3</v>
      </c>
      <c r="R437" s="182">
        <f t="shared" si="292"/>
        <v>1.0000004163054133</v>
      </c>
      <c r="S437" s="182">
        <f t="shared" si="293"/>
        <v>-1.3613523793374216E-2</v>
      </c>
      <c r="T437" s="182">
        <f t="shared" si="294"/>
        <v>-2.6138709691488633</v>
      </c>
      <c r="U437" s="185">
        <f t="shared" si="295"/>
        <v>-1.4722396142831116</v>
      </c>
    </row>
    <row r="438" spans="1:21" x14ac:dyDescent="0.3">
      <c r="A438" s="180">
        <v>2979</v>
      </c>
      <c r="B438" s="181">
        <v>90.09</v>
      </c>
      <c r="C438" s="181">
        <v>209.53</v>
      </c>
      <c r="D438" s="57">
        <f t="shared" si="279"/>
        <v>1118.4104334860406</v>
      </c>
      <c r="E438" s="57">
        <f t="shared" si="280"/>
        <v>-1034.8304334860406</v>
      </c>
      <c r="F438" s="57">
        <f t="shared" si="281"/>
        <v>-1499.9054089706922</v>
      </c>
      <c r="G438" s="57">
        <f t="shared" si="282"/>
        <v>-1630.7450813486716</v>
      </c>
      <c r="H438" s="57">
        <f t="shared" si="283"/>
        <v>16654.544591029338</v>
      </c>
      <c r="I438" s="57">
        <f t="shared" si="284"/>
        <v>29359.034918651319</v>
      </c>
      <c r="J438" s="182">
        <f t="shared" si="285"/>
        <v>2215.6366480545553</v>
      </c>
      <c r="K438" s="182">
        <f t="shared" si="286"/>
        <v>227.39317705710943</v>
      </c>
      <c r="L438" s="182">
        <f t="shared" si="287"/>
        <v>2114.3287281166431</v>
      </c>
      <c r="M438" s="183"/>
      <c r="N438" s="184">
        <f t="shared" si="288"/>
        <v>3</v>
      </c>
      <c r="O438" s="184">
        <f t="shared" si="289"/>
        <v>-2.2689280275925493E-3</v>
      </c>
      <c r="P438" s="184">
        <f t="shared" si="290"/>
        <v>1.5707963267949561E-3</v>
      </c>
      <c r="Q438" s="182">
        <f t="shared" si="291"/>
        <v>2.759604388076875E-3</v>
      </c>
      <c r="R438" s="182">
        <f t="shared" si="292"/>
        <v>1.0000006346185148</v>
      </c>
      <c r="S438" s="182">
        <f t="shared" si="293"/>
        <v>-8.1157710505255203E-3</v>
      </c>
      <c r="T438" s="182">
        <f t="shared" si="294"/>
        <v>-2.6114433588258956</v>
      </c>
      <c r="U438" s="185">
        <f t="shared" si="295"/>
        <v>-1.4765811885377469</v>
      </c>
    </row>
    <row r="439" spans="1:21" x14ac:dyDescent="0.3">
      <c r="A439" s="180">
        <v>2982</v>
      </c>
      <c r="B439" s="181">
        <v>89.98</v>
      </c>
      <c r="C439" s="181">
        <v>209.62</v>
      </c>
      <c r="D439" s="57">
        <f t="shared" si="279"/>
        <v>1118.4086008903446</v>
      </c>
      <c r="E439" s="57">
        <f t="shared" si="280"/>
        <v>-1034.8286008903447</v>
      </c>
      <c r="F439" s="57">
        <f t="shared" si="281"/>
        <v>-1502.5145389228351</v>
      </c>
      <c r="G439" s="57">
        <f t="shared" si="282"/>
        <v>-1632.2257679865097</v>
      </c>
      <c r="H439" s="57">
        <f t="shared" si="283"/>
        <v>16651.935461077195</v>
      </c>
      <c r="I439" s="57">
        <f t="shared" si="284"/>
        <v>29357.554232013481</v>
      </c>
      <c r="J439" s="182">
        <f t="shared" si="285"/>
        <v>2218.4929338074644</v>
      </c>
      <c r="K439" s="182">
        <f t="shared" si="286"/>
        <v>227.36946859818875</v>
      </c>
      <c r="L439" s="182">
        <f t="shared" si="287"/>
        <v>2117.3286442558929</v>
      </c>
      <c r="M439" s="183"/>
      <c r="N439" s="184">
        <f t="shared" si="288"/>
        <v>3</v>
      </c>
      <c r="O439" s="184">
        <f t="shared" si="289"/>
        <v>-1.9198621771937526E-3</v>
      </c>
      <c r="P439" s="184">
        <f t="shared" si="290"/>
        <v>1.5707963267949561E-3</v>
      </c>
      <c r="Q439" s="182">
        <f t="shared" si="291"/>
        <v>2.4805786020847265E-3</v>
      </c>
      <c r="R439" s="182">
        <f t="shared" si="292"/>
        <v>1.0000005127728322</v>
      </c>
      <c r="S439" s="182">
        <f t="shared" si="293"/>
        <v>-1.8325956959860115E-3</v>
      </c>
      <c r="T439" s="182">
        <f t="shared" si="294"/>
        <v>-2.6091299521428932</v>
      </c>
      <c r="U439" s="185">
        <f t="shared" si="295"/>
        <v>-1.4806866378380448</v>
      </c>
    </row>
    <row r="440" spans="1:21" x14ac:dyDescent="0.3">
      <c r="A440" s="180">
        <v>2985</v>
      </c>
      <c r="B440" s="181">
        <v>89.91</v>
      </c>
      <c r="C440" s="181">
        <v>209.71</v>
      </c>
      <c r="D440" s="57">
        <f t="shared" si="279"/>
        <v>1118.4114806835812</v>
      </c>
      <c r="E440" s="57">
        <f t="shared" si="280"/>
        <v>-1034.8314806835813</v>
      </c>
      <c r="F440" s="57">
        <f t="shared" si="281"/>
        <v>-1505.1213393248393</v>
      </c>
      <c r="G440" s="57">
        <f t="shared" si="282"/>
        <v>-1633.7105509339078</v>
      </c>
      <c r="H440" s="57">
        <f t="shared" si="283"/>
        <v>16649.32866067519</v>
      </c>
      <c r="I440" s="57">
        <f t="shared" si="284"/>
        <v>29356.069449066083</v>
      </c>
      <c r="J440" s="182">
        <f t="shared" si="285"/>
        <v>2221.3510326654296</v>
      </c>
      <c r="K440" s="182">
        <f t="shared" si="286"/>
        <v>227.34593689484097</v>
      </c>
      <c r="L440" s="182">
        <f t="shared" si="287"/>
        <v>2120.3285911003227</v>
      </c>
      <c r="M440" s="183"/>
      <c r="N440" s="184">
        <f t="shared" si="288"/>
        <v>3</v>
      </c>
      <c r="O440" s="184">
        <f t="shared" si="289"/>
        <v>-1.2217304763961596E-3</v>
      </c>
      <c r="P440" s="184">
        <f t="shared" si="290"/>
        <v>1.5707963267949561E-3</v>
      </c>
      <c r="Q440" s="182">
        <f t="shared" si="291"/>
        <v>1.9899808734444857E-3</v>
      </c>
      <c r="R440" s="182">
        <f t="shared" si="292"/>
        <v>1.0000003300021205</v>
      </c>
      <c r="S440" s="182">
        <f t="shared" si="293"/>
        <v>2.879793236549362E-3</v>
      </c>
      <c r="T440" s="182">
        <f t="shared" si="294"/>
        <v>-2.60680040200414</v>
      </c>
      <c r="U440" s="185">
        <f t="shared" si="295"/>
        <v>-1.4847829473981891</v>
      </c>
    </row>
    <row r="441" spans="1:21" x14ac:dyDescent="0.3">
      <c r="A441" s="180">
        <v>2988.07</v>
      </c>
      <c r="B441" s="181">
        <v>89.78</v>
      </c>
      <c r="C441" s="181">
        <v>209.8</v>
      </c>
      <c r="D441" s="57">
        <f t="shared" si="279"/>
        <v>1118.419785822623</v>
      </c>
      <c r="E441" s="57">
        <f t="shared" si="280"/>
        <v>-1034.8397858226231</v>
      </c>
      <c r="F441" s="57">
        <f t="shared" si="281"/>
        <v>-1507.7865661400717</v>
      </c>
      <c r="G441" s="57">
        <f t="shared" si="282"/>
        <v>-1635.2341621267069</v>
      </c>
      <c r="H441" s="57">
        <f t="shared" si="283"/>
        <v>16646.663433859958</v>
      </c>
      <c r="I441" s="57">
        <f t="shared" si="284"/>
        <v>29354.545837873284</v>
      </c>
      <c r="J441" s="182">
        <f t="shared" si="285"/>
        <v>2224.2776566828843</v>
      </c>
      <c r="K441" s="182">
        <f t="shared" si="286"/>
        <v>227.32203720745969</v>
      </c>
      <c r="L441" s="182">
        <f t="shared" si="287"/>
        <v>2123.3985508255614</v>
      </c>
      <c r="M441" s="183"/>
      <c r="N441" s="184">
        <f t="shared" si="288"/>
        <v>3.0700000000001637</v>
      </c>
      <c r="O441" s="184">
        <f t="shared" si="289"/>
        <v>-2.2689280275925493E-3</v>
      </c>
      <c r="P441" s="184">
        <f t="shared" si="290"/>
        <v>1.5707963267949561E-3</v>
      </c>
      <c r="Q441" s="182">
        <f t="shared" si="291"/>
        <v>2.759604388076875E-3</v>
      </c>
      <c r="R441" s="182">
        <f t="shared" si="292"/>
        <v>1.0000006346185148</v>
      </c>
      <c r="S441" s="182">
        <f t="shared" si="293"/>
        <v>8.3051390417052673E-3</v>
      </c>
      <c r="T441" s="182">
        <f t="shared" si="294"/>
        <v>-2.6652268152323835</v>
      </c>
      <c r="U441" s="185">
        <f t="shared" si="295"/>
        <v>-1.523611192799128</v>
      </c>
    </row>
    <row r="442" spans="1:21" x14ac:dyDescent="0.3">
      <c r="A442" s="186">
        <v>2991</v>
      </c>
      <c r="B442" s="187">
        <v>89.69</v>
      </c>
      <c r="C442" s="187">
        <v>209.93</v>
      </c>
      <c r="D442" s="188">
        <f t="shared" ref="D442:D473" si="296">S442+D441</f>
        <v>1118.433337387705</v>
      </c>
      <c r="E442" s="188">
        <f t="shared" ref="E442:E473" si="297">$D$1-D442</f>
        <v>-1034.8533373877051</v>
      </c>
      <c r="F442" s="188">
        <f t="shared" ref="F442:F473" si="298">T442+F441</f>
        <v>-1510.3274373740082</v>
      </c>
      <c r="G442" s="188">
        <f t="shared" ref="G442:G473" si="299">U442+G441</f>
        <v>-1636.6931632506171</v>
      </c>
      <c r="H442" s="188">
        <f t="shared" ref="H442:H473" si="300">H441+T442</f>
        <v>16644.12256262602</v>
      </c>
      <c r="I442" s="188">
        <f t="shared" ref="I442:I473" si="301">I441+U442</f>
        <v>29353.086836749375</v>
      </c>
      <c r="J442" s="189">
        <f t="shared" ref="J442:J473" si="302">SQRT(F442^2+G442^2)</f>
        <v>2227.0728498897492</v>
      </c>
      <c r="K442" s="189">
        <f t="shared" ref="K442:K473" si="303">IF(J442=0,0,IF(F442&lt;0,ATAN(G442/F442)*180/PI()+180,ATAN(G442/F442)*180/PI()))</f>
        <v>227.29942418168432</v>
      </c>
      <c r="L442" s="189">
        <f t="shared" ref="L442:L473" si="304">COS((K442-$B$1)*PI()/180)*J442</f>
        <v>2126.3285104238503</v>
      </c>
      <c r="M442" s="196"/>
      <c r="N442" s="190">
        <f t="shared" ref="N442:N473" si="305">A442-A441</f>
        <v>2.9299999999998363</v>
      </c>
      <c r="O442" s="190">
        <f t="shared" ref="O442:O473" si="306">RADIANS(B442-B441)</f>
        <v>-1.5707963267949561E-3</v>
      </c>
      <c r="P442" s="190">
        <f t="shared" ref="P442:P473" si="307">RADIANS(C442-C441)</f>
        <v>2.2689280275925493E-3</v>
      </c>
      <c r="Q442" s="189">
        <f t="shared" ref="Q442:Q473" si="308">ACOS(COS(O442)-SIN(RADIANS(B441))*SIN(RADIANS(B442))*(1-COS(P442)))</f>
        <v>2.7595877067658758E-3</v>
      </c>
      <c r="R442" s="189">
        <f t="shared" ref="R442:R473" si="309">2/Q442*TAN(Q442/2)</f>
        <v>1.0000006346108428</v>
      </c>
      <c r="S442" s="189">
        <f t="shared" ref="S442:S473" si="310">(N442/2)*(COS(RADIANS(B441))+COS(RADIANS(B442)))*R442</f>
        <v>1.3551565082026826E-2</v>
      </c>
      <c r="T442" s="189">
        <f t="shared" ref="T442:T473" si="311">(N442/2)*(SIN(RADIANS(B441))*COS(RADIANS(C441))+SIN(RADIANS(B442))*COS(RADIANS(C442)))*R442</f>
        <v>-2.5408712339365689</v>
      </c>
      <c r="U442" s="191">
        <f t="shared" ref="U442:U473" si="312">(N442/2)*(SIN(RADIANS(B441))*SIN(RADIANS(C441))+SIN(RADIANS(B442))*SIN(RADIANS(C442)))*R442</f>
        <v>-1.4590011239102725</v>
      </c>
    </row>
    <row r="443" spans="1:21" x14ac:dyDescent="0.3">
      <c r="A443" s="186">
        <v>2994</v>
      </c>
      <c r="B443" s="187">
        <v>89.66</v>
      </c>
      <c r="C443" s="187">
        <v>210.05</v>
      </c>
      <c r="D443" s="188">
        <f t="shared" si="296"/>
        <v>1118.4503542626837</v>
      </c>
      <c r="E443" s="188">
        <f t="shared" si="297"/>
        <v>-1034.8703542626838</v>
      </c>
      <c r="F443" s="188">
        <f t="shared" si="298"/>
        <v>-1512.9257330419766</v>
      </c>
      <c r="G443" s="188">
        <f t="shared" si="299"/>
        <v>-1638.1926853586249</v>
      </c>
      <c r="H443" s="188">
        <f t="shared" si="300"/>
        <v>16641.524266958051</v>
      </c>
      <c r="I443" s="188">
        <f t="shared" si="301"/>
        <v>29351.587314641369</v>
      </c>
      <c r="J443" s="189">
        <f t="shared" si="302"/>
        <v>2229.937117513206</v>
      </c>
      <c r="K443" s="189">
        <f t="shared" si="303"/>
        <v>227.27649028950529</v>
      </c>
      <c r="L443" s="189">
        <f t="shared" si="304"/>
        <v>2129.3284615328585</v>
      </c>
      <c r="M443" s="196"/>
      <c r="N443" s="190">
        <f t="shared" si="305"/>
        <v>3</v>
      </c>
      <c r="O443" s="190">
        <f t="shared" si="306"/>
        <v>-5.2359877559831865E-4</v>
      </c>
      <c r="P443" s="190">
        <f t="shared" si="307"/>
        <v>2.0943951023932746E-3</v>
      </c>
      <c r="Q443" s="189">
        <f t="shared" si="308"/>
        <v>2.1588203463021038E-3</v>
      </c>
      <c r="R443" s="189">
        <f t="shared" si="309"/>
        <v>1.0000003883756217</v>
      </c>
      <c r="S443" s="189">
        <f t="shared" si="310"/>
        <v>1.701687497881112E-2</v>
      </c>
      <c r="T443" s="189">
        <f t="shared" si="311"/>
        <v>-2.5982956679684257</v>
      </c>
      <c r="U443" s="191">
        <f t="shared" si="312"/>
        <v>-1.4995221080077619</v>
      </c>
    </row>
    <row r="444" spans="1:21" x14ac:dyDescent="0.3">
      <c r="A444" s="186">
        <v>2997</v>
      </c>
      <c r="B444" s="187">
        <v>89.7</v>
      </c>
      <c r="C444" s="187">
        <v>210.18</v>
      </c>
      <c r="D444" s="188">
        <f t="shared" si="296"/>
        <v>1118.4671093432437</v>
      </c>
      <c r="E444" s="188">
        <f t="shared" si="297"/>
        <v>-1034.8871093432438</v>
      </c>
      <c r="F444" s="188">
        <f t="shared" si="298"/>
        <v>-1515.5207522429112</v>
      </c>
      <c r="G444" s="188">
        <f t="shared" si="299"/>
        <v>-1639.6978731833201</v>
      </c>
      <c r="H444" s="188">
        <f t="shared" si="300"/>
        <v>16638.929247757118</v>
      </c>
      <c r="I444" s="188">
        <f t="shared" si="301"/>
        <v>29350.082126816673</v>
      </c>
      <c r="J444" s="189">
        <f t="shared" si="302"/>
        <v>2232.8036782934641</v>
      </c>
      <c r="K444" s="189">
        <f t="shared" si="303"/>
        <v>227.25377566650226</v>
      </c>
      <c r="L444" s="189">
        <f t="shared" si="304"/>
        <v>2132.3284079965238</v>
      </c>
      <c r="M444" s="196"/>
      <c r="N444" s="190">
        <f t="shared" si="305"/>
        <v>3</v>
      </c>
      <c r="O444" s="190">
        <f t="shared" si="306"/>
        <v>6.9813170079784093E-4</v>
      </c>
      <c r="P444" s="190">
        <f t="shared" si="307"/>
        <v>2.2689280275925493E-3</v>
      </c>
      <c r="Q444" s="189">
        <f t="shared" si="308"/>
        <v>2.3738705686722206E-3</v>
      </c>
      <c r="R444" s="189">
        <f t="shared" si="309"/>
        <v>1.0000004696053877</v>
      </c>
      <c r="S444" s="189">
        <f t="shared" si="310"/>
        <v>1.6755080559980026E-2</v>
      </c>
      <c r="T444" s="189">
        <f t="shared" si="311"/>
        <v>-2.5950192009345909</v>
      </c>
      <c r="U444" s="191">
        <f t="shared" si="312"/>
        <v>-1.505187824695281</v>
      </c>
    </row>
    <row r="445" spans="1:21" x14ac:dyDescent="0.3">
      <c r="A445" s="186">
        <v>3000</v>
      </c>
      <c r="B445" s="187">
        <v>89.83</v>
      </c>
      <c r="C445" s="187">
        <v>210.31</v>
      </c>
      <c r="D445" s="188">
        <f t="shared" si="296"/>
        <v>1118.4794138826105</v>
      </c>
      <c r="E445" s="188">
        <f t="shared" si="297"/>
        <v>-1034.8994138826106</v>
      </c>
      <c r="F445" s="188">
        <f t="shared" si="298"/>
        <v>-1518.1123677176854</v>
      </c>
      <c r="G445" s="188">
        <f t="shared" si="299"/>
        <v>-1641.2089556123224</v>
      </c>
      <c r="H445" s="188">
        <f t="shared" si="300"/>
        <v>16636.337632282342</v>
      </c>
      <c r="I445" s="188">
        <f t="shared" si="301"/>
        <v>29348.571044387671</v>
      </c>
      <c r="J445" s="189">
        <f t="shared" si="302"/>
        <v>2235.6726050563593</v>
      </c>
      <c r="K445" s="189">
        <f t="shared" si="303"/>
        <v>227.23128591283484</v>
      </c>
      <c r="L445" s="189">
        <f t="shared" si="304"/>
        <v>2135.3283540490197</v>
      </c>
      <c r="M445" s="196"/>
      <c r="N445" s="190">
        <f t="shared" si="305"/>
        <v>3</v>
      </c>
      <c r="O445" s="190">
        <f t="shared" si="306"/>
        <v>2.2689280275925493E-3</v>
      </c>
      <c r="P445" s="190">
        <f t="shared" si="307"/>
        <v>2.2689280275925493E-3</v>
      </c>
      <c r="Q445" s="189">
        <f t="shared" si="308"/>
        <v>3.2087349497600393E-3</v>
      </c>
      <c r="R445" s="189">
        <f t="shared" si="309"/>
        <v>1.000000857999215</v>
      </c>
      <c r="S445" s="189">
        <f t="shared" si="310"/>
        <v>1.2304539366908311E-2</v>
      </c>
      <c r="T445" s="189">
        <f t="shared" si="311"/>
        <v>-2.5916154747742084</v>
      </c>
      <c r="U445" s="191">
        <f t="shared" si="312"/>
        <v>-1.5110824290022999</v>
      </c>
    </row>
    <row r="446" spans="1:21" x14ac:dyDescent="0.3">
      <c r="A446" s="186">
        <v>3003</v>
      </c>
      <c r="B446" s="187">
        <v>90.04</v>
      </c>
      <c r="C446" s="187">
        <v>210.44</v>
      </c>
      <c r="D446" s="188">
        <f t="shared" si="296"/>
        <v>1118.4828172734769</v>
      </c>
      <c r="E446" s="188">
        <f t="shared" si="297"/>
        <v>-1034.902817273477</v>
      </c>
      <c r="F446" s="188">
        <f t="shared" si="298"/>
        <v>-1520.7005672026423</v>
      </c>
      <c r="G446" s="188">
        <f t="shared" si="299"/>
        <v>-1642.7259255878889</v>
      </c>
      <c r="H446" s="188">
        <f t="shared" si="300"/>
        <v>16633.749432797387</v>
      </c>
      <c r="I446" s="188">
        <f t="shared" si="301"/>
        <v>29347.054074412103</v>
      </c>
      <c r="J446" s="189">
        <f t="shared" si="302"/>
        <v>2238.543875310248</v>
      </c>
      <c r="K446" s="189">
        <f t="shared" si="303"/>
        <v>227.2090203392674</v>
      </c>
      <c r="L446" s="189">
        <f t="shared" si="304"/>
        <v>2138.3282855408374</v>
      </c>
      <c r="M446" s="196"/>
      <c r="N446" s="190">
        <f t="shared" si="305"/>
        <v>3</v>
      </c>
      <c r="O446" s="190">
        <f t="shared" si="306"/>
        <v>3.6651914291882309E-3</v>
      </c>
      <c r="P446" s="190">
        <f t="shared" si="307"/>
        <v>2.2689280275925493E-3</v>
      </c>
      <c r="Q446" s="189">
        <f t="shared" si="308"/>
        <v>4.310643828760119E-3</v>
      </c>
      <c r="R446" s="189">
        <f t="shared" si="309"/>
        <v>1.000001548473729</v>
      </c>
      <c r="S446" s="189">
        <f t="shared" si="310"/>
        <v>3.403390866424584E-3</v>
      </c>
      <c r="T446" s="189">
        <f t="shared" si="311"/>
        <v>-2.588199484956851</v>
      </c>
      <c r="U446" s="191">
        <f t="shared" si="312"/>
        <v>-1.5169699755666466</v>
      </c>
    </row>
    <row r="447" spans="1:21" x14ac:dyDescent="0.3">
      <c r="A447" s="186">
        <v>3006</v>
      </c>
      <c r="B447" s="187">
        <v>90.12</v>
      </c>
      <c r="C447" s="187">
        <v>210.57</v>
      </c>
      <c r="D447" s="188">
        <f t="shared" si="296"/>
        <v>1118.4786284831764</v>
      </c>
      <c r="E447" s="188">
        <f t="shared" si="297"/>
        <v>-1034.8986284831765</v>
      </c>
      <c r="F447" s="188">
        <f t="shared" si="298"/>
        <v>-1523.2853185186223</v>
      </c>
      <c r="G447" s="188">
        <f t="shared" si="299"/>
        <v>-1644.2487643073189</v>
      </c>
      <c r="H447" s="188">
        <f t="shared" si="300"/>
        <v>16631.164681481408</v>
      </c>
      <c r="I447" s="188">
        <f t="shared" si="301"/>
        <v>29345.531235692673</v>
      </c>
      <c r="J447" s="189">
        <f t="shared" si="302"/>
        <v>2241.4174445070521</v>
      </c>
      <c r="K447" s="189">
        <f t="shared" si="303"/>
        <v>227.18697842739471</v>
      </c>
      <c r="L447" s="189">
        <f t="shared" si="304"/>
        <v>2141.3281652026562</v>
      </c>
      <c r="M447" s="196"/>
      <c r="N447" s="190">
        <f t="shared" si="305"/>
        <v>3</v>
      </c>
      <c r="O447" s="190">
        <f t="shared" si="306"/>
        <v>1.3962634015954338E-3</v>
      </c>
      <c r="P447" s="190">
        <f t="shared" si="307"/>
        <v>2.2689280275925493E-3</v>
      </c>
      <c r="Q447" s="189">
        <f t="shared" si="308"/>
        <v>2.6641274384215929E-3</v>
      </c>
      <c r="R447" s="189">
        <f t="shared" si="309"/>
        <v>1.0000005914650039</v>
      </c>
      <c r="S447" s="189">
        <f t="shared" si="310"/>
        <v>-4.188790300482058E-3</v>
      </c>
      <c r="T447" s="189">
        <f t="shared" si="311"/>
        <v>-2.5847513159800402</v>
      </c>
      <c r="U447" s="191">
        <f t="shared" si="312"/>
        <v>-1.5228387194300239</v>
      </c>
    </row>
    <row r="448" spans="1:21" x14ac:dyDescent="0.3">
      <c r="A448" s="186">
        <v>3009</v>
      </c>
      <c r="B448" s="187">
        <v>90.19</v>
      </c>
      <c r="C448" s="187">
        <v>210.69</v>
      </c>
      <c r="D448" s="188">
        <f t="shared" si="296"/>
        <v>1118.470512709592</v>
      </c>
      <c r="E448" s="188">
        <f t="shared" si="297"/>
        <v>-1034.890512709592</v>
      </c>
      <c r="F448" s="188">
        <f t="shared" si="298"/>
        <v>-1525.8667345696128</v>
      </c>
      <c r="G448" s="188">
        <f t="shared" si="299"/>
        <v>-1645.7772344236755</v>
      </c>
      <c r="H448" s="188">
        <f t="shared" si="300"/>
        <v>16628.583265430418</v>
      </c>
      <c r="I448" s="188">
        <f t="shared" si="301"/>
        <v>29344.002765576315</v>
      </c>
      <c r="J448" s="189">
        <f t="shared" si="302"/>
        <v>2244.2932065604473</v>
      </c>
      <c r="K448" s="189">
        <f t="shared" si="303"/>
        <v>227.16515314906178</v>
      </c>
      <c r="L448" s="189">
        <f t="shared" si="304"/>
        <v>2144.3279721387294</v>
      </c>
      <c r="M448" s="196"/>
      <c r="N448" s="190">
        <f t="shared" si="305"/>
        <v>3</v>
      </c>
      <c r="O448" s="190">
        <f t="shared" si="306"/>
        <v>1.2217304763959117E-3</v>
      </c>
      <c r="P448" s="190">
        <f t="shared" si="307"/>
        <v>2.0943951023932746E-3</v>
      </c>
      <c r="Q448" s="189">
        <f t="shared" si="308"/>
        <v>2.4246821552365017E-3</v>
      </c>
      <c r="R448" s="189">
        <f t="shared" si="309"/>
        <v>1.0000004899239174</v>
      </c>
      <c r="S448" s="189">
        <f t="shared" si="310"/>
        <v>-8.1157735845272319E-3</v>
      </c>
      <c r="T448" s="189">
        <f t="shared" si="311"/>
        <v>-2.5814160509906507</v>
      </c>
      <c r="U448" s="191">
        <f t="shared" si="312"/>
        <v>-1.5284701163565988</v>
      </c>
    </row>
    <row r="449" spans="1:21" x14ac:dyDescent="0.3">
      <c r="A449" s="186">
        <v>3012.91</v>
      </c>
      <c r="B449" s="187">
        <v>90.21</v>
      </c>
      <c r="C449" s="187">
        <v>210.86</v>
      </c>
      <c r="D449" s="188">
        <f t="shared" si="296"/>
        <v>1118.4568642526151</v>
      </c>
      <c r="E449" s="188">
        <f t="shared" si="297"/>
        <v>-1034.8768642526152</v>
      </c>
      <c r="F449" s="188">
        <f t="shared" si="298"/>
        <v>-1529.2261193082015</v>
      </c>
      <c r="G449" s="188">
        <f t="shared" si="299"/>
        <v>-1647.7778434626944</v>
      </c>
      <c r="H449" s="188">
        <f t="shared" si="300"/>
        <v>16625.223880691829</v>
      </c>
      <c r="I449" s="188">
        <f t="shared" si="301"/>
        <v>29342.002156537295</v>
      </c>
      <c r="J449" s="189">
        <f t="shared" si="302"/>
        <v>2248.0445603637377</v>
      </c>
      <c r="K449" s="189">
        <f t="shared" si="303"/>
        <v>227.13703332112942</v>
      </c>
      <c r="L449" s="189">
        <f t="shared" si="304"/>
        <v>2148.2375891829429</v>
      </c>
      <c r="M449" s="196"/>
      <c r="N449" s="190">
        <f t="shared" si="305"/>
        <v>3.9099999999998545</v>
      </c>
      <c r="O449" s="190">
        <f t="shared" si="306"/>
        <v>3.4906585039879649E-4</v>
      </c>
      <c r="P449" s="190">
        <f t="shared" si="307"/>
        <v>2.9670597283906379E-3</v>
      </c>
      <c r="Q449" s="189">
        <f t="shared" si="308"/>
        <v>2.9875044842662124E-3</v>
      </c>
      <c r="R449" s="189">
        <f t="shared" si="309"/>
        <v>1.0000007437659175</v>
      </c>
      <c r="S449" s="189">
        <f t="shared" si="310"/>
        <v>-1.3648456976895904E-2</v>
      </c>
      <c r="T449" s="189">
        <f t="shared" si="311"/>
        <v>-3.3593847385887221</v>
      </c>
      <c r="U449" s="191">
        <f t="shared" si="312"/>
        <v>-2.0006090390188693</v>
      </c>
    </row>
    <row r="450" spans="1:21" x14ac:dyDescent="0.3">
      <c r="A450" s="186">
        <v>3015</v>
      </c>
      <c r="B450" s="187">
        <v>90.22</v>
      </c>
      <c r="C450" s="187">
        <v>210.8</v>
      </c>
      <c r="D450" s="188">
        <f t="shared" si="296"/>
        <v>1118.4490216333197</v>
      </c>
      <c r="E450" s="188">
        <f t="shared" si="297"/>
        <v>-1034.8690216333198</v>
      </c>
      <c r="F450" s="188">
        <f t="shared" si="298"/>
        <v>-1531.0207721874999</v>
      </c>
      <c r="G450" s="188">
        <f t="shared" si="299"/>
        <v>-1648.848945290667</v>
      </c>
      <c r="H450" s="188">
        <f t="shared" si="300"/>
        <v>16623.429227812529</v>
      </c>
      <c r="I450" s="188">
        <f t="shared" si="301"/>
        <v>29340.931054709323</v>
      </c>
      <c r="J450" s="189">
        <f t="shared" si="302"/>
        <v>2250.0505437113525</v>
      </c>
      <c r="K450" s="189">
        <f t="shared" si="303"/>
        <v>227.12209001328134</v>
      </c>
      <c r="L450" s="189">
        <f t="shared" si="304"/>
        <v>2150.327355081376</v>
      </c>
      <c r="M450" s="196"/>
      <c r="N450" s="190">
        <f t="shared" si="305"/>
        <v>2.0900000000001455</v>
      </c>
      <c r="O450" s="190">
        <f t="shared" si="306"/>
        <v>1.7453292519952225E-4</v>
      </c>
      <c r="P450" s="190">
        <f t="shared" si="307"/>
        <v>-1.0471975511966373E-3</v>
      </c>
      <c r="Q450" s="189">
        <f t="shared" si="308"/>
        <v>1.0616350638190664E-3</v>
      </c>
      <c r="R450" s="189">
        <f t="shared" si="309"/>
        <v>1.0000000939224281</v>
      </c>
      <c r="S450" s="189">
        <f t="shared" si="310"/>
        <v>-7.8426192953013792E-3</v>
      </c>
      <c r="T450" s="189">
        <f t="shared" si="311"/>
        <v>-1.7946528792984811</v>
      </c>
      <c r="U450" s="191">
        <f t="shared" si="312"/>
        <v>-1.0711018279726596</v>
      </c>
    </row>
    <row r="451" spans="1:21" x14ac:dyDescent="0.3">
      <c r="A451" s="186">
        <v>3018</v>
      </c>
      <c r="B451" s="187">
        <v>90.24</v>
      </c>
      <c r="C451" s="187">
        <v>210.71</v>
      </c>
      <c r="D451" s="188">
        <f t="shared" si="296"/>
        <v>1118.4369788914094</v>
      </c>
      <c r="E451" s="188">
        <f t="shared" si="297"/>
        <v>-1034.8569788914094</v>
      </c>
      <c r="F451" s="188">
        <f t="shared" si="298"/>
        <v>-1533.5988365050393</v>
      </c>
      <c r="G451" s="188">
        <f t="shared" si="299"/>
        <v>-1650.3830370105752</v>
      </c>
      <c r="H451" s="188">
        <f t="shared" si="300"/>
        <v>16620.85116349499</v>
      </c>
      <c r="I451" s="188">
        <f t="shared" si="301"/>
        <v>29339.396962989413</v>
      </c>
      <c r="J451" s="189">
        <f t="shared" si="302"/>
        <v>2252.9291067811832</v>
      </c>
      <c r="K451" s="189">
        <f t="shared" si="303"/>
        <v>227.10059097633288</v>
      </c>
      <c r="L451" s="189">
        <f t="shared" si="304"/>
        <v>2153.3270701329097</v>
      </c>
      <c r="M451" s="196"/>
      <c r="N451" s="190">
        <f t="shared" si="305"/>
        <v>3</v>
      </c>
      <c r="O451" s="190">
        <f t="shared" si="306"/>
        <v>3.4906585039879649E-4</v>
      </c>
      <c r="P451" s="190">
        <f t="shared" si="307"/>
        <v>-1.5707963267949561E-3</v>
      </c>
      <c r="Q451" s="189">
        <f t="shared" si="308"/>
        <v>1.609101700674076E-3</v>
      </c>
      <c r="R451" s="189">
        <f t="shared" si="309"/>
        <v>1.0000002157674128</v>
      </c>
      <c r="S451" s="189">
        <f t="shared" si="310"/>
        <v>-1.204274191040018E-2</v>
      </c>
      <c r="T451" s="189">
        <f t="shared" si="311"/>
        <v>-2.5780643175394036</v>
      </c>
      <c r="U451" s="191">
        <f t="shared" si="312"/>
        <v>-1.5340917199083388</v>
      </c>
    </row>
    <row r="452" spans="1:21" x14ac:dyDescent="0.3">
      <c r="A452" s="186">
        <v>3021</v>
      </c>
      <c r="B452" s="187">
        <v>90.25</v>
      </c>
      <c r="C452" s="187">
        <v>210.63</v>
      </c>
      <c r="D452" s="188">
        <f t="shared" si="296"/>
        <v>1118.4241507584325</v>
      </c>
      <c r="E452" s="188">
        <f t="shared" si="297"/>
        <v>-1034.8441507584325</v>
      </c>
      <c r="F452" s="188">
        <f t="shared" si="298"/>
        <v>-1536.179171121395</v>
      </c>
      <c r="G452" s="188">
        <f t="shared" si="299"/>
        <v>-1651.9133007857649</v>
      </c>
      <c r="H452" s="188">
        <f t="shared" si="300"/>
        <v>16618.270828878634</v>
      </c>
      <c r="I452" s="188">
        <f t="shared" si="301"/>
        <v>29337.866699214224</v>
      </c>
      <c r="J452" s="189">
        <f t="shared" si="302"/>
        <v>2255.8067291104835</v>
      </c>
      <c r="K452" s="189">
        <f t="shared" si="303"/>
        <v>227.07903837358413</v>
      </c>
      <c r="L452" s="189">
        <f t="shared" si="304"/>
        <v>2156.326837348533</v>
      </c>
      <c r="M452" s="196"/>
      <c r="N452" s="190">
        <f t="shared" si="305"/>
        <v>3</v>
      </c>
      <c r="O452" s="190">
        <f t="shared" si="306"/>
        <v>1.7453292519952225E-4</v>
      </c>
      <c r="P452" s="190">
        <f t="shared" si="307"/>
        <v>-1.3962634015956819E-3</v>
      </c>
      <c r="Q452" s="189">
        <f t="shared" si="308"/>
        <v>1.4071167602041079E-3</v>
      </c>
      <c r="R452" s="189">
        <f t="shared" si="309"/>
        <v>1.000000164998164</v>
      </c>
      <c r="S452" s="189">
        <f t="shared" si="310"/>
        <v>-1.28281329768434E-2</v>
      </c>
      <c r="T452" s="189">
        <f t="shared" si="311"/>
        <v>-2.5803346163556249</v>
      </c>
      <c r="U452" s="191">
        <f t="shared" si="312"/>
        <v>-1.5302637751897914</v>
      </c>
    </row>
    <row r="453" spans="1:21" x14ac:dyDescent="0.3">
      <c r="A453" s="186">
        <v>3024</v>
      </c>
      <c r="B453" s="187">
        <v>90.22</v>
      </c>
      <c r="C453" s="187">
        <v>210.54</v>
      </c>
      <c r="D453" s="188">
        <f t="shared" si="296"/>
        <v>1118.4118462193153</v>
      </c>
      <c r="E453" s="188">
        <f t="shared" si="297"/>
        <v>-1034.8318462193154</v>
      </c>
      <c r="F453" s="188">
        <f t="shared" si="298"/>
        <v>-1538.7617748972905</v>
      </c>
      <c r="G453" s="188">
        <f t="shared" si="299"/>
        <v>-1653.4397359396157</v>
      </c>
      <c r="H453" s="188">
        <f t="shared" si="300"/>
        <v>16615.688225102738</v>
      </c>
      <c r="I453" s="188">
        <f t="shared" si="301"/>
        <v>29336.340264060374</v>
      </c>
      <c r="J453" s="189">
        <f t="shared" si="302"/>
        <v>2258.6834130238631</v>
      </c>
      <c r="K453" s="189">
        <f t="shared" si="303"/>
        <v>227.05743238930825</v>
      </c>
      <c r="L453" s="189">
        <f t="shared" si="304"/>
        <v>2159.3266554032939</v>
      </c>
      <c r="M453" s="196"/>
      <c r="N453" s="190">
        <f t="shared" si="305"/>
        <v>3</v>
      </c>
      <c r="O453" s="190">
        <f t="shared" si="306"/>
        <v>-5.2359877559831865E-4</v>
      </c>
      <c r="P453" s="190">
        <f t="shared" si="307"/>
        <v>-1.5707963267949561E-3</v>
      </c>
      <c r="Q453" s="189">
        <f t="shared" si="308"/>
        <v>1.6557521596285429E-3</v>
      </c>
      <c r="R453" s="189">
        <f t="shared" si="309"/>
        <v>1.0000002284596636</v>
      </c>
      <c r="S453" s="189">
        <f t="shared" si="310"/>
        <v>-1.2304539117073719E-2</v>
      </c>
      <c r="T453" s="189">
        <f t="shared" si="311"/>
        <v>-2.5826037758954898</v>
      </c>
      <c r="U453" s="191">
        <f t="shared" si="312"/>
        <v>-1.5264351538507124</v>
      </c>
    </row>
    <row r="454" spans="1:21" x14ac:dyDescent="0.3">
      <c r="A454" s="186">
        <v>3027</v>
      </c>
      <c r="B454" s="187">
        <v>90.11</v>
      </c>
      <c r="C454" s="187">
        <v>210.45</v>
      </c>
      <c r="D454" s="188">
        <f t="shared" si="296"/>
        <v>1118.4032068510096</v>
      </c>
      <c r="E454" s="188">
        <f t="shared" si="297"/>
        <v>-1034.8232068510097</v>
      </c>
      <c r="F454" s="188">
        <f t="shared" si="298"/>
        <v>-1541.3467838634951</v>
      </c>
      <c r="G454" s="188">
        <f t="shared" si="299"/>
        <v>-1654.9621187400376</v>
      </c>
      <c r="H454" s="188">
        <f t="shared" si="300"/>
        <v>16613.103216136533</v>
      </c>
      <c r="I454" s="188">
        <f t="shared" si="301"/>
        <v>29334.817881259954</v>
      </c>
      <c r="J454" s="189">
        <f t="shared" si="302"/>
        <v>2261.5590911118938</v>
      </c>
      <c r="K454" s="189">
        <f t="shared" si="303"/>
        <v>227.03576681227861</v>
      </c>
      <c r="L454" s="189">
        <f t="shared" si="304"/>
        <v>2162.3265302372483</v>
      </c>
      <c r="M454" s="196"/>
      <c r="N454" s="190">
        <f t="shared" si="305"/>
        <v>3</v>
      </c>
      <c r="O454" s="190">
        <f t="shared" si="306"/>
        <v>-1.9198621771937526E-3</v>
      </c>
      <c r="P454" s="190">
        <f t="shared" si="307"/>
        <v>-1.5707963267949561E-3</v>
      </c>
      <c r="Q454" s="189">
        <f t="shared" si="308"/>
        <v>2.480574663092705E-3</v>
      </c>
      <c r="R454" s="189">
        <f t="shared" si="309"/>
        <v>1.0000005127712037</v>
      </c>
      <c r="S454" s="189">
        <f t="shared" si="310"/>
        <v>-8.6393683055808763E-3</v>
      </c>
      <c r="T454" s="189">
        <f t="shared" si="311"/>
        <v>-2.5850089662046214</v>
      </c>
      <c r="U454" s="191">
        <f t="shared" si="312"/>
        <v>-1.5223828004217421</v>
      </c>
    </row>
    <row r="455" spans="1:21" x14ac:dyDescent="0.3">
      <c r="A455" s="186">
        <v>3030</v>
      </c>
      <c r="B455" s="187">
        <v>89.93</v>
      </c>
      <c r="C455" s="187">
        <v>210.36</v>
      </c>
      <c r="D455" s="188">
        <f t="shared" si="296"/>
        <v>1118.402159653695</v>
      </c>
      <c r="E455" s="188">
        <f t="shared" si="297"/>
        <v>-1034.8221596536951</v>
      </c>
      <c r="F455" s="188">
        <f t="shared" si="298"/>
        <v>-1543.9341908949189</v>
      </c>
      <c r="G455" s="188">
        <f t="shared" si="299"/>
        <v>-1656.4804449580713</v>
      </c>
      <c r="H455" s="188">
        <f t="shared" si="300"/>
        <v>16610.515809105109</v>
      </c>
      <c r="I455" s="188">
        <f t="shared" si="301"/>
        <v>29333.299555041922</v>
      </c>
      <c r="J455" s="189">
        <f t="shared" si="302"/>
        <v>2264.4337593188361</v>
      </c>
      <c r="K455" s="189">
        <f t="shared" si="303"/>
        <v>227.01404189654858</v>
      </c>
      <c r="L455" s="189">
        <f t="shared" si="304"/>
        <v>2165.326453565408</v>
      </c>
      <c r="M455" s="196"/>
      <c r="N455" s="190">
        <f t="shared" si="305"/>
        <v>3</v>
      </c>
      <c r="O455" s="190">
        <f t="shared" si="306"/>
        <v>-3.1415926535896641E-3</v>
      </c>
      <c r="P455" s="190">
        <f t="shared" si="307"/>
        <v>-1.5707963267944602E-3</v>
      </c>
      <c r="Q455" s="189">
        <f t="shared" si="308"/>
        <v>3.5124070338337088E-3</v>
      </c>
      <c r="R455" s="189">
        <f t="shared" si="309"/>
        <v>1.0000010280848659</v>
      </c>
      <c r="S455" s="189">
        <f t="shared" si="310"/>
        <v>-1.0471973146090748E-3</v>
      </c>
      <c r="T455" s="189">
        <f t="shared" si="311"/>
        <v>-2.587407031423639</v>
      </c>
      <c r="U455" s="191">
        <f t="shared" si="312"/>
        <v>-1.5183262180337669</v>
      </c>
    </row>
    <row r="456" spans="1:21" x14ac:dyDescent="0.3">
      <c r="A456" s="186">
        <v>3033</v>
      </c>
      <c r="B456" s="187">
        <v>89.82</v>
      </c>
      <c r="C456" s="187">
        <v>210.28</v>
      </c>
      <c r="D456" s="188">
        <f t="shared" si="296"/>
        <v>1118.4087046332561</v>
      </c>
      <c r="E456" s="188">
        <f t="shared" si="297"/>
        <v>-1034.8287046332562</v>
      </c>
      <c r="F456" s="188">
        <f t="shared" si="298"/>
        <v>-1546.523842275637</v>
      </c>
      <c r="G456" s="188">
        <f t="shared" si="299"/>
        <v>-1657.9949279269517</v>
      </c>
      <c r="H456" s="188">
        <f t="shared" si="300"/>
        <v>16607.926157724392</v>
      </c>
      <c r="I456" s="188">
        <f t="shared" si="301"/>
        <v>29331.785072073042</v>
      </c>
      <c r="J456" s="189">
        <f t="shared" si="302"/>
        <v>2267.3074726993905</v>
      </c>
      <c r="K456" s="189">
        <f t="shared" si="303"/>
        <v>226.99226435348663</v>
      </c>
      <c r="L456" s="189">
        <f t="shared" si="304"/>
        <v>2168.326398932496</v>
      </c>
      <c r="M456" s="196"/>
      <c r="N456" s="190">
        <f t="shared" si="305"/>
        <v>3</v>
      </c>
      <c r="O456" s="190">
        <f t="shared" si="306"/>
        <v>-1.9198621771940006E-3</v>
      </c>
      <c r="P456" s="190">
        <f t="shared" si="307"/>
        <v>-1.3962634015956819E-3</v>
      </c>
      <c r="Q456" s="189">
        <f t="shared" si="308"/>
        <v>2.3739023543547511E-3</v>
      </c>
      <c r="R456" s="189">
        <f t="shared" si="309"/>
        <v>1.0000004696179638</v>
      </c>
      <c r="S456" s="189">
        <f t="shared" si="310"/>
        <v>6.5449795611555945E-3</v>
      </c>
      <c r="T456" s="189">
        <f t="shared" si="311"/>
        <v>-2.5896513807181232</v>
      </c>
      <c r="U456" s="191">
        <f t="shared" si="312"/>
        <v>-1.5144829688803936</v>
      </c>
    </row>
    <row r="457" spans="1:21" x14ac:dyDescent="0.3">
      <c r="A457" s="186">
        <v>3036</v>
      </c>
      <c r="B457" s="187">
        <v>89.79</v>
      </c>
      <c r="C457" s="187">
        <v>210.19</v>
      </c>
      <c r="D457" s="188">
        <f t="shared" si="296"/>
        <v>1118.418914791652</v>
      </c>
      <c r="E457" s="188">
        <f t="shared" si="297"/>
        <v>-1034.8389147916521</v>
      </c>
      <c r="F457" s="188">
        <f t="shared" si="298"/>
        <v>-1549.1157290573672</v>
      </c>
      <c r="G457" s="188">
        <f t="shared" si="299"/>
        <v>-1659.5055624317913</v>
      </c>
      <c r="H457" s="188">
        <f t="shared" si="300"/>
        <v>16605.334270942662</v>
      </c>
      <c r="I457" s="188">
        <f t="shared" si="301"/>
        <v>29330.274437568201</v>
      </c>
      <c r="J457" s="189">
        <f t="shared" si="302"/>
        <v>2270.1802249502116</v>
      </c>
      <c r="K457" s="189">
        <f t="shared" si="303"/>
        <v>226.97043442765997</v>
      </c>
      <c r="L457" s="189">
        <f t="shared" si="304"/>
        <v>2171.3263559816269</v>
      </c>
      <c r="M457" s="196"/>
      <c r="N457" s="190">
        <f t="shared" si="305"/>
        <v>3</v>
      </c>
      <c r="O457" s="190">
        <f t="shared" si="306"/>
        <v>-5.235987755980707E-4</v>
      </c>
      <c r="P457" s="190">
        <f t="shared" si="307"/>
        <v>-1.5707963267949561E-3</v>
      </c>
      <c r="Q457" s="189">
        <f t="shared" si="308"/>
        <v>1.655756063488667E-3</v>
      </c>
      <c r="R457" s="189">
        <f t="shared" si="309"/>
        <v>1.0000002284607412</v>
      </c>
      <c r="S457" s="189">
        <f t="shared" si="310"/>
        <v>1.0210158396024708E-2</v>
      </c>
      <c r="T457" s="189">
        <f t="shared" si="311"/>
        <v>-2.5918867817301967</v>
      </c>
      <c r="U457" s="191">
        <f t="shared" si="312"/>
        <v>-1.5106345048395704</v>
      </c>
    </row>
    <row r="458" spans="1:21" x14ac:dyDescent="0.3">
      <c r="A458" s="186">
        <v>3037.73</v>
      </c>
      <c r="B458" s="187">
        <v>89.78</v>
      </c>
      <c r="C458" s="187">
        <v>210.14</v>
      </c>
      <c r="D458" s="188">
        <f t="shared" si="296"/>
        <v>1118.4254065289736</v>
      </c>
      <c r="E458" s="188">
        <f t="shared" si="297"/>
        <v>-1034.8454065289736</v>
      </c>
      <c r="F458" s="188">
        <f t="shared" si="298"/>
        <v>-1550.611445195553</v>
      </c>
      <c r="G458" s="188">
        <f t="shared" si="299"/>
        <v>-1660.3748672654297</v>
      </c>
      <c r="H458" s="188">
        <f t="shared" si="300"/>
        <v>16603.838554804475</v>
      </c>
      <c r="I458" s="188">
        <f t="shared" si="301"/>
        <v>29329.405132734562</v>
      </c>
      <c r="J458" s="189">
        <f t="shared" si="302"/>
        <v>2271.8363835932673</v>
      </c>
      <c r="K458" s="189">
        <f t="shared" si="303"/>
        <v>226.95781990993794</v>
      </c>
      <c r="L458" s="189">
        <f t="shared" si="304"/>
        <v>2173.0563365709659</v>
      </c>
      <c r="M458" s="196"/>
      <c r="N458" s="190">
        <f t="shared" si="305"/>
        <v>1.7300000000000182</v>
      </c>
      <c r="O458" s="190">
        <f t="shared" si="306"/>
        <v>-1.7453292519952225E-4</v>
      </c>
      <c r="P458" s="190">
        <f t="shared" si="307"/>
        <v>-8.726646259973632E-4</v>
      </c>
      <c r="Q458" s="189">
        <f t="shared" si="308"/>
        <v>8.8994076558068791E-4</v>
      </c>
      <c r="R458" s="189">
        <f t="shared" si="309"/>
        <v>1.0000000659995525</v>
      </c>
      <c r="S458" s="189">
        <f t="shared" si="310"/>
        <v>6.4917373215409501E-3</v>
      </c>
      <c r="T458" s="189">
        <f t="shared" si="311"/>
        <v>-1.4957161381858017</v>
      </c>
      <c r="U458" s="191">
        <f t="shared" si="312"/>
        <v>-0.86930483363842148</v>
      </c>
    </row>
    <row r="459" spans="1:21" x14ac:dyDescent="0.3">
      <c r="A459" s="186">
        <v>3039</v>
      </c>
      <c r="B459" s="187">
        <v>89.77</v>
      </c>
      <c r="C459" s="187">
        <v>210.13</v>
      </c>
      <c r="D459" s="188">
        <f t="shared" si="296"/>
        <v>1118.4303937944992</v>
      </c>
      <c r="E459" s="188">
        <f t="shared" si="297"/>
        <v>-1034.8503937944993</v>
      </c>
      <c r="F459" s="188">
        <f t="shared" si="298"/>
        <v>-1551.7097897514566</v>
      </c>
      <c r="G459" s="188">
        <f t="shared" si="299"/>
        <v>-1661.012452048428</v>
      </c>
      <c r="H459" s="188">
        <f t="shared" si="300"/>
        <v>16602.740210248572</v>
      </c>
      <c r="I459" s="188">
        <f t="shared" si="301"/>
        <v>29328.767547951564</v>
      </c>
      <c r="J459" s="189">
        <f t="shared" si="302"/>
        <v>2273.0520534009866</v>
      </c>
      <c r="K459" s="189">
        <f t="shared" si="303"/>
        <v>226.9485552017299</v>
      </c>
      <c r="L459" s="189">
        <f t="shared" si="304"/>
        <v>2174.3263232499858</v>
      </c>
      <c r="M459" s="196"/>
      <c r="N459" s="190">
        <f t="shared" si="305"/>
        <v>1.2699999999999818</v>
      </c>
      <c r="O459" s="190">
        <f t="shared" si="306"/>
        <v>-1.7453292519952225E-4</v>
      </c>
      <c r="P459" s="190">
        <f t="shared" si="307"/>
        <v>-1.7453292519927421E-4</v>
      </c>
      <c r="Q459" s="189">
        <f t="shared" si="308"/>
        <v>2.4682587755786578E-4</v>
      </c>
      <c r="R459" s="189">
        <f t="shared" si="309"/>
        <v>1.0000000050769178</v>
      </c>
      <c r="S459" s="189">
        <f t="shared" si="310"/>
        <v>4.9872655255634368E-3</v>
      </c>
      <c r="T459" s="189">
        <f t="shared" si="311"/>
        <v>-1.0983445559035327</v>
      </c>
      <c r="U459" s="191">
        <f t="shared" si="312"/>
        <v>-0.63758478299834132</v>
      </c>
    </row>
    <row r="460" spans="1:21" x14ac:dyDescent="0.3">
      <c r="A460" s="186">
        <v>3042</v>
      </c>
      <c r="B460" s="187">
        <v>89.75</v>
      </c>
      <c r="C460" s="187">
        <v>210.11</v>
      </c>
      <c r="D460" s="188">
        <f t="shared" si="296"/>
        <v>1118.4429601284291</v>
      </c>
      <c r="E460" s="188">
        <f t="shared" si="297"/>
        <v>-1034.8629601284292</v>
      </c>
      <c r="F460" s="188">
        <f t="shared" si="298"/>
        <v>-1554.3046958824648</v>
      </c>
      <c r="G460" s="188">
        <f t="shared" si="299"/>
        <v>-1662.5178769305589</v>
      </c>
      <c r="H460" s="188">
        <f t="shared" si="300"/>
        <v>16600.145304117563</v>
      </c>
      <c r="I460" s="188">
        <f t="shared" si="301"/>
        <v>29327.262123069431</v>
      </c>
      <c r="J460" s="189">
        <f t="shared" si="302"/>
        <v>2275.9237198895689</v>
      </c>
      <c r="K460" s="189">
        <f t="shared" si="303"/>
        <v>226.92669046470516</v>
      </c>
      <c r="L460" s="189">
        <f t="shared" si="304"/>
        <v>2177.3262903209397</v>
      </c>
      <c r="M460" s="196"/>
      <c r="N460" s="190">
        <f t="shared" si="305"/>
        <v>3</v>
      </c>
      <c r="O460" s="190">
        <f t="shared" si="306"/>
        <v>-3.4906585039879649E-4</v>
      </c>
      <c r="P460" s="190">
        <f t="shared" si="307"/>
        <v>-3.4906585039854842E-4</v>
      </c>
      <c r="Q460" s="189">
        <f t="shared" si="308"/>
        <v>4.9365149326785485E-4</v>
      </c>
      <c r="R460" s="189">
        <f t="shared" si="309"/>
        <v>1.0000000203076502</v>
      </c>
      <c r="S460" s="189">
        <f t="shared" si="310"/>
        <v>1.2566333930008212E-2</v>
      </c>
      <c r="T460" s="189">
        <f t="shared" si="311"/>
        <v>-2.5949061310081665</v>
      </c>
      <c r="U460" s="191">
        <f t="shared" si="312"/>
        <v>-1.5054248821309359</v>
      </c>
    </row>
    <row r="461" spans="1:21" x14ac:dyDescent="0.3">
      <c r="A461" s="186">
        <v>3045</v>
      </c>
      <c r="B461" s="187">
        <v>89.74</v>
      </c>
      <c r="C461" s="187">
        <v>210.1</v>
      </c>
      <c r="D461" s="188">
        <f t="shared" si="296"/>
        <v>1118.4563118531457</v>
      </c>
      <c r="E461" s="188">
        <f t="shared" si="297"/>
        <v>-1034.8763118531458</v>
      </c>
      <c r="F461" s="188">
        <f t="shared" si="298"/>
        <v>-1556.8999931287394</v>
      </c>
      <c r="G461" s="188">
        <f t="shared" si="299"/>
        <v>-1664.0226207257729</v>
      </c>
      <c r="H461" s="188">
        <f t="shared" si="300"/>
        <v>16597.55000687129</v>
      </c>
      <c r="I461" s="188">
        <f t="shared" si="301"/>
        <v>29325.757379274219</v>
      </c>
      <c r="J461" s="189">
        <f t="shared" si="302"/>
        <v>2278.7954868507481</v>
      </c>
      <c r="K461" s="189">
        <f t="shared" si="303"/>
        <v>226.90486195679745</v>
      </c>
      <c r="L461" s="189">
        <f t="shared" si="304"/>
        <v>2180.3262555641932</v>
      </c>
      <c r="M461" s="196"/>
      <c r="N461" s="190">
        <f t="shared" si="305"/>
        <v>3</v>
      </c>
      <c r="O461" s="190">
        <f t="shared" si="306"/>
        <v>-1.7453292519952225E-4</v>
      </c>
      <c r="P461" s="190">
        <f t="shared" si="307"/>
        <v>-1.7453292519977026E-4</v>
      </c>
      <c r="Q461" s="189">
        <f t="shared" si="308"/>
        <v>2.4682560722766311E-4</v>
      </c>
      <c r="R461" s="189">
        <f t="shared" si="309"/>
        <v>1.0000000050769067</v>
      </c>
      <c r="S461" s="189">
        <f t="shared" si="310"/>
        <v>1.3351724716668558E-2</v>
      </c>
      <c r="T461" s="189">
        <f t="shared" si="311"/>
        <v>-2.5952972462745594</v>
      </c>
      <c r="U461" s="191">
        <f t="shared" si="312"/>
        <v>-1.5047437952138627</v>
      </c>
    </row>
    <row r="462" spans="1:21" x14ac:dyDescent="0.3">
      <c r="A462" s="186">
        <v>3048</v>
      </c>
      <c r="B462" s="187">
        <v>89.78</v>
      </c>
      <c r="C462" s="187">
        <v>210.08</v>
      </c>
      <c r="D462" s="188">
        <f t="shared" si="296"/>
        <v>1118.4688781868842</v>
      </c>
      <c r="E462" s="188">
        <f t="shared" si="297"/>
        <v>-1034.8888781868843</v>
      </c>
      <c r="F462" s="188">
        <f t="shared" si="298"/>
        <v>-1559.4956871036736</v>
      </c>
      <c r="G462" s="188">
        <f t="shared" si="299"/>
        <v>-1665.5266866880306</v>
      </c>
      <c r="H462" s="188">
        <f t="shared" si="300"/>
        <v>16594.954312896356</v>
      </c>
      <c r="I462" s="188">
        <f t="shared" si="301"/>
        <v>29324.253313311961</v>
      </c>
      <c r="J462" s="189">
        <f t="shared" si="302"/>
        <v>2281.6673601042216</v>
      </c>
      <c r="K462" s="189">
        <f t="shared" si="303"/>
        <v>226.88306949387942</v>
      </c>
      <c r="L462" s="189">
        <f t="shared" si="304"/>
        <v>2183.3262254680649</v>
      </c>
      <c r="M462" s="196"/>
      <c r="N462" s="190">
        <f t="shared" si="305"/>
        <v>3</v>
      </c>
      <c r="O462" s="190">
        <f t="shared" si="306"/>
        <v>6.9813170079784093E-4</v>
      </c>
      <c r="P462" s="190">
        <f t="shared" si="307"/>
        <v>-3.4906585039854842E-4</v>
      </c>
      <c r="Q462" s="189">
        <f t="shared" si="308"/>
        <v>7.8053359748420093E-4</v>
      </c>
      <c r="R462" s="189">
        <f t="shared" si="309"/>
        <v>1.0000000507693947</v>
      </c>
      <c r="S462" s="189">
        <f t="shared" si="310"/>
        <v>1.2566333738612337E-2</v>
      </c>
      <c r="T462" s="189">
        <f t="shared" si="311"/>
        <v>-2.5956939749341421</v>
      </c>
      <c r="U462" s="191">
        <f t="shared" si="312"/>
        <v>-1.5040659622577899</v>
      </c>
    </row>
    <row r="463" spans="1:21" x14ac:dyDescent="0.3">
      <c r="A463" s="186">
        <v>3051</v>
      </c>
      <c r="B463" s="187">
        <v>89.79</v>
      </c>
      <c r="C463" s="187">
        <v>210.06</v>
      </c>
      <c r="D463" s="188">
        <f t="shared" si="296"/>
        <v>1118.4801355342406</v>
      </c>
      <c r="E463" s="188">
        <f t="shared" si="297"/>
        <v>-1034.9001355342407</v>
      </c>
      <c r="F463" s="188">
        <f t="shared" si="298"/>
        <v>-1562.0919104856603</v>
      </c>
      <c r="G463" s="188">
        <f t="shared" si="299"/>
        <v>-1667.0298491239391</v>
      </c>
      <c r="H463" s="188">
        <f t="shared" si="300"/>
        <v>16592.358089514368</v>
      </c>
      <c r="I463" s="188">
        <f t="shared" si="301"/>
        <v>29322.750150876054</v>
      </c>
      <c r="J463" s="189">
        <f t="shared" si="302"/>
        <v>2284.5392652950668</v>
      </c>
      <c r="K463" s="189">
        <f t="shared" si="303"/>
        <v>226.8613066414369</v>
      </c>
      <c r="L463" s="189">
        <f t="shared" si="304"/>
        <v>2186.3262020887191</v>
      </c>
      <c r="M463" s="196"/>
      <c r="N463" s="190">
        <f t="shared" si="305"/>
        <v>3</v>
      </c>
      <c r="O463" s="190">
        <f t="shared" si="306"/>
        <v>1.7453292519952225E-4</v>
      </c>
      <c r="P463" s="190">
        <f t="shared" si="307"/>
        <v>-3.490658503990445E-4</v>
      </c>
      <c r="Q463" s="189">
        <f t="shared" si="308"/>
        <v>3.902652864917755E-4</v>
      </c>
      <c r="R463" s="189">
        <f t="shared" si="309"/>
        <v>1.0000000126922497</v>
      </c>
      <c r="S463" s="189">
        <f t="shared" si="310"/>
        <v>1.1257347356330457E-2</v>
      </c>
      <c r="T463" s="189">
        <f t="shared" si="311"/>
        <v>-2.5962233819865497</v>
      </c>
      <c r="U463" s="191">
        <f t="shared" si="312"/>
        <v>-1.5031624359085669</v>
      </c>
    </row>
    <row r="464" spans="1:21" x14ac:dyDescent="0.3">
      <c r="A464" s="186">
        <v>3054</v>
      </c>
      <c r="B464" s="187">
        <v>89.78</v>
      </c>
      <c r="C464" s="187">
        <v>210.04</v>
      </c>
      <c r="D464" s="188">
        <f t="shared" si="296"/>
        <v>1118.491392881597</v>
      </c>
      <c r="E464" s="188">
        <f t="shared" si="297"/>
        <v>-1034.9113928815971</v>
      </c>
      <c r="F464" s="188">
        <f t="shared" si="298"/>
        <v>-1564.6886584119675</v>
      </c>
      <c r="G464" s="188">
        <f t="shared" si="299"/>
        <v>-1668.5321052156623</v>
      </c>
      <c r="H464" s="188">
        <f t="shared" si="300"/>
        <v>16589.761341588062</v>
      </c>
      <c r="I464" s="188">
        <f t="shared" si="301"/>
        <v>29321.24789478433</v>
      </c>
      <c r="J464" s="189">
        <f t="shared" si="302"/>
        <v>2287.4111969426162</v>
      </c>
      <c r="K464" s="189">
        <f t="shared" si="303"/>
        <v>226.83957332628313</v>
      </c>
      <c r="L464" s="189">
        <f t="shared" si="304"/>
        <v>2189.3261798059871</v>
      </c>
      <c r="M464" s="196"/>
      <c r="N464" s="190">
        <f t="shared" si="305"/>
        <v>3</v>
      </c>
      <c r="O464" s="190">
        <f t="shared" si="306"/>
        <v>-1.7453292519952225E-4</v>
      </c>
      <c r="P464" s="190">
        <f t="shared" si="307"/>
        <v>-3.490658503990445E-4</v>
      </c>
      <c r="Q464" s="189">
        <f t="shared" si="308"/>
        <v>3.902652864917755E-4</v>
      </c>
      <c r="R464" s="189">
        <f t="shared" si="309"/>
        <v>1.0000000126922497</v>
      </c>
      <c r="S464" s="189">
        <f t="shared" si="310"/>
        <v>1.1257347356330457E-2</v>
      </c>
      <c r="T464" s="189">
        <f t="shared" si="311"/>
        <v>-2.5967479263071822</v>
      </c>
      <c r="U464" s="191">
        <f t="shared" si="312"/>
        <v>-1.5022560917232464</v>
      </c>
    </row>
    <row r="465" spans="1:21" x14ac:dyDescent="0.3">
      <c r="A465" s="186">
        <v>3057</v>
      </c>
      <c r="B465" s="187">
        <v>89.76</v>
      </c>
      <c r="C465" s="187">
        <v>210.02</v>
      </c>
      <c r="D465" s="188">
        <f t="shared" si="296"/>
        <v>1118.5034356211536</v>
      </c>
      <c r="E465" s="188">
        <f t="shared" si="297"/>
        <v>-1034.9234356211537</v>
      </c>
      <c r="F465" s="188">
        <f t="shared" si="298"/>
        <v>-1567.2859279158174</v>
      </c>
      <c r="G465" s="188">
        <f t="shared" si="299"/>
        <v>-1670.0334532479408</v>
      </c>
      <c r="H465" s="188">
        <f t="shared" si="300"/>
        <v>16587.164072084212</v>
      </c>
      <c r="I465" s="188">
        <f t="shared" si="301"/>
        <v>29319.746546752052</v>
      </c>
      <c r="J465" s="189">
        <f t="shared" si="302"/>
        <v>2290.2831516671004</v>
      </c>
      <c r="K465" s="189">
        <f t="shared" si="303"/>
        <v>226.81786945968773</v>
      </c>
      <c r="L465" s="189">
        <f t="shared" si="304"/>
        <v>2192.3261551929345</v>
      </c>
      <c r="M465" s="196"/>
      <c r="N465" s="190">
        <f t="shared" si="305"/>
        <v>3</v>
      </c>
      <c r="O465" s="190">
        <f t="shared" si="306"/>
        <v>-3.4906585039879649E-4</v>
      </c>
      <c r="P465" s="190">
        <f t="shared" si="307"/>
        <v>-3.4906585039854842E-4</v>
      </c>
      <c r="Q465" s="189">
        <f t="shared" si="308"/>
        <v>4.9365167003934118E-4</v>
      </c>
      <c r="R465" s="189">
        <f t="shared" si="309"/>
        <v>1.0000000203076647</v>
      </c>
      <c r="S465" s="189">
        <f t="shared" si="310"/>
        <v>1.2042739556529755E-2</v>
      </c>
      <c r="T465" s="189">
        <f t="shared" si="311"/>
        <v>-2.5972695038499616</v>
      </c>
      <c r="U465" s="191">
        <f t="shared" si="312"/>
        <v>-1.5013480322783155</v>
      </c>
    </row>
    <row r="466" spans="1:21" x14ac:dyDescent="0.3">
      <c r="A466" s="186">
        <v>3060</v>
      </c>
      <c r="B466" s="187">
        <v>89.79</v>
      </c>
      <c r="C466" s="187">
        <v>210</v>
      </c>
      <c r="D466" s="188">
        <f t="shared" si="296"/>
        <v>1118.5152165633101</v>
      </c>
      <c r="E466" s="188">
        <f t="shared" si="297"/>
        <v>-1034.9352165633102</v>
      </c>
      <c r="F466" s="188">
        <f t="shared" si="298"/>
        <v>-1569.8837222148627</v>
      </c>
      <c r="G466" s="188">
        <f t="shared" si="299"/>
        <v>-1671.5338950802854</v>
      </c>
      <c r="H466" s="188">
        <f t="shared" si="300"/>
        <v>16584.566277785165</v>
      </c>
      <c r="I466" s="188">
        <f t="shared" si="301"/>
        <v>29318.246104919708</v>
      </c>
      <c r="J466" s="189">
        <f t="shared" si="302"/>
        <v>2293.1551329287477</v>
      </c>
      <c r="K466" s="189">
        <f t="shared" si="303"/>
        <v>226.79619490175691</v>
      </c>
      <c r="L466" s="189">
        <f t="shared" si="304"/>
        <v>2195.3261319658864</v>
      </c>
      <c r="M466" s="196"/>
      <c r="N466" s="190">
        <f t="shared" si="305"/>
        <v>3</v>
      </c>
      <c r="O466" s="190">
        <f t="shared" si="306"/>
        <v>5.2359877559831865E-4</v>
      </c>
      <c r="P466" s="190">
        <f t="shared" si="307"/>
        <v>-3.490658503990445E-4</v>
      </c>
      <c r="Q466" s="189">
        <f t="shared" si="308"/>
        <v>6.2928591588029548E-4</v>
      </c>
      <c r="R466" s="189">
        <f t="shared" si="309"/>
        <v>1.0000000330000651</v>
      </c>
      <c r="S466" s="189">
        <f t="shared" si="310"/>
        <v>1.1780942156463111E-2</v>
      </c>
      <c r="T466" s="189">
        <f t="shared" si="311"/>
        <v>-2.5977942990451797</v>
      </c>
      <c r="U466" s="191">
        <f t="shared" si="312"/>
        <v>-1.5004418323446267</v>
      </c>
    </row>
    <row r="467" spans="1:21" x14ac:dyDescent="0.3">
      <c r="A467" s="186">
        <v>3062.43</v>
      </c>
      <c r="B467" s="187">
        <v>89.84</v>
      </c>
      <c r="C467" s="187">
        <v>209.99</v>
      </c>
      <c r="D467" s="188">
        <f t="shared" si="296"/>
        <v>1118.5230626771001</v>
      </c>
      <c r="E467" s="188">
        <f t="shared" si="297"/>
        <v>-1034.9430626771002</v>
      </c>
      <c r="F467" s="188">
        <f t="shared" si="298"/>
        <v>-1571.9882589269921</v>
      </c>
      <c r="G467" s="188">
        <f t="shared" si="299"/>
        <v>-1672.7487050555785</v>
      </c>
      <c r="H467" s="188">
        <f t="shared" si="300"/>
        <v>16582.461741073035</v>
      </c>
      <c r="I467" s="188">
        <f t="shared" si="301"/>
        <v>29317.031294944416</v>
      </c>
      <c r="J467" s="189">
        <f t="shared" si="302"/>
        <v>2295.4814999187929</v>
      </c>
      <c r="K467" s="189">
        <f t="shared" si="303"/>
        <v>226.7786630230047</v>
      </c>
      <c r="L467" s="189">
        <f t="shared" si="304"/>
        <v>2197.7561192094345</v>
      </c>
      <c r="M467" s="196"/>
      <c r="N467" s="190">
        <f t="shared" si="305"/>
        <v>2.4299999999998363</v>
      </c>
      <c r="O467" s="190">
        <f t="shared" si="306"/>
        <v>8.7266462599711514E-4</v>
      </c>
      <c r="P467" s="190">
        <f t="shared" si="307"/>
        <v>-1.7453292519927421E-4</v>
      </c>
      <c r="Q467" s="189">
        <f t="shared" si="308"/>
        <v>8.8994661183683377E-4</v>
      </c>
      <c r="R467" s="189">
        <f t="shared" si="309"/>
        <v>1.0000000660004196</v>
      </c>
      <c r="S467" s="189">
        <f t="shared" si="310"/>
        <v>7.8461137899574068E-3</v>
      </c>
      <c r="T467" s="189">
        <f t="shared" si="311"/>
        <v>-2.1045367121293865</v>
      </c>
      <c r="U467" s="191">
        <f t="shared" si="312"/>
        <v>-1.214809975293007</v>
      </c>
    </row>
    <row r="468" spans="1:21" x14ac:dyDescent="0.3">
      <c r="A468" s="186">
        <v>3066</v>
      </c>
      <c r="B468" s="187">
        <v>89.95</v>
      </c>
      <c r="C468" s="187">
        <v>210.04</v>
      </c>
      <c r="D468" s="188">
        <f t="shared" si="296"/>
        <v>1118.5296050395498</v>
      </c>
      <c r="E468" s="188">
        <f t="shared" si="297"/>
        <v>-1034.9496050395499</v>
      </c>
      <c r="F468" s="188">
        <f t="shared" si="298"/>
        <v>-1575.0794964356189</v>
      </c>
      <c r="G468" s="188">
        <f t="shared" si="299"/>
        <v>-1674.5345110750748</v>
      </c>
      <c r="H468" s="188">
        <f t="shared" si="300"/>
        <v>16579.370503564409</v>
      </c>
      <c r="I468" s="188">
        <f t="shared" si="301"/>
        <v>29315.24548892492</v>
      </c>
      <c r="J468" s="189">
        <f t="shared" si="302"/>
        <v>2298.9000084547656</v>
      </c>
      <c r="K468" s="189">
        <f t="shared" si="303"/>
        <v>226.75300032697908</v>
      </c>
      <c r="L468" s="189">
        <f t="shared" si="304"/>
        <v>2201.3261124307842</v>
      </c>
      <c r="M468" s="196"/>
      <c r="N468" s="190">
        <f t="shared" si="305"/>
        <v>3.5700000000001637</v>
      </c>
      <c r="O468" s="190">
        <f t="shared" si="306"/>
        <v>1.9198621771937526E-3</v>
      </c>
      <c r="P468" s="190">
        <f t="shared" si="307"/>
        <v>8.7266462599686718E-4</v>
      </c>
      <c r="Q468" s="189">
        <f t="shared" si="308"/>
        <v>2.1088886972333576E-3</v>
      </c>
      <c r="R468" s="189">
        <f t="shared" si="309"/>
        <v>1.0000003706177931</v>
      </c>
      <c r="S468" s="189">
        <f t="shared" si="310"/>
        <v>6.54236244954023E-3</v>
      </c>
      <c r="T468" s="189">
        <f t="shared" si="311"/>
        <v>-3.0912375086269246</v>
      </c>
      <c r="U468" s="191">
        <f t="shared" si="312"/>
        <v>-1.7858060194961956</v>
      </c>
    </row>
    <row r="469" spans="1:21" x14ac:dyDescent="0.3">
      <c r="A469" s="186">
        <v>3069</v>
      </c>
      <c r="B469" s="187">
        <v>90.18</v>
      </c>
      <c r="C469" s="187">
        <v>210.09</v>
      </c>
      <c r="D469" s="188">
        <f t="shared" si="296"/>
        <v>1118.5262016503075</v>
      </c>
      <c r="E469" s="188">
        <f t="shared" si="297"/>
        <v>-1034.9462016503076</v>
      </c>
      <c r="F469" s="188">
        <f t="shared" si="298"/>
        <v>-1577.6758657844996</v>
      </c>
      <c r="G469" s="188">
        <f t="shared" si="299"/>
        <v>-1676.0374555066123</v>
      </c>
      <c r="H469" s="188">
        <f t="shared" si="300"/>
        <v>16576.774134215528</v>
      </c>
      <c r="I469" s="188">
        <f t="shared" si="301"/>
        <v>29313.742544493383</v>
      </c>
      <c r="J469" s="189">
        <f t="shared" si="302"/>
        <v>2301.7738137662332</v>
      </c>
      <c r="K469" s="189">
        <f t="shared" si="303"/>
        <v>226.73155639197745</v>
      </c>
      <c r="L469" s="189">
        <f t="shared" si="304"/>
        <v>2204.3261064602916</v>
      </c>
      <c r="M469" s="196"/>
      <c r="N469" s="190">
        <f t="shared" si="305"/>
        <v>3</v>
      </c>
      <c r="O469" s="190">
        <f t="shared" si="306"/>
        <v>4.0142572795870274E-3</v>
      </c>
      <c r="P469" s="190">
        <f t="shared" si="307"/>
        <v>8.726646259973632E-4</v>
      </c>
      <c r="Q469" s="189">
        <f t="shared" si="308"/>
        <v>4.1080169246667797E-3</v>
      </c>
      <c r="R469" s="189">
        <f t="shared" si="309"/>
        <v>1.0000014063192944</v>
      </c>
      <c r="S469" s="189">
        <f t="shared" si="310"/>
        <v>-3.4033892422121181E-3</v>
      </c>
      <c r="T469" s="189">
        <f t="shared" si="311"/>
        <v>-2.5963693488806379</v>
      </c>
      <c r="U469" s="191">
        <f t="shared" si="312"/>
        <v>-1.502944431537516</v>
      </c>
    </row>
    <row r="470" spans="1:21" x14ac:dyDescent="0.3">
      <c r="A470" s="186">
        <v>3072</v>
      </c>
      <c r="B470" s="187">
        <v>90.32</v>
      </c>
      <c r="C470" s="187">
        <v>210.13</v>
      </c>
      <c r="D470" s="188">
        <f t="shared" si="296"/>
        <v>1118.5131117251781</v>
      </c>
      <c r="E470" s="188">
        <f t="shared" si="297"/>
        <v>-1034.9331117251782</v>
      </c>
      <c r="F470" s="188">
        <f t="shared" si="298"/>
        <v>-1580.2710320164115</v>
      </c>
      <c r="G470" s="188">
        <f t="shared" si="299"/>
        <v>-1677.5424259512374</v>
      </c>
      <c r="H470" s="188">
        <f t="shared" si="300"/>
        <v>16574.178967983615</v>
      </c>
      <c r="I470" s="188">
        <f t="shared" si="301"/>
        <v>29312.237574048759</v>
      </c>
      <c r="J470" s="189">
        <f t="shared" si="302"/>
        <v>2304.6485904572473</v>
      </c>
      <c r="K470" s="189">
        <f t="shared" si="303"/>
        <v>226.71022224847741</v>
      </c>
      <c r="L470" s="189">
        <f t="shared" si="304"/>
        <v>2207.3260715664833</v>
      </c>
      <c r="M470" s="196"/>
      <c r="N470" s="190">
        <f t="shared" si="305"/>
        <v>3</v>
      </c>
      <c r="O470" s="190">
        <f t="shared" si="306"/>
        <v>2.4434609527918235E-3</v>
      </c>
      <c r="P470" s="190">
        <f t="shared" si="307"/>
        <v>6.9813170079759297E-4</v>
      </c>
      <c r="Q470" s="189">
        <f t="shared" si="308"/>
        <v>2.5412358760510401E-3</v>
      </c>
      <c r="R470" s="189">
        <f t="shared" si="309"/>
        <v>1.0000005381569956</v>
      </c>
      <c r="S470" s="189">
        <f t="shared" si="310"/>
        <v>-1.3089925129492799E-2</v>
      </c>
      <c r="T470" s="189">
        <f t="shared" si="311"/>
        <v>-2.5951662319119508</v>
      </c>
      <c r="U470" s="191">
        <f t="shared" si="312"/>
        <v>-1.5049704446251557</v>
      </c>
    </row>
    <row r="471" spans="1:21" x14ac:dyDescent="0.3">
      <c r="A471" s="186">
        <v>3075</v>
      </c>
      <c r="B471" s="187">
        <v>90.32</v>
      </c>
      <c r="C471" s="187">
        <v>210.18</v>
      </c>
      <c r="D471" s="188">
        <f t="shared" si="296"/>
        <v>1118.4963566504023</v>
      </c>
      <c r="E471" s="188">
        <f t="shared" si="297"/>
        <v>-1034.9163566504023</v>
      </c>
      <c r="F471" s="188">
        <f t="shared" si="298"/>
        <v>-1582.8650002958461</v>
      </c>
      <c r="G471" s="188">
        <f t="shared" si="299"/>
        <v>-1679.0494253744675</v>
      </c>
      <c r="H471" s="188">
        <f t="shared" si="300"/>
        <v>16571.584999704181</v>
      </c>
      <c r="I471" s="188">
        <f t="shared" si="301"/>
        <v>29310.73057462553</v>
      </c>
      <c r="J471" s="189">
        <f t="shared" si="302"/>
        <v>2307.5243405025872</v>
      </c>
      <c r="K471" s="189">
        <f t="shared" si="303"/>
        <v>226.68899746727493</v>
      </c>
      <c r="L471" s="189">
        <f t="shared" si="304"/>
        <v>2210.3260137046996</v>
      </c>
      <c r="M471" s="196"/>
      <c r="N471" s="190">
        <f t="shared" si="305"/>
        <v>3</v>
      </c>
      <c r="O471" s="190">
        <f t="shared" si="306"/>
        <v>0</v>
      </c>
      <c r="P471" s="190">
        <f t="shared" si="307"/>
        <v>8.726646259973632E-4</v>
      </c>
      <c r="Q471" s="189">
        <f t="shared" si="308"/>
        <v>8.7265101553879454E-4</v>
      </c>
      <c r="R471" s="189">
        <f t="shared" si="309"/>
        <v>1.0000000634599877</v>
      </c>
      <c r="S471" s="189">
        <f t="shared" si="310"/>
        <v>-1.6755074775761141E-2</v>
      </c>
      <c r="T471" s="189">
        <f t="shared" si="311"/>
        <v>-2.5939682794346641</v>
      </c>
      <c r="U471" s="191">
        <f t="shared" si="312"/>
        <v>-1.5069994232302135</v>
      </c>
    </row>
    <row r="472" spans="1:21" x14ac:dyDescent="0.3">
      <c r="A472" s="186">
        <v>3078</v>
      </c>
      <c r="B472" s="187">
        <v>90.32</v>
      </c>
      <c r="C472" s="187">
        <v>210.22</v>
      </c>
      <c r="D472" s="188">
        <f t="shared" si="296"/>
        <v>1118.4796015760094</v>
      </c>
      <c r="E472" s="188">
        <f t="shared" si="297"/>
        <v>-1034.8996015760094</v>
      </c>
      <c r="F472" s="188">
        <f t="shared" si="298"/>
        <v>-1585.4577842103979</v>
      </c>
      <c r="G472" s="188">
        <f t="shared" si="299"/>
        <v>-1680.5584616478534</v>
      </c>
      <c r="H472" s="188">
        <f t="shared" si="300"/>
        <v>16568.992215789629</v>
      </c>
      <c r="I472" s="188">
        <f t="shared" si="301"/>
        <v>29309.221538352143</v>
      </c>
      <c r="J472" s="189">
        <f t="shared" si="302"/>
        <v>2310.4010752528543</v>
      </c>
      <c r="K472" s="189">
        <f t="shared" si="303"/>
        <v>226.6678815527244</v>
      </c>
      <c r="L472" s="189">
        <f t="shared" si="304"/>
        <v>2213.3259485779181</v>
      </c>
      <c r="M472" s="196"/>
      <c r="N472" s="190">
        <f t="shared" si="305"/>
        <v>3</v>
      </c>
      <c r="O472" s="190">
        <f t="shared" si="306"/>
        <v>0</v>
      </c>
      <c r="P472" s="190">
        <f t="shared" si="307"/>
        <v>6.9813170079759297E-4</v>
      </c>
      <c r="Q472" s="189">
        <f t="shared" si="308"/>
        <v>6.9812081239528645E-4</v>
      </c>
      <c r="R472" s="189">
        <f t="shared" si="309"/>
        <v>1.000000040614391</v>
      </c>
      <c r="S472" s="189">
        <f t="shared" si="310"/>
        <v>-1.6755074392981482E-2</v>
      </c>
      <c r="T472" s="189">
        <f t="shared" si="311"/>
        <v>-2.5927839145517351</v>
      </c>
      <c r="U472" s="191">
        <f t="shared" si="312"/>
        <v>-1.5090362733858886</v>
      </c>
    </row>
    <row r="473" spans="1:21" x14ac:dyDescent="0.3">
      <c r="A473" s="186">
        <v>3081</v>
      </c>
      <c r="B473" s="187">
        <v>90.31</v>
      </c>
      <c r="C473" s="187">
        <v>210.27</v>
      </c>
      <c r="D473" s="188">
        <f t="shared" si="296"/>
        <v>1118.4631082966393</v>
      </c>
      <c r="E473" s="188">
        <f t="shared" si="297"/>
        <v>-1034.8831082966394</v>
      </c>
      <c r="F473" s="188">
        <f t="shared" si="298"/>
        <v>-1588.0493833511209</v>
      </c>
      <c r="G473" s="188">
        <f t="shared" si="299"/>
        <v>-1682.0695345354243</v>
      </c>
      <c r="H473" s="188">
        <f t="shared" si="300"/>
        <v>16566.400616648905</v>
      </c>
      <c r="I473" s="188">
        <f t="shared" si="301"/>
        <v>29307.710465464574</v>
      </c>
      <c r="J473" s="189">
        <f t="shared" si="302"/>
        <v>2313.2787905857986</v>
      </c>
      <c r="K473" s="189">
        <f t="shared" si="303"/>
        <v>226.64687412607981</v>
      </c>
      <c r="L473" s="189">
        <f t="shared" si="304"/>
        <v>2216.3258757139956</v>
      </c>
      <c r="M473" s="196"/>
      <c r="N473" s="190">
        <f t="shared" si="305"/>
        <v>3</v>
      </c>
      <c r="O473" s="190">
        <f t="shared" si="306"/>
        <v>-1.7453292519927421E-4</v>
      </c>
      <c r="P473" s="190">
        <f t="shared" si="307"/>
        <v>8.726646259973632E-4</v>
      </c>
      <c r="Q473" s="189">
        <f t="shared" si="308"/>
        <v>8.8993385788427304E-4</v>
      </c>
      <c r="R473" s="189">
        <f t="shared" si="309"/>
        <v>1.0000000659985278</v>
      </c>
      <c r="S473" s="189">
        <f t="shared" si="310"/>
        <v>-1.6493279370070064E-2</v>
      </c>
      <c r="T473" s="189">
        <f t="shared" si="311"/>
        <v>-2.5915991407231109</v>
      </c>
      <c r="U473" s="191">
        <f t="shared" si="312"/>
        <v>-1.5110728875710016</v>
      </c>
    </row>
    <row r="474" spans="1:21" x14ac:dyDescent="0.3">
      <c r="A474" s="186">
        <v>3084</v>
      </c>
      <c r="B474" s="187">
        <v>90.3</v>
      </c>
      <c r="C474" s="187">
        <v>210.31</v>
      </c>
      <c r="D474" s="188">
        <f t="shared" ref="D474:D505" si="313">S474+D473</f>
        <v>1118.4471386087778</v>
      </c>
      <c r="E474" s="188">
        <f t="shared" ref="E474:E505" si="314">$D$1-D474</f>
        <v>-1034.8671386087779</v>
      </c>
      <c r="F474" s="188">
        <f t="shared" ref="F474:F505" si="315">T474+F473</f>
        <v>-1590.6397973746321</v>
      </c>
      <c r="G474" s="188">
        <f t="shared" ref="G474:G505" si="316">U474+G473</f>
        <v>-1683.5826438399656</v>
      </c>
      <c r="H474" s="188">
        <f t="shared" ref="H474:H505" si="317">H473+T474</f>
        <v>16563.810202625395</v>
      </c>
      <c r="I474" s="188">
        <f t="shared" ref="I474:I505" si="318">I473+U474</f>
        <v>29306.197356160032</v>
      </c>
      <c r="J474" s="189">
        <f t="shared" ref="J474:J505" si="319">SQRT(F474^2+G474^2)</f>
        <v>2316.1574824763488</v>
      </c>
      <c r="K474" s="189">
        <f t="shared" ref="K474:K505" si="320">IF(J474=0,0,IF(F474&lt;0,ATAN(G474/F474)*180/PI()+180,ATAN(G474/F474)*180/PI()))</f>
        <v>226.62597480960528</v>
      </c>
      <c r="L474" s="189">
        <f t="shared" ref="L474:L505" si="321">COS((K474-$B$1)*PI()/180)*J474</f>
        <v>2219.3257947169459</v>
      </c>
      <c r="M474" s="196"/>
      <c r="N474" s="190">
        <f t="shared" ref="N474:N505" si="322">A474-A473</f>
        <v>3</v>
      </c>
      <c r="O474" s="190">
        <f t="shared" ref="O474:O505" si="323">RADIANS(B474-B473)</f>
        <v>-1.7453292519952225E-4</v>
      </c>
      <c r="P474" s="190">
        <f t="shared" ref="P474:P505" si="324">RADIANS(C474-C473)</f>
        <v>6.9813170079759297E-4</v>
      </c>
      <c r="Q474" s="189">
        <f t="shared" ref="Q474:Q505" si="325">ACOS(COS(O474)-SIN(RADIANS(B473))*SIN(RADIANS(B474))*(1-COS(P474)))</f>
        <v>7.1960808866333714E-4</v>
      </c>
      <c r="R474" s="189">
        <f t="shared" ref="R474:R505" si="326">2/Q474*TAN(Q474/2)</f>
        <v>1.0000000431529856</v>
      </c>
      <c r="S474" s="189">
        <f t="shared" ref="S474:S505" si="327">(N474/2)*(COS(RADIANS(B473))+COS(RADIANS(B474)))*R474</f>
        <v>-1.5969687861564597E-2</v>
      </c>
      <c r="T474" s="189">
        <f t="shared" ref="T474:T505" si="328">(N474/2)*(SIN(RADIANS(B473))*COS(RADIANS(C473))+SIN(RADIANS(B474))*COS(RADIANS(C474)))*R474</f>
        <v>-2.5904140235111903</v>
      </c>
      <c r="U474" s="191">
        <f t="shared" ref="U474:U505" si="329">(N474/2)*(SIN(RADIANS(B473))*SIN(RADIANS(C473))+SIN(RADIANS(B474))*SIN(RADIANS(C474)))*R474</f>
        <v>-1.5131093045412571</v>
      </c>
    </row>
    <row r="475" spans="1:21" x14ac:dyDescent="0.3">
      <c r="A475" s="186">
        <v>3087.22</v>
      </c>
      <c r="B475" s="187">
        <v>90.28</v>
      </c>
      <c r="C475" s="187">
        <v>210.36</v>
      </c>
      <c r="D475" s="188">
        <f t="shared" si="313"/>
        <v>1118.4308407928584</v>
      </c>
      <c r="E475" s="188">
        <f t="shared" si="314"/>
        <v>-1034.8508407928584</v>
      </c>
      <c r="F475" s="188">
        <f t="shared" si="315"/>
        <v>-1593.4189024288146</v>
      </c>
      <c r="G475" s="188">
        <f t="shared" si="316"/>
        <v>-1685.2088998824602</v>
      </c>
      <c r="H475" s="188">
        <f t="shared" si="317"/>
        <v>16561.031097571213</v>
      </c>
      <c r="I475" s="188">
        <f t="shared" si="318"/>
        <v>29304.571100117537</v>
      </c>
      <c r="J475" s="189">
        <f t="shared" si="319"/>
        <v>2319.2483340212839</v>
      </c>
      <c r="K475" s="189">
        <f t="shared" si="320"/>
        <v>226.60366054529948</v>
      </c>
      <c r="L475" s="189">
        <f t="shared" si="321"/>
        <v>2222.5456983149011</v>
      </c>
      <c r="M475" s="196"/>
      <c r="N475" s="190">
        <f t="shared" si="322"/>
        <v>3.2199999999997999</v>
      </c>
      <c r="O475" s="190">
        <f t="shared" si="323"/>
        <v>-3.4906585039879649E-4</v>
      </c>
      <c r="P475" s="190">
        <f t="shared" si="324"/>
        <v>8.726646259973632E-4</v>
      </c>
      <c r="Q475" s="189">
        <f t="shared" si="325"/>
        <v>9.3987818376528587E-4</v>
      </c>
      <c r="R475" s="189">
        <f t="shared" si="326"/>
        <v>1.0000000736142565</v>
      </c>
      <c r="S475" s="189">
        <f t="shared" si="327"/>
        <v>-1.6297815919315395E-2</v>
      </c>
      <c r="T475" s="189">
        <f t="shared" si="328"/>
        <v>-2.7791050541826054</v>
      </c>
      <c r="U475" s="191">
        <f t="shared" si="329"/>
        <v>-1.6262560424944472</v>
      </c>
    </row>
    <row r="476" spans="1:21" x14ac:dyDescent="0.3">
      <c r="A476" s="186">
        <v>3090</v>
      </c>
      <c r="B476" s="187">
        <v>90.27</v>
      </c>
      <c r="C476" s="187">
        <v>210.29</v>
      </c>
      <c r="D476" s="188">
        <f t="shared" si="313"/>
        <v>1118.4174978003141</v>
      </c>
      <c r="E476" s="188">
        <f t="shared" si="314"/>
        <v>-1034.8374978003142</v>
      </c>
      <c r="F476" s="188">
        <f t="shared" si="315"/>
        <v>-1595.8185020454778</v>
      </c>
      <c r="G476" s="188">
        <f t="shared" si="316"/>
        <v>-1686.6125175880211</v>
      </c>
      <c r="H476" s="188">
        <f t="shared" si="317"/>
        <v>16558.63149795455</v>
      </c>
      <c r="I476" s="188">
        <f t="shared" si="318"/>
        <v>29303.167482411976</v>
      </c>
      <c r="J476" s="189">
        <f t="shared" si="319"/>
        <v>2321.9169830024666</v>
      </c>
      <c r="K476" s="189">
        <f t="shared" si="320"/>
        <v>226.58443170486581</v>
      </c>
      <c r="L476" s="189">
        <f t="shared" si="321"/>
        <v>2225.3256213946238</v>
      </c>
      <c r="M476" s="196"/>
      <c r="N476" s="190">
        <f t="shared" si="322"/>
        <v>2.7800000000002001</v>
      </c>
      <c r="O476" s="190">
        <f t="shared" si="323"/>
        <v>-1.7453292519952225E-4</v>
      </c>
      <c r="P476" s="190">
        <f t="shared" si="324"/>
        <v>-1.2217304763964076E-3</v>
      </c>
      <c r="Q476" s="189">
        <f t="shared" si="325"/>
        <v>1.2341202170287335E-3</v>
      </c>
      <c r="R476" s="189">
        <f t="shared" si="326"/>
        <v>1.0000001269210785</v>
      </c>
      <c r="S476" s="189">
        <f t="shared" si="327"/>
        <v>-1.3342992544330842E-2</v>
      </c>
      <c r="T476" s="189">
        <f t="shared" si="328"/>
        <v>-2.3995996166632527</v>
      </c>
      <c r="U476" s="191">
        <f t="shared" si="329"/>
        <v>-1.4036177055608769</v>
      </c>
    </row>
    <row r="477" spans="1:21" x14ac:dyDescent="0.3">
      <c r="A477" s="186">
        <v>3093</v>
      </c>
      <c r="B477" s="187">
        <v>90.23</v>
      </c>
      <c r="C477" s="187">
        <v>210.22</v>
      </c>
      <c r="D477" s="188">
        <f t="shared" si="313"/>
        <v>1118.4044078710974</v>
      </c>
      <c r="E477" s="188">
        <f t="shared" si="314"/>
        <v>-1034.8244078710975</v>
      </c>
      <c r="F477" s="188">
        <f t="shared" si="315"/>
        <v>-1598.4098517830985</v>
      </c>
      <c r="G477" s="188">
        <f t="shared" si="316"/>
        <v>-1688.1240511490439</v>
      </c>
      <c r="H477" s="188">
        <f t="shared" si="317"/>
        <v>16556.040148216929</v>
      </c>
      <c r="I477" s="188">
        <f t="shared" si="318"/>
        <v>29301.655948850952</v>
      </c>
      <c r="J477" s="189">
        <f t="shared" si="319"/>
        <v>2324.7960913476104</v>
      </c>
      <c r="K477" s="189">
        <f t="shared" si="320"/>
        <v>226.56364393310238</v>
      </c>
      <c r="L477" s="189">
        <f t="shared" si="321"/>
        <v>2228.3255628780043</v>
      </c>
      <c r="M477" s="196"/>
      <c r="N477" s="190">
        <f t="shared" si="322"/>
        <v>3</v>
      </c>
      <c r="O477" s="190">
        <f t="shared" si="323"/>
        <v>-6.9813170079759297E-4</v>
      </c>
      <c r="P477" s="190">
        <f t="shared" si="324"/>
        <v>-1.2217304763959117E-3</v>
      </c>
      <c r="Q477" s="189">
        <f t="shared" si="325"/>
        <v>1.4071193093219136E-3</v>
      </c>
      <c r="R477" s="189">
        <f t="shared" si="326"/>
        <v>1.0000001649987618</v>
      </c>
      <c r="S477" s="189">
        <f t="shared" si="327"/>
        <v>-1.3089929216577468E-2</v>
      </c>
      <c r="T477" s="189">
        <f t="shared" si="328"/>
        <v>-2.5913497376205963</v>
      </c>
      <c r="U477" s="191">
        <f t="shared" si="329"/>
        <v>-1.5115335610228127</v>
      </c>
    </row>
    <row r="478" spans="1:21" x14ac:dyDescent="0.3">
      <c r="A478" s="186">
        <v>3096</v>
      </c>
      <c r="B478" s="187">
        <v>90.16</v>
      </c>
      <c r="C478" s="187">
        <v>210.15</v>
      </c>
      <c r="D478" s="188">
        <f t="shared" si="313"/>
        <v>1118.3941977140491</v>
      </c>
      <c r="E478" s="188">
        <f t="shared" si="314"/>
        <v>-1034.8141977140492</v>
      </c>
      <c r="F478" s="188">
        <f t="shared" si="315"/>
        <v>-1601.0030558316816</v>
      </c>
      <c r="G478" s="188">
        <f t="shared" si="316"/>
        <v>-1689.6324232106322</v>
      </c>
      <c r="H478" s="188">
        <f t="shared" si="317"/>
        <v>16553.446944168347</v>
      </c>
      <c r="I478" s="188">
        <f t="shared" si="318"/>
        <v>29300.147576789364</v>
      </c>
      <c r="J478" s="189">
        <f t="shared" si="319"/>
        <v>2327.6744854783747</v>
      </c>
      <c r="K478" s="189">
        <f t="shared" si="320"/>
        <v>226.54282093077822</v>
      </c>
      <c r="L478" s="189">
        <f t="shared" si="321"/>
        <v>2231.3255294920687</v>
      </c>
      <c r="M478" s="196"/>
      <c r="N478" s="190">
        <f t="shared" si="322"/>
        <v>3</v>
      </c>
      <c r="O478" s="190">
        <f t="shared" si="323"/>
        <v>-1.2217304763961596E-3</v>
      </c>
      <c r="P478" s="190">
        <f t="shared" si="324"/>
        <v>-1.2217304763959117E-3</v>
      </c>
      <c r="Q478" s="189">
        <f t="shared" si="325"/>
        <v>1.7277827522421685E-3</v>
      </c>
      <c r="R478" s="189">
        <f t="shared" si="326"/>
        <v>1.000000248769511</v>
      </c>
      <c r="S478" s="189">
        <f t="shared" si="327"/>
        <v>-1.0210157048284632E-2</v>
      </c>
      <c r="T478" s="189">
        <f t="shared" si="328"/>
        <v>-2.5932040485832659</v>
      </c>
      <c r="U478" s="191">
        <f t="shared" si="329"/>
        <v>-1.5083720615881564</v>
      </c>
    </row>
    <row r="479" spans="1:21" x14ac:dyDescent="0.3">
      <c r="A479" s="186">
        <v>3099</v>
      </c>
      <c r="B479" s="187">
        <v>90.1</v>
      </c>
      <c r="C479" s="187">
        <v>210.08</v>
      </c>
      <c r="D479" s="188">
        <f t="shared" si="313"/>
        <v>1118.387390935271</v>
      </c>
      <c r="E479" s="188">
        <f t="shared" si="314"/>
        <v>-1034.8073909352711</v>
      </c>
      <c r="F479" s="188">
        <f t="shared" si="315"/>
        <v>-1603.5981091602341</v>
      </c>
      <c r="G479" s="188">
        <f t="shared" si="316"/>
        <v>-1691.137630820167</v>
      </c>
      <c r="H479" s="188">
        <f t="shared" si="317"/>
        <v>16550.851890839793</v>
      </c>
      <c r="I479" s="188">
        <f t="shared" si="318"/>
        <v>29298.64236917983</v>
      </c>
      <c r="J479" s="189">
        <f t="shared" si="319"/>
        <v>2330.5521624881785</v>
      </c>
      <c r="K479" s="189">
        <f t="shared" si="320"/>
        <v>226.5219628463806</v>
      </c>
      <c r="L479" s="189">
        <f t="shared" si="321"/>
        <v>2234.3255154035373</v>
      </c>
      <c r="M479" s="196"/>
      <c r="N479" s="190">
        <f t="shared" si="322"/>
        <v>3</v>
      </c>
      <c r="O479" s="190">
        <f t="shared" si="323"/>
        <v>-1.0471975511966373E-3</v>
      </c>
      <c r="P479" s="190">
        <f t="shared" si="324"/>
        <v>-1.2217304763959117E-3</v>
      </c>
      <c r="Q479" s="189">
        <f t="shared" si="325"/>
        <v>1.609111633031457E-3</v>
      </c>
      <c r="R479" s="189">
        <f t="shared" si="326"/>
        <v>1.0000002157700767</v>
      </c>
      <c r="S479" s="189">
        <f t="shared" si="327"/>
        <v>-6.8067787781597834E-3</v>
      </c>
      <c r="T479" s="189">
        <f t="shared" si="328"/>
        <v>-2.5950533285524497</v>
      </c>
      <c r="U479" s="191">
        <f t="shared" si="329"/>
        <v>-1.5052076095348117</v>
      </c>
    </row>
    <row r="480" spans="1:21" x14ac:dyDescent="0.3">
      <c r="A480" s="186">
        <v>3102</v>
      </c>
      <c r="B480" s="187">
        <v>90.09</v>
      </c>
      <c r="C480" s="187">
        <v>210.01</v>
      </c>
      <c r="D480" s="188">
        <f t="shared" si="313"/>
        <v>1118.3824167485695</v>
      </c>
      <c r="E480" s="188">
        <f t="shared" si="314"/>
        <v>-1034.8024167485696</v>
      </c>
      <c r="F480" s="188">
        <f t="shared" si="315"/>
        <v>-1606.1950027388211</v>
      </c>
      <c r="G480" s="188">
        <f t="shared" si="316"/>
        <v>-1692.6396687213692</v>
      </c>
      <c r="H480" s="188">
        <f t="shared" si="317"/>
        <v>16548.254997261207</v>
      </c>
      <c r="I480" s="188">
        <f t="shared" si="318"/>
        <v>29297.140331278628</v>
      </c>
      <c r="J480" s="189">
        <f t="shared" si="319"/>
        <v>2333.429115047712</v>
      </c>
      <c r="K480" s="189">
        <f t="shared" si="320"/>
        <v>226.50106985974523</v>
      </c>
      <c r="L480" s="189">
        <f t="shared" si="321"/>
        <v>2237.3255101641198</v>
      </c>
      <c r="M480" s="196"/>
      <c r="N480" s="190">
        <f t="shared" si="322"/>
        <v>3</v>
      </c>
      <c r="O480" s="190">
        <f t="shared" si="323"/>
        <v>-1.7453292519927421E-4</v>
      </c>
      <c r="P480" s="190">
        <f t="shared" si="324"/>
        <v>-1.2217304763964076E-3</v>
      </c>
      <c r="Q480" s="189">
        <f t="shared" si="325"/>
        <v>1.2341324853597513E-3</v>
      </c>
      <c r="R480" s="189">
        <f t="shared" si="326"/>
        <v>1.0000001269236021</v>
      </c>
      <c r="S480" s="189">
        <f t="shared" si="327"/>
        <v>-4.9741867014352348E-3</v>
      </c>
      <c r="T480" s="189">
        <f t="shared" si="328"/>
        <v>-2.5968935785871219</v>
      </c>
      <c r="U480" s="191">
        <f t="shared" si="329"/>
        <v>-1.5020379012020455</v>
      </c>
    </row>
    <row r="481" spans="1:21" x14ac:dyDescent="0.3">
      <c r="A481" s="186">
        <v>3105</v>
      </c>
      <c r="B481" s="187">
        <v>90.12</v>
      </c>
      <c r="C481" s="187">
        <v>209.94</v>
      </c>
      <c r="D481" s="188">
        <f t="shared" si="313"/>
        <v>1118.376918963882</v>
      </c>
      <c r="E481" s="188">
        <f t="shared" si="314"/>
        <v>-1034.796918963882</v>
      </c>
      <c r="F481" s="188">
        <f t="shared" si="315"/>
        <v>-1608.7937286457607</v>
      </c>
      <c r="G481" s="188">
        <f t="shared" si="316"/>
        <v>-1694.1385323275331</v>
      </c>
      <c r="H481" s="188">
        <f t="shared" si="317"/>
        <v>16545.656271354266</v>
      </c>
      <c r="I481" s="188">
        <f t="shared" si="318"/>
        <v>29295.641467672463</v>
      </c>
      <c r="J481" s="189">
        <f t="shared" si="319"/>
        <v>2336.3053370753614</v>
      </c>
      <c r="K481" s="189">
        <f t="shared" si="320"/>
        <v>226.48014214105248</v>
      </c>
      <c r="L481" s="189">
        <f t="shared" si="321"/>
        <v>2240.3255046200843</v>
      </c>
      <c r="M481" s="196"/>
      <c r="N481" s="190">
        <f t="shared" si="322"/>
        <v>3</v>
      </c>
      <c r="O481" s="190">
        <f t="shared" si="323"/>
        <v>5.2359877559831865E-4</v>
      </c>
      <c r="P481" s="190">
        <f t="shared" si="324"/>
        <v>-1.2217304763959117E-3</v>
      </c>
      <c r="Q481" s="189">
        <f t="shared" si="325"/>
        <v>1.3292012592609481E-3</v>
      </c>
      <c r="R481" s="189">
        <f t="shared" si="326"/>
        <v>1.0000001472313584</v>
      </c>
      <c r="S481" s="189">
        <f t="shared" si="327"/>
        <v>-5.4977846875217083E-3</v>
      </c>
      <c r="T481" s="189">
        <f t="shared" si="328"/>
        <v>-2.5987259069395332</v>
      </c>
      <c r="U481" s="191">
        <f t="shared" si="329"/>
        <v>-1.4988636061639897</v>
      </c>
    </row>
    <row r="482" spans="1:21" x14ac:dyDescent="0.3">
      <c r="A482" s="186">
        <v>3108</v>
      </c>
      <c r="B482" s="187">
        <v>90.13</v>
      </c>
      <c r="C482" s="187">
        <v>209.87</v>
      </c>
      <c r="D482" s="188">
        <f t="shared" si="313"/>
        <v>1118.3703739835732</v>
      </c>
      <c r="E482" s="188">
        <f t="shared" si="314"/>
        <v>-1034.7903739835733</v>
      </c>
      <c r="F482" s="188">
        <f t="shared" si="315"/>
        <v>-1611.3942820247971</v>
      </c>
      <c r="G482" s="188">
        <f t="shared" si="316"/>
        <v>-1695.6342188400431</v>
      </c>
      <c r="H482" s="188">
        <f t="shared" si="317"/>
        <v>16543.055717975229</v>
      </c>
      <c r="I482" s="188">
        <f t="shared" si="318"/>
        <v>29294.145781159954</v>
      </c>
      <c r="J482" s="189">
        <f t="shared" si="319"/>
        <v>2339.1808258968554</v>
      </c>
      <c r="K482" s="189">
        <f t="shared" si="320"/>
        <v>226.4591798350651</v>
      </c>
      <c r="L482" s="189">
        <f t="shared" si="321"/>
        <v>2243.3254931664819</v>
      </c>
      <c r="M482" s="196"/>
      <c r="N482" s="190">
        <f t="shared" si="322"/>
        <v>3</v>
      </c>
      <c r="O482" s="190">
        <f t="shared" si="323"/>
        <v>1.7453292519927421E-4</v>
      </c>
      <c r="P482" s="190">
        <f t="shared" si="324"/>
        <v>-1.2217304763959117E-3</v>
      </c>
      <c r="Q482" s="189">
        <f t="shared" si="325"/>
        <v>1.2341312696420026E-3</v>
      </c>
      <c r="R482" s="189">
        <f t="shared" si="326"/>
        <v>1.0000001269233518</v>
      </c>
      <c r="S482" s="189">
        <f t="shared" si="327"/>
        <v>-6.5449803087993495E-3</v>
      </c>
      <c r="T482" s="189">
        <f t="shared" si="328"/>
        <v>-2.6005533790365201</v>
      </c>
      <c r="U482" s="191">
        <f t="shared" si="329"/>
        <v>-1.495686512510078</v>
      </c>
    </row>
    <row r="483" spans="1:21" x14ac:dyDescent="0.3">
      <c r="A483" s="186">
        <v>3111</v>
      </c>
      <c r="B483" s="187">
        <v>90.11</v>
      </c>
      <c r="C483" s="187">
        <v>209.79</v>
      </c>
      <c r="D483" s="188">
        <f t="shared" si="313"/>
        <v>1118.3640908018708</v>
      </c>
      <c r="E483" s="188">
        <f t="shared" si="314"/>
        <v>-1034.7840908018709</v>
      </c>
      <c r="F483" s="188">
        <f t="shared" si="315"/>
        <v>-1613.996791451021</v>
      </c>
      <c r="G483" s="188">
        <f t="shared" si="316"/>
        <v>-1697.1265001990707</v>
      </c>
      <c r="H483" s="188">
        <f t="shared" si="317"/>
        <v>16540.453208549006</v>
      </c>
      <c r="I483" s="188">
        <f t="shared" si="318"/>
        <v>29292.653499800927</v>
      </c>
      <c r="J483" s="189">
        <f t="shared" si="319"/>
        <v>2342.0555075600018</v>
      </c>
      <c r="K483" s="189">
        <f t="shared" si="320"/>
        <v>226.43817692258489</v>
      </c>
      <c r="L483" s="189">
        <f t="shared" si="321"/>
        <v>2246.3254731226943</v>
      </c>
      <c r="M483" s="196"/>
      <c r="N483" s="190">
        <f t="shared" si="322"/>
        <v>3</v>
      </c>
      <c r="O483" s="190">
        <f t="shared" si="323"/>
        <v>-3.4906585039879649E-4</v>
      </c>
      <c r="P483" s="190">
        <f t="shared" si="324"/>
        <v>-1.3962634015956819E-3</v>
      </c>
      <c r="Q483" s="189">
        <f t="shared" si="325"/>
        <v>1.4392323936787133E-3</v>
      </c>
      <c r="R483" s="189">
        <f t="shared" si="326"/>
        <v>1.0000001726158594</v>
      </c>
      <c r="S483" s="189">
        <f t="shared" si="327"/>
        <v>-6.2831817025361886E-3</v>
      </c>
      <c r="T483" s="189">
        <f t="shared" si="328"/>
        <v>-2.602509426223794</v>
      </c>
      <c r="U483" s="191">
        <f t="shared" si="329"/>
        <v>-1.4922813590277424</v>
      </c>
    </row>
    <row r="484" spans="1:21" x14ac:dyDescent="0.3">
      <c r="A484" s="186">
        <v>3112.02</v>
      </c>
      <c r="B484" s="187">
        <v>90.09</v>
      </c>
      <c r="C484" s="187">
        <v>209.77</v>
      </c>
      <c r="D484" s="188">
        <f t="shared" si="313"/>
        <v>1118.3623105669285</v>
      </c>
      <c r="E484" s="188">
        <f t="shared" si="314"/>
        <v>-1034.7823105669286</v>
      </c>
      <c r="F484" s="188">
        <f t="shared" si="315"/>
        <v>-1614.8820877483527</v>
      </c>
      <c r="G484" s="188">
        <f t="shared" si="316"/>
        <v>-1697.633103866217</v>
      </c>
      <c r="H484" s="188">
        <f t="shared" si="317"/>
        <v>16539.567912251674</v>
      </c>
      <c r="I484" s="188">
        <f t="shared" si="318"/>
        <v>29292.146896133781</v>
      </c>
      <c r="J484" s="189">
        <f t="shared" si="319"/>
        <v>2343.0327169446277</v>
      </c>
      <c r="K484" s="189">
        <f t="shared" si="320"/>
        <v>226.43102681094186</v>
      </c>
      <c r="L484" s="189">
        <f t="shared" si="321"/>
        <v>2247.345464039633</v>
      </c>
      <c r="M484" s="196"/>
      <c r="N484" s="190">
        <f t="shared" si="322"/>
        <v>1.0199999999999818</v>
      </c>
      <c r="O484" s="190">
        <f t="shared" si="323"/>
        <v>-3.4906585039879649E-4</v>
      </c>
      <c r="P484" s="190">
        <f t="shared" si="324"/>
        <v>-3.4906585039854842E-4</v>
      </c>
      <c r="Q484" s="189">
        <f t="shared" si="325"/>
        <v>4.9365328279526999E-4</v>
      </c>
      <c r="R484" s="189">
        <f t="shared" si="326"/>
        <v>1.0000000203077974</v>
      </c>
      <c r="S484" s="189">
        <f t="shared" si="327"/>
        <v>-1.7802349422544176E-3</v>
      </c>
      <c r="T484" s="189">
        <f t="shared" si="328"/>
        <v>-0.88529629733174653</v>
      </c>
      <c r="U484" s="191">
        <f t="shared" si="329"/>
        <v>-0.50660366714620342</v>
      </c>
    </row>
    <row r="485" spans="1:21" x14ac:dyDescent="0.3">
      <c r="A485" s="186">
        <v>3114</v>
      </c>
      <c r="B485" s="187">
        <v>90.07</v>
      </c>
      <c r="C485" s="187">
        <v>209.8</v>
      </c>
      <c r="D485" s="188">
        <f t="shared" si="313"/>
        <v>1118.3595459662424</v>
      </c>
      <c r="E485" s="188">
        <f t="shared" si="314"/>
        <v>-1034.7795459662425</v>
      </c>
      <c r="F485" s="188">
        <f t="shared" si="315"/>
        <v>-1616.6005191964434</v>
      </c>
      <c r="G485" s="188">
        <f t="shared" si="316"/>
        <v>-1698.6166614831475</v>
      </c>
      <c r="H485" s="188">
        <f t="shared" si="317"/>
        <v>16537.849480803583</v>
      </c>
      <c r="I485" s="188">
        <f t="shared" si="318"/>
        <v>29291.16333851685</v>
      </c>
      <c r="J485" s="189">
        <f t="shared" si="319"/>
        <v>2344.9298073363229</v>
      </c>
      <c r="K485" s="189">
        <f t="shared" si="320"/>
        <v>226.41716823270929</v>
      </c>
      <c r="L485" s="189">
        <f t="shared" si="321"/>
        <v>2249.3254481368067</v>
      </c>
      <c r="M485" s="196"/>
      <c r="N485" s="190">
        <f t="shared" si="322"/>
        <v>1.9800000000000182</v>
      </c>
      <c r="O485" s="190">
        <f t="shared" si="323"/>
        <v>-3.490658503990445E-4</v>
      </c>
      <c r="P485" s="190">
        <f t="shared" si="324"/>
        <v>5.2359877559831865E-4</v>
      </c>
      <c r="Q485" s="189">
        <f t="shared" si="325"/>
        <v>6.2928698413799999E-4</v>
      </c>
      <c r="R485" s="189">
        <f t="shared" si="326"/>
        <v>1.000000033000177</v>
      </c>
      <c r="S485" s="189">
        <f t="shared" si="327"/>
        <v>-2.7646006859952522E-3</v>
      </c>
      <c r="T485" s="189">
        <f t="shared" si="328"/>
        <v>-1.7184314480907101</v>
      </c>
      <c r="U485" s="191">
        <f t="shared" si="329"/>
        <v>-0.98355761693054722</v>
      </c>
    </row>
    <row r="486" spans="1:21" x14ac:dyDescent="0.3">
      <c r="A486" s="186">
        <v>3117</v>
      </c>
      <c r="B486" s="187">
        <v>90.06</v>
      </c>
      <c r="C486" s="187">
        <v>209.84</v>
      </c>
      <c r="D486" s="188">
        <f t="shared" si="313"/>
        <v>1118.3561425747971</v>
      </c>
      <c r="E486" s="188">
        <f t="shared" si="314"/>
        <v>-1034.7761425747972</v>
      </c>
      <c r="F486" s="188">
        <f t="shared" si="315"/>
        <v>-1619.2032932369348</v>
      </c>
      <c r="G486" s="188">
        <f t="shared" si="316"/>
        <v>-1700.1084910051386</v>
      </c>
      <c r="H486" s="188">
        <f t="shared" si="317"/>
        <v>16535.246706763093</v>
      </c>
      <c r="I486" s="188">
        <f t="shared" si="318"/>
        <v>29289.671508994859</v>
      </c>
      <c r="J486" s="189">
        <f t="shared" si="319"/>
        <v>2347.8049718869547</v>
      </c>
      <c r="K486" s="189">
        <f t="shared" si="320"/>
        <v>226.39625591637832</v>
      </c>
      <c r="L486" s="189">
        <f t="shared" si="321"/>
        <v>2252.3254313371785</v>
      </c>
      <c r="M486" s="196"/>
      <c r="N486" s="190">
        <f t="shared" si="322"/>
        <v>3</v>
      </c>
      <c r="O486" s="190">
        <f t="shared" si="323"/>
        <v>-1.7453292519927421E-4</v>
      </c>
      <c r="P486" s="190">
        <f t="shared" si="324"/>
        <v>6.9813170079759297E-4</v>
      </c>
      <c r="Q486" s="189">
        <f t="shared" si="325"/>
        <v>7.1961724892277701E-4</v>
      </c>
      <c r="R486" s="189">
        <f t="shared" si="326"/>
        <v>1.0000000431540843</v>
      </c>
      <c r="S486" s="189">
        <f t="shared" si="327"/>
        <v>-3.4033914452675385E-3</v>
      </c>
      <c r="T486" s="189">
        <f t="shared" si="328"/>
        <v>-2.602774040491334</v>
      </c>
      <c r="U486" s="191">
        <f t="shared" si="329"/>
        <v>-1.4918295219911533</v>
      </c>
    </row>
    <row r="487" spans="1:21" x14ac:dyDescent="0.3">
      <c r="A487" s="186">
        <v>3120</v>
      </c>
      <c r="B487" s="187">
        <v>90.1</v>
      </c>
      <c r="C487" s="187">
        <v>209.88</v>
      </c>
      <c r="D487" s="188">
        <f t="shared" si="313"/>
        <v>1118.3519537858683</v>
      </c>
      <c r="E487" s="188">
        <f t="shared" si="314"/>
        <v>-1034.7719537858684</v>
      </c>
      <c r="F487" s="188">
        <f t="shared" si="315"/>
        <v>-1621.8050242386416</v>
      </c>
      <c r="G487" s="188">
        <f t="shared" si="316"/>
        <v>-1701.6021367187279</v>
      </c>
      <c r="H487" s="188">
        <f t="shared" si="317"/>
        <v>16532.644975761388</v>
      </c>
      <c r="I487" s="188">
        <f t="shared" si="318"/>
        <v>29288.177863281271</v>
      </c>
      <c r="J487" s="189">
        <f t="shared" si="319"/>
        <v>2350.681043513016</v>
      </c>
      <c r="K487" s="189">
        <f t="shared" si="320"/>
        <v>226.37544370446551</v>
      </c>
      <c r="L487" s="189">
        <f t="shared" si="321"/>
        <v>2255.325419335265</v>
      </c>
      <c r="M487" s="196"/>
      <c r="N487" s="190">
        <f t="shared" si="322"/>
        <v>3</v>
      </c>
      <c r="O487" s="190">
        <f t="shared" si="323"/>
        <v>6.9813170079759297E-4</v>
      </c>
      <c r="P487" s="190">
        <f t="shared" si="324"/>
        <v>6.9813170079759297E-4</v>
      </c>
      <c r="Q487" s="189">
        <f t="shared" si="325"/>
        <v>9.8730682832415262E-4</v>
      </c>
      <c r="R487" s="189">
        <f t="shared" si="326"/>
        <v>1.0000000812312391</v>
      </c>
      <c r="S487" s="189">
        <f t="shared" si="327"/>
        <v>-4.1887889288075974E-3</v>
      </c>
      <c r="T487" s="189">
        <f t="shared" si="328"/>
        <v>-2.6017310017067903</v>
      </c>
      <c r="U487" s="191">
        <f t="shared" si="329"/>
        <v>-1.4936457135894157</v>
      </c>
    </row>
    <row r="488" spans="1:21" x14ac:dyDescent="0.3">
      <c r="A488" s="186">
        <v>3123</v>
      </c>
      <c r="B488" s="187">
        <v>90.19</v>
      </c>
      <c r="C488" s="187">
        <v>209.92</v>
      </c>
      <c r="D488" s="188">
        <f t="shared" si="313"/>
        <v>1118.3443616121986</v>
      </c>
      <c r="E488" s="188">
        <f t="shared" si="314"/>
        <v>-1034.7643616121986</v>
      </c>
      <c r="F488" s="188">
        <f t="shared" si="315"/>
        <v>-1624.4057058381377</v>
      </c>
      <c r="G488" s="188">
        <f t="shared" si="316"/>
        <v>-1703.0975949631643</v>
      </c>
      <c r="H488" s="188">
        <f t="shared" si="317"/>
        <v>16530.044294161893</v>
      </c>
      <c r="I488" s="188">
        <f t="shared" si="318"/>
        <v>29286.682405036834</v>
      </c>
      <c r="J488" s="189">
        <f t="shared" si="319"/>
        <v>2353.558011846917</v>
      </c>
      <c r="K488" s="189">
        <f t="shared" si="320"/>
        <v>226.35473130185403</v>
      </c>
      <c r="L488" s="189">
        <f t="shared" si="321"/>
        <v>2258.3254047898017</v>
      </c>
      <c r="M488" s="196"/>
      <c r="N488" s="190">
        <f t="shared" si="322"/>
        <v>3</v>
      </c>
      <c r="O488" s="190">
        <f t="shared" si="323"/>
        <v>1.5707963267949561E-3</v>
      </c>
      <c r="P488" s="190">
        <f t="shared" si="324"/>
        <v>6.9813170079759297E-4</v>
      </c>
      <c r="Q488" s="189">
        <f t="shared" si="325"/>
        <v>1.718949024904548E-3</v>
      </c>
      <c r="R488" s="189">
        <f t="shared" si="326"/>
        <v>1.0000002462322186</v>
      </c>
      <c r="S488" s="189">
        <f t="shared" si="327"/>
        <v>-7.5921736698730006E-3</v>
      </c>
      <c r="T488" s="189">
        <f t="shared" si="328"/>
        <v>-2.6006815994960797</v>
      </c>
      <c r="U488" s="191">
        <f t="shared" si="329"/>
        <v>-1.495458244436261</v>
      </c>
    </row>
    <row r="489" spans="1:21" x14ac:dyDescent="0.3">
      <c r="A489" s="186">
        <v>3126</v>
      </c>
      <c r="B489" s="187">
        <v>90.2</v>
      </c>
      <c r="C489" s="187">
        <v>209.96</v>
      </c>
      <c r="D489" s="188">
        <f t="shared" si="313"/>
        <v>1118.3341514553836</v>
      </c>
      <c r="E489" s="188">
        <f t="shared" si="314"/>
        <v>-1034.7541514553836</v>
      </c>
      <c r="F489" s="188">
        <f t="shared" si="315"/>
        <v>-1627.0053363091042</v>
      </c>
      <c r="G489" s="188">
        <f t="shared" si="316"/>
        <v>-1704.5948647380335</v>
      </c>
      <c r="H489" s="188">
        <f t="shared" si="317"/>
        <v>16527.444663690927</v>
      </c>
      <c r="I489" s="188">
        <f t="shared" si="318"/>
        <v>29285.185135261963</v>
      </c>
      <c r="J489" s="189">
        <f t="shared" si="319"/>
        <v>2356.4358716649972</v>
      </c>
      <c r="K489" s="189">
        <f t="shared" si="320"/>
        <v>226.33411837744154</v>
      </c>
      <c r="L489" s="189">
        <f t="shared" si="321"/>
        <v>2261.3253857055452</v>
      </c>
      <c r="M489" s="196"/>
      <c r="N489" s="190">
        <f t="shared" si="322"/>
        <v>3</v>
      </c>
      <c r="O489" s="190">
        <f t="shared" si="323"/>
        <v>1.7453292519952225E-4</v>
      </c>
      <c r="P489" s="190">
        <f t="shared" si="324"/>
        <v>6.9813170079808899E-4</v>
      </c>
      <c r="Q489" s="189">
        <f t="shared" si="325"/>
        <v>7.1961376234819241E-4</v>
      </c>
      <c r="R489" s="189">
        <f t="shared" si="326"/>
        <v>1.000000043153666</v>
      </c>
      <c r="S489" s="189">
        <f t="shared" si="327"/>
        <v>-1.0210156815029677E-2</v>
      </c>
      <c r="T489" s="189">
        <f t="shared" si="328"/>
        <v>-2.5996304709666083</v>
      </c>
      <c r="U489" s="191">
        <f t="shared" si="329"/>
        <v>-1.497269774869169</v>
      </c>
    </row>
    <row r="490" spans="1:21" x14ac:dyDescent="0.3">
      <c r="A490" s="186">
        <v>3129</v>
      </c>
      <c r="B490" s="187">
        <v>90.09</v>
      </c>
      <c r="C490" s="187">
        <v>210</v>
      </c>
      <c r="D490" s="188">
        <f t="shared" si="313"/>
        <v>1118.3265592820992</v>
      </c>
      <c r="E490" s="188">
        <f t="shared" si="314"/>
        <v>-1034.7465592820993</v>
      </c>
      <c r="F490" s="188">
        <f t="shared" si="315"/>
        <v>-1629.6039271863419</v>
      </c>
      <c r="G490" s="188">
        <f t="shared" si="316"/>
        <v>-1706.0939526879888</v>
      </c>
      <c r="H490" s="188">
        <f t="shared" si="317"/>
        <v>16524.846072813689</v>
      </c>
      <c r="I490" s="188">
        <f t="shared" si="318"/>
        <v>29283.686047312007</v>
      </c>
      <c r="J490" s="189">
        <f t="shared" si="319"/>
        <v>2359.3146324514823</v>
      </c>
      <c r="K490" s="189">
        <f t="shared" si="320"/>
        <v>226.31360449675344</v>
      </c>
      <c r="L490" s="189">
        <f t="shared" si="321"/>
        <v>2264.3253753942531</v>
      </c>
      <c r="M490" s="196"/>
      <c r="N490" s="190">
        <f t="shared" si="322"/>
        <v>3</v>
      </c>
      <c r="O490" s="190">
        <f t="shared" si="323"/>
        <v>-1.9198621771937526E-3</v>
      </c>
      <c r="P490" s="190">
        <f t="shared" si="324"/>
        <v>6.9813170079759297E-4</v>
      </c>
      <c r="Q490" s="189">
        <f t="shared" si="325"/>
        <v>2.0428547133284347E-3</v>
      </c>
      <c r="R490" s="189">
        <f t="shared" si="326"/>
        <v>1.000000347771427</v>
      </c>
      <c r="S490" s="189">
        <f t="shared" si="327"/>
        <v>-7.592173284421945E-3</v>
      </c>
      <c r="T490" s="189">
        <f t="shared" si="328"/>
        <v>-2.5985908772376356</v>
      </c>
      <c r="U490" s="191">
        <f t="shared" si="329"/>
        <v>-1.4990879499552585</v>
      </c>
    </row>
    <row r="491" spans="1:21" x14ac:dyDescent="0.3">
      <c r="A491" s="186">
        <v>3132</v>
      </c>
      <c r="B491" s="187">
        <v>89.9</v>
      </c>
      <c r="C491" s="187">
        <v>210.04</v>
      </c>
      <c r="D491" s="188">
        <f t="shared" si="313"/>
        <v>1118.3268210813774</v>
      </c>
      <c r="E491" s="188">
        <f t="shared" si="314"/>
        <v>-1034.7468210813774</v>
      </c>
      <c r="F491" s="188">
        <f t="shared" si="315"/>
        <v>-1632.2014783878947</v>
      </c>
      <c r="G491" s="188">
        <f t="shared" si="316"/>
        <v>-1707.5948587722326</v>
      </c>
      <c r="H491" s="188">
        <f t="shared" si="317"/>
        <v>16522.248521612135</v>
      </c>
      <c r="I491" s="188">
        <f t="shared" si="318"/>
        <v>29282.185141227765</v>
      </c>
      <c r="J491" s="189">
        <f t="shared" si="319"/>
        <v>2362.1942908569122</v>
      </c>
      <c r="K491" s="189">
        <f t="shared" si="320"/>
        <v>226.2931893192403</v>
      </c>
      <c r="L491" s="189">
        <f t="shared" si="321"/>
        <v>2267.3253737645505</v>
      </c>
      <c r="M491" s="196"/>
      <c r="N491" s="190">
        <f t="shared" si="322"/>
        <v>3</v>
      </c>
      <c r="O491" s="190">
        <f t="shared" si="323"/>
        <v>-3.3161255787891863E-3</v>
      </c>
      <c r="P491" s="190">
        <f t="shared" si="324"/>
        <v>6.9813170079759297E-4</v>
      </c>
      <c r="Q491" s="189">
        <f t="shared" si="325"/>
        <v>3.3888163532012072E-3</v>
      </c>
      <c r="R491" s="189">
        <f t="shared" si="326"/>
        <v>1.0000009570074553</v>
      </c>
      <c r="S491" s="189">
        <f t="shared" si="327"/>
        <v>2.6179927814460084E-4</v>
      </c>
      <c r="T491" s="189">
        <f t="shared" si="328"/>
        <v>-2.5975512015526352</v>
      </c>
      <c r="U491" s="191">
        <f t="shared" si="329"/>
        <v>-1.5009060842436763</v>
      </c>
    </row>
    <row r="492" spans="1:21" x14ac:dyDescent="0.3">
      <c r="A492" s="186">
        <v>3135</v>
      </c>
      <c r="B492" s="187">
        <v>89.8</v>
      </c>
      <c r="C492" s="187">
        <v>210.08</v>
      </c>
      <c r="D492" s="188">
        <f t="shared" si="313"/>
        <v>1118.3346750533617</v>
      </c>
      <c r="E492" s="188">
        <f t="shared" si="314"/>
        <v>-1034.7546750533618</v>
      </c>
      <c r="F492" s="188">
        <f t="shared" si="315"/>
        <v>-1634.7979730994912</v>
      </c>
      <c r="G492" s="188">
        <f t="shared" si="316"/>
        <v>-1709.0975732752595</v>
      </c>
      <c r="H492" s="188">
        <f t="shared" si="317"/>
        <v>16519.652026900538</v>
      </c>
      <c r="I492" s="188">
        <f t="shared" si="318"/>
        <v>29280.682426724739</v>
      </c>
      <c r="J492" s="189">
        <f t="shared" si="319"/>
        <v>2365.0748249950966</v>
      </c>
      <c r="K492" s="189">
        <f t="shared" si="320"/>
        <v>226.27287263665053</v>
      </c>
      <c r="L492" s="189">
        <f t="shared" si="321"/>
        <v>2270.3253613970987</v>
      </c>
      <c r="M492" s="196"/>
      <c r="N492" s="190">
        <f t="shared" si="322"/>
        <v>3</v>
      </c>
      <c r="O492" s="190">
        <f t="shared" si="323"/>
        <v>-1.7453292519944783E-3</v>
      </c>
      <c r="P492" s="190">
        <f t="shared" si="324"/>
        <v>6.9813170079808899E-4</v>
      </c>
      <c r="Q492" s="189">
        <f t="shared" si="325"/>
        <v>1.8797762114877159E-3</v>
      </c>
      <c r="R492" s="189">
        <f t="shared" si="326"/>
        <v>1.0000002944633213</v>
      </c>
      <c r="S492" s="189">
        <f t="shared" si="327"/>
        <v>7.8539719843890854E-3</v>
      </c>
      <c r="T492" s="189">
        <f t="shared" si="328"/>
        <v>-2.5964947115964265</v>
      </c>
      <c r="U492" s="191">
        <f t="shared" si="329"/>
        <v>-1.5027145030268445</v>
      </c>
    </row>
    <row r="493" spans="1:21" x14ac:dyDescent="0.3">
      <c r="A493" s="186">
        <v>3136.68</v>
      </c>
      <c r="B493" s="187">
        <v>89.84</v>
      </c>
      <c r="C493" s="187">
        <v>210.1</v>
      </c>
      <c r="D493" s="188">
        <f t="shared" si="313"/>
        <v>1118.3399529202843</v>
      </c>
      <c r="E493" s="188">
        <f t="shared" si="314"/>
        <v>-1034.7599529202844</v>
      </c>
      <c r="F493" s="188">
        <f t="shared" si="315"/>
        <v>-1636.2515673042483</v>
      </c>
      <c r="G493" s="188">
        <f t="shared" si="316"/>
        <v>-1709.939853447604</v>
      </c>
      <c r="H493" s="188">
        <f t="shared" si="317"/>
        <v>16518.198432695779</v>
      </c>
      <c r="I493" s="188">
        <f t="shared" si="318"/>
        <v>29279.840146552393</v>
      </c>
      <c r="J493" s="189">
        <f t="shared" si="319"/>
        <v>2366.6882967374522</v>
      </c>
      <c r="K493" s="189">
        <f t="shared" si="320"/>
        <v>226.26153736443359</v>
      </c>
      <c r="L493" s="189">
        <f t="shared" si="321"/>
        <v>2272.0053509913841</v>
      </c>
      <c r="M493" s="196"/>
      <c r="N493" s="190">
        <f t="shared" si="322"/>
        <v>1.6799999999998363</v>
      </c>
      <c r="O493" s="190">
        <f t="shared" si="323"/>
        <v>6.9813170079784093E-4</v>
      </c>
      <c r="P493" s="190">
        <f t="shared" si="324"/>
        <v>3.4906585039854842E-4</v>
      </c>
      <c r="Q493" s="189">
        <f t="shared" si="325"/>
        <v>7.8053419659451784E-4</v>
      </c>
      <c r="R493" s="189">
        <f t="shared" si="326"/>
        <v>1.0000000507694724</v>
      </c>
      <c r="S493" s="189">
        <f t="shared" si="327"/>
        <v>5.277866922685579E-3</v>
      </c>
      <c r="T493" s="189">
        <f t="shared" si="328"/>
        <v>-1.453594204757183</v>
      </c>
      <c r="U493" s="191">
        <f t="shared" si="329"/>
        <v>-0.84228017234455987</v>
      </c>
    </row>
    <row r="494" spans="1:21" x14ac:dyDescent="0.3">
      <c r="A494" s="186">
        <v>3141</v>
      </c>
      <c r="B494" s="187">
        <v>89.94</v>
      </c>
      <c r="C494" s="187">
        <v>210.14</v>
      </c>
      <c r="D494" s="188">
        <f t="shared" si="313"/>
        <v>1118.348246719079</v>
      </c>
      <c r="E494" s="188">
        <f t="shared" si="314"/>
        <v>-1034.7682467190791</v>
      </c>
      <c r="F494" s="188">
        <f t="shared" si="315"/>
        <v>-1639.9882575151332</v>
      </c>
      <c r="G494" s="188">
        <f t="shared" si="316"/>
        <v>-1712.1076800055619</v>
      </c>
      <c r="H494" s="188">
        <f t="shared" si="317"/>
        <v>16514.461742484895</v>
      </c>
      <c r="I494" s="188">
        <f t="shared" si="318"/>
        <v>29277.672319994435</v>
      </c>
      <c r="J494" s="189">
        <f t="shared" si="319"/>
        <v>2370.8382890280709</v>
      </c>
      <c r="K494" s="189">
        <f t="shared" si="320"/>
        <v>226.23251279722848</v>
      </c>
      <c r="L494" s="189">
        <f t="shared" si="321"/>
        <v>2276.3253329190625</v>
      </c>
      <c r="M494" s="196"/>
      <c r="N494" s="190">
        <f t="shared" si="322"/>
        <v>4.3200000000001637</v>
      </c>
      <c r="O494" s="190">
        <f t="shared" si="323"/>
        <v>1.7453292519942303E-3</v>
      </c>
      <c r="P494" s="190">
        <f t="shared" si="324"/>
        <v>6.9813170079759297E-4</v>
      </c>
      <c r="Q494" s="189">
        <f t="shared" si="325"/>
        <v>1.8797766222011791E-3</v>
      </c>
      <c r="R494" s="189">
        <f t="shared" si="326"/>
        <v>1.0000002944634498</v>
      </c>
      <c r="S494" s="189">
        <f t="shared" si="327"/>
        <v>8.2937987946713754E-3</v>
      </c>
      <c r="T494" s="189">
        <f t="shared" si="328"/>
        <v>-3.7366902108850049</v>
      </c>
      <c r="U494" s="191">
        <f t="shared" si="329"/>
        <v>-2.1678265579577745</v>
      </c>
    </row>
    <row r="495" spans="1:21" x14ac:dyDescent="0.3">
      <c r="A495" s="186">
        <v>3144</v>
      </c>
      <c r="B495" s="187">
        <v>90.02</v>
      </c>
      <c r="C495" s="187">
        <v>210.16</v>
      </c>
      <c r="D495" s="188">
        <f t="shared" si="313"/>
        <v>1118.3492939165346</v>
      </c>
      <c r="E495" s="188">
        <f t="shared" si="314"/>
        <v>-1034.7692939165347</v>
      </c>
      <c r="F495" s="188">
        <f t="shared" si="315"/>
        <v>-1642.5823974546897</v>
      </c>
      <c r="G495" s="188">
        <f t="shared" si="316"/>
        <v>-1713.614476383254</v>
      </c>
      <c r="H495" s="188">
        <f t="shared" si="317"/>
        <v>16511.867602545339</v>
      </c>
      <c r="I495" s="188">
        <f t="shared" si="318"/>
        <v>29276.165523616743</v>
      </c>
      <c r="J495" s="189">
        <f t="shared" si="319"/>
        <v>2373.7210253309572</v>
      </c>
      <c r="K495" s="189">
        <f t="shared" si="320"/>
        <v>226.21245295662294</v>
      </c>
      <c r="L495" s="189">
        <f t="shared" si="321"/>
        <v>2279.325322196536</v>
      </c>
      <c r="M495" s="196"/>
      <c r="N495" s="190">
        <f t="shared" si="322"/>
        <v>3</v>
      </c>
      <c r="O495" s="190">
        <f t="shared" si="323"/>
        <v>1.3962634015954338E-3</v>
      </c>
      <c r="P495" s="190">
        <f t="shared" si="324"/>
        <v>3.490658503990445E-4</v>
      </c>
      <c r="Q495" s="189">
        <f t="shared" si="325"/>
        <v>1.4392353594760987E-3</v>
      </c>
      <c r="R495" s="189">
        <f t="shared" si="326"/>
        <v>1.0000001726165708</v>
      </c>
      <c r="S495" s="189">
        <f t="shared" si="327"/>
        <v>1.0471974554983336E-3</v>
      </c>
      <c r="T495" s="189">
        <f t="shared" si="328"/>
        <v>-2.594139939556571</v>
      </c>
      <c r="U495" s="191">
        <f t="shared" si="329"/>
        <v>-1.5067963776921598</v>
      </c>
    </row>
    <row r="496" spans="1:21" x14ac:dyDescent="0.3">
      <c r="A496" s="186">
        <v>3147</v>
      </c>
      <c r="B496" s="187">
        <v>90.02</v>
      </c>
      <c r="C496" s="187">
        <v>210.19</v>
      </c>
      <c r="D496" s="188">
        <f t="shared" si="313"/>
        <v>1118.3482467189808</v>
      </c>
      <c r="E496" s="188">
        <f t="shared" si="314"/>
        <v>-1034.7682467189809</v>
      </c>
      <c r="F496" s="188">
        <f t="shared" si="315"/>
        <v>-1645.1758798776521</v>
      </c>
      <c r="G496" s="188">
        <f t="shared" si="316"/>
        <v>-1715.122404637365</v>
      </c>
      <c r="H496" s="188">
        <f t="shared" si="317"/>
        <v>16509.274120122376</v>
      </c>
      <c r="I496" s="188">
        <f t="shared" si="318"/>
        <v>29274.657595362631</v>
      </c>
      <c r="J496" s="189">
        <f t="shared" si="319"/>
        <v>2376.6044135741781</v>
      </c>
      <c r="K496" s="189">
        <f t="shared" si="320"/>
        <v>226.19247211130559</v>
      </c>
      <c r="L496" s="189">
        <f t="shared" si="321"/>
        <v>2282.3253079861452</v>
      </c>
      <c r="M496" s="196"/>
      <c r="N496" s="190">
        <f t="shared" si="322"/>
        <v>3</v>
      </c>
      <c r="O496" s="190">
        <f t="shared" si="323"/>
        <v>0</v>
      </c>
      <c r="P496" s="190">
        <f t="shared" si="324"/>
        <v>5.2359877559831865E-4</v>
      </c>
      <c r="Q496" s="189">
        <f t="shared" si="325"/>
        <v>5.2359874374818816E-4</v>
      </c>
      <c r="R496" s="189">
        <f t="shared" si="326"/>
        <v>1.0000000228463044</v>
      </c>
      <c r="S496" s="189">
        <f t="shared" si="327"/>
        <v>-1.0471975538546348E-3</v>
      </c>
      <c r="T496" s="189">
        <f t="shared" si="328"/>
        <v>-2.593482422962281</v>
      </c>
      <c r="U496" s="191">
        <f t="shared" si="329"/>
        <v>-1.5079282541110002</v>
      </c>
    </row>
    <row r="497" spans="1:21" x14ac:dyDescent="0.3">
      <c r="A497" s="186">
        <v>3150</v>
      </c>
      <c r="B497" s="187">
        <v>89.93</v>
      </c>
      <c r="C497" s="187">
        <v>210.21</v>
      </c>
      <c r="D497" s="188">
        <f t="shared" si="313"/>
        <v>1118.3495557157571</v>
      </c>
      <c r="E497" s="188">
        <f t="shared" si="314"/>
        <v>-1034.7695557157572</v>
      </c>
      <c r="F497" s="188">
        <f t="shared" si="315"/>
        <v>-1647.7687037570572</v>
      </c>
      <c r="G497" s="188">
        <f t="shared" si="316"/>
        <v>-1716.6314641706433</v>
      </c>
      <c r="H497" s="188">
        <f t="shared" si="317"/>
        <v>16506.681296242972</v>
      </c>
      <c r="I497" s="188">
        <f t="shared" si="318"/>
        <v>29273.148535829354</v>
      </c>
      <c r="J497" s="189">
        <f t="shared" si="319"/>
        <v>2379.488450247628</v>
      </c>
      <c r="K497" s="189">
        <f t="shared" si="320"/>
        <v>226.17256999595324</v>
      </c>
      <c r="L497" s="189">
        <f t="shared" si="321"/>
        <v>2285.3252890998879</v>
      </c>
      <c r="M497" s="196"/>
      <c r="N497" s="190">
        <f t="shared" si="322"/>
        <v>3</v>
      </c>
      <c r="O497" s="190">
        <f t="shared" si="323"/>
        <v>-1.570796326794708E-3</v>
      </c>
      <c r="P497" s="190">
        <f t="shared" si="324"/>
        <v>3.490658503990445E-4</v>
      </c>
      <c r="Q497" s="189">
        <f t="shared" si="325"/>
        <v>1.6091140481675481E-3</v>
      </c>
      <c r="R497" s="189">
        <f t="shared" si="326"/>
        <v>1.0000002157707242</v>
      </c>
      <c r="S497" s="189">
        <f t="shared" si="327"/>
        <v>1.3089967761756866E-3</v>
      </c>
      <c r="T497" s="189">
        <f t="shared" si="328"/>
        <v>-2.5928238794050902</v>
      </c>
      <c r="U497" s="191">
        <f t="shared" si="329"/>
        <v>-1.5090595332783692</v>
      </c>
    </row>
    <row r="498" spans="1:21" x14ac:dyDescent="0.3">
      <c r="A498" s="186">
        <v>3153</v>
      </c>
      <c r="B498" s="187">
        <v>89.77</v>
      </c>
      <c r="C498" s="187">
        <v>210.24</v>
      </c>
      <c r="D498" s="188">
        <f t="shared" si="313"/>
        <v>1118.3574096860468</v>
      </c>
      <c r="E498" s="188">
        <f t="shared" si="314"/>
        <v>-1034.7774096860469</v>
      </c>
      <c r="F498" s="188">
        <f t="shared" si="315"/>
        <v>-1650.3608597109205</v>
      </c>
      <c r="G498" s="188">
        <f t="shared" si="316"/>
        <v>-1718.141649514147</v>
      </c>
      <c r="H498" s="188">
        <f t="shared" si="317"/>
        <v>16504.08914028911</v>
      </c>
      <c r="I498" s="188">
        <f t="shared" si="318"/>
        <v>29271.63835048585</v>
      </c>
      <c r="J498" s="189">
        <f t="shared" si="319"/>
        <v>2382.3731225525867</v>
      </c>
      <c r="K498" s="189">
        <f t="shared" si="320"/>
        <v>226.15274641007699</v>
      </c>
      <c r="L498" s="189">
        <f t="shared" si="321"/>
        <v>2288.3252546782564</v>
      </c>
      <c r="M498" s="196"/>
      <c r="N498" s="190">
        <f t="shared" si="322"/>
        <v>3</v>
      </c>
      <c r="O498" s="190">
        <f t="shared" si="323"/>
        <v>-2.7925268031911156E-3</v>
      </c>
      <c r="P498" s="190">
        <f t="shared" si="324"/>
        <v>5.2359877559831865E-4</v>
      </c>
      <c r="Q498" s="189">
        <f t="shared" si="325"/>
        <v>2.8411898154045989E-3</v>
      </c>
      <c r="R498" s="189">
        <f t="shared" si="326"/>
        <v>1.0000006726971737</v>
      </c>
      <c r="S498" s="189">
        <f t="shared" si="327"/>
        <v>7.8539702897332756E-3</v>
      </c>
      <c r="T498" s="189">
        <f t="shared" si="328"/>
        <v>-2.5921559538633994</v>
      </c>
      <c r="U498" s="191">
        <f t="shared" si="329"/>
        <v>-1.5101853435036299</v>
      </c>
    </row>
    <row r="499" spans="1:21" x14ac:dyDescent="0.3">
      <c r="A499" s="186">
        <v>3156</v>
      </c>
      <c r="B499" s="187">
        <v>89.66</v>
      </c>
      <c r="C499" s="187">
        <v>210.26</v>
      </c>
      <c r="D499" s="188">
        <f t="shared" si="313"/>
        <v>1118.3723321874741</v>
      </c>
      <c r="E499" s="188">
        <f t="shared" si="314"/>
        <v>-1034.7923321874741</v>
      </c>
      <c r="F499" s="188">
        <f t="shared" si="315"/>
        <v>-1652.9523337564688</v>
      </c>
      <c r="G499" s="188">
        <f t="shared" si="316"/>
        <v>-1719.6529525064072</v>
      </c>
      <c r="H499" s="188">
        <f t="shared" si="317"/>
        <v>16501.497666243562</v>
      </c>
      <c r="I499" s="188">
        <f t="shared" si="318"/>
        <v>29270.127047493588</v>
      </c>
      <c r="J499" s="189">
        <f t="shared" si="319"/>
        <v>2385.2584125697913</v>
      </c>
      <c r="K499" s="189">
        <f t="shared" si="320"/>
        <v>226.13300118850637</v>
      </c>
      <c r="L499" s="189">
        <f t="shared" si="321"/>
        <v>2291.3251885310797</v>
      </c>
      <c r="M499" s="196"/>
      <c r="N499" s="190">
        <f t="shared" si="322"/>
        <v>3</v>
      </c>
      <c r="O499" s="190">
        <f t="shared" si="323"/>
        <v>-1.9198621771937526E-3</v>
      </c>
      <c r="P499" s="190">
        <f t="shared" si="324"/>
        <v>3.4906585039854842E-4</v>
      </c>
      <c r="Q499" s="189">
        <f t="shared" si="325"/>
        <v>1.9513366432224455E-3</v>
      </c>
      <c r="R499" s="189">
        <f t="shared" si="326"/>
        <v>1.0000003173096788</v>
      </c>
      <c r="S499" s="189">
        <f t="shared" si="327"/>
        <v>1.4922501427326569E-2</v>
      </c>
      <c r="T499" s="189">
        <f t="shared" si="328"/>
        <v>-2.5914740455483498</v>
      </c>
      <c r="U499" s="191">
        <f t="shared" si="329"/>
        <v>-1.5113029922602419</v>
      </c>
    </row>
    <row r="500" spans="1:21" x14ac:dyDescent="0.3">
      <c r="A500" s="186">
        <v>3159</v>
      </c>
      <c r="B500" s="187">
        <v>89.65</v>
      </c>
      <c r="C500" s="187">
        <v>210.29</v>
      </c>
      <c r="D500" s="188">
        <f t="shared" si="313"/>
        <v>1118.3903962364632</v>
      </c>
      <c r="E500" s="188">
        <f t="shared" si="314"/>
        <v>-1034.8103962364632</v>
      </c>
      <c r="F500" s="188">
        <f t="shared" si="315"/>
        <v>-1655.5431335859989</v>
      </c>
      <c r="G500" s="188">
        <f t="shared" si="316"/>
        <v>-1721.1653776136388</v>
      </c>
      <c r="H500" s="188">
        <f t="shared" si="317"/>
        <v>16498.906866414032</v>
      </c>
      <c r="I500" s="188">
        <f t="shared" si="318"/>
        <v>29268.614622386358</v>
      </c>
      <c r="J500" s="189">
        <f t="shared" si="319"/>
        <v>2388.1443265137154</v>
      </c>
      <c r="K500" s="189">
        <f t="shared" si="320"/>
        <v>226.1133340014336</v>
      </c>
      <c r="L500" s="189">
        <f t="shared" si="321"/>
        <v>2294.3250995531889</v>
      </c>
      <c r="M500" s="196"/>
      <c r="N500" s="190">
        <f t="shared" si="322"/>
        <v>3</v>
      </c>
      <c r="O500" s="190">
        <f t="shared" si="323"/>
        <v>-1.7453292519927421E-4</v>
      </c>
      <c r="P500" s="190">
        <f t="shared" si="324"/>
        <v>5.2359877559831865E-4</v>
      </c>
      <c r="Q500" s="189">
        <f t="shared" si="325"/>
        <v>5.5191256461384341E-4</v>
      </c>
      <c r="R500" s="189">
        <f t="shared" si="326"/>
        <v>1.0000000253839574</v>
      </c>
      <c r="S500" s="189">
        <f t="shared" si="327"/>
        <v>1.8064048989132744E-2</v>
      </c>
      <c r="T500" s="189">
        <f t="shared" si="328"/>
        <v>-2.5907998295301953</v>
      </c>
      <c r="U500" s="191">
        <f t="shared" si="329"/>
        <v>-1.5124251072317014</v>
      </c>
    </row>
    <row r="501" spans="1:21" x14ac:dyDescent="0.3">
      <c r="A501" s="186">
        <v>3161.54</v>
      </c>
      <c r="B501" s="187">
        <v>89.78</v>
      </c>
      <c r="C501" s="187">
        <v>210.31</v>
      </c>
      <c r="D501" s="188">
        <f t="shared" si="313"/>
        <v>1118.4030306202353</v>
      </c>
      <c r="E501" s="188">
        <f t="shared" si="314"/>
        <v>-1034.8230306202354</v>
      </c>
      <c r="F501" s="188">
        <f t="shared" si="315"/>
        <v>-1657.7361306712869</v>
      </c>
      <c r="G501" s="188">
        <f t="shared" si="316"/>
        <v>-1722.4468616451441</v>
      </c>
      <c r="H501" s="188">
        <f t="shared" si="317"/>
        <v>16496.713869328745</v>
      </c>
      <c r="I501" s="188">
        <f t="shared" si="318"/>
        <v>29267.333138354854</v>
      </c>
      <c r="J501" s="189">
        <f t="shared" si="319"/>
        <v>2390.5882686326845</v>
      </c>
      <c r="K501" s="189">
        <f t="shared" si="320"/>
        <v>226.0967450378939</v>
      </c>
      <c r="L501" s="189">
        <f t="shared" si="321"/>
        <v>2296.8650327552259</v>
      </c>
      <c r="M501" s="196"/>
      <c r="N501" s="190">
        <f t="shared" si="322"/>
        <v>2.5399999999999636</v>
      </c>
      <c r="O501" s="190">
        <f t="shared" si="323"/>
        <v>2.2689280275925493E-3</v>
      </c>
      <c r="P501" s="190">
        <f t="shared" si="324"/>
        <v>3.490658503990445E-4</v>
      </c>
      <c r="Q501" s="189">
        <f t="shared" si="325"/>
        <v>2.2956215487814902E-3</v>
      </c>
      <c r="R501" s="189">
        <f t="shared" si="326"/>
        <v>1.0000004391567561</v>
      </c>
      <c r="S501" s="189">
        <f t="shared" si="327"/>
        <v>1.2634383772071947E-2</v>
      </c>
      <c r="T501" s="189">
        <f t="shared" si="328"/>
        <v>-2.1929970852880376</v>
      </c>
      <c r="U501" s="191">
        <f t="shared" si="329"/>
        <v>-1.2814840315052511</v>
      </c>
    </row>
    <row r="502" spans="1:21" x14ac:dyDescent="0.3">
      <c r="A502" s="186">
        <v>3165</v>
      </c>
      <c r="B502" s="187">
        <v>89.81</v>
      </c>
      <c r="C502" s="187">
        <v>210.5</v>
      </c>
      <c r="D502" s="188">
        <f t="shared" si="313"/>
        <v>1118.4154102254097</v>
      </c>
      <c r="E502" s="188">
        <f t="shared" si="314"/>
        <v>-1034.8354102254098</v>
      </c>
      <c r="F502" s="188">
        <f t="shared" si="315"/>
        <v>-1660.7202546575863</v>
      </c>
      <c r="G502" s="188">
        <f t="shared" si="316"/>
        <v>-1724.1979868650365</v>
      </c>
      <c r="H502" s="188">
        <f t="shared" si="317"/>
        <v>16493.729745342447</v>
      </c>
      <c r="I502" s="188">
        <f t="shared" si="318"/>
        <v>29265.582013134961</v>
      </c>
      <c r="J502" s="189">
        <f t="shared" si="319"/>
        <v>2393.9194769539354</v>
      </c>
      <c r="K502" s="189">
        <f t="shared" si="320"/>
        <v>226.07434792397095</v>
      </c>
      <c r="L502" s="189">
        <f t="shared" si="321"/>
        <v>2300.3249225453505</v>
      </c>
      <c r="M502" s="196"/>
      <c r="N502" s="190">
        <f t="shared" si="322"/>
        <v>3.4600000000000364</v>
      </c>
      <c r="O502" s="190">
        <f t="shared" si="323"/>
        <v>5.2359877559831865E-4</v>
      </c>
      <c r="P502" s="190">
        <f t="shared" si="324"/>
        <v>3.3161255787891863E-3</v>
      </c>
      <c r="Q502" s="189">
        <f t="shared" si="325"/>
        <v>3.3571868441710784E-3</v>
      </c>
      <c r="R502" s="189">
        <f t="shared" si="326"/>
        <v>1.0000009392263507</v>
      </c>
      <c r="S502" s="189">
        <f t="shared" si="327"/>
        <v>1.2379605174362665E-2</v>
      </c>
      <c r="T502" s="189">
        <f t="shared" si="328"/>
        <v>-2.9841239862993749</v>
      </c>
      <c r="U502" s="191">
        <f t="shared" si="329"/>
        <v>-1.7511252198924596</v>
      </c>
    </row>
    <row r="503" spans="1:21" x14ac:dyDescent="0.3">
      <c r="A503" s="186">
        <v>3168</v>
      </c>
      <c r="B503" s="187">
        <v>89.93</v>
      </c>
      <c r="C503" s="187">
        <v>210.66</v>
      </c>
      <c r="D503" s="188">
        <f t="shared" si="313"/>
        <v>1118.4222170068315</v>
      </c>
      <c r="E503" s="188">
        <f t="shared" si="314"/>
        <v>-1034.8422170068316</v>
      </c>
      <c r="F503" s="188">
        <f t="shared" si="315"/>
        <v>-1663.3030056838063</v>
      </c>
      <c r="G503" s="188">
        <f t="shared" si="316"/>
        <v>-1725.724204957512</v>
      </c>
      <c r="H503" s="188">
        <f t="shared" si="317"/>
        <v>16491.146994316226</v>
      </c>
      <c r="I503" s="188">
        <f t="shared" si="318"/>
        <v>29264.055795042485</v>
      </c>
      <c r="J503" s="189">
        <f t="shared" si="319"/>
        <v>2396.8105724677162</v>
      </c>
      <c r="K503" s="189">
        <f t="shared" si="320"/>
        <v>226.05518979241725</v>
      </c>
      <c r="L503" s="189">
        <f t="shared" si="321"/>
        <v>2303.3247595919447</v>
      </c>
      <c r="M503" s="196"/>
      <c r="N503" s="190">
        <f t="shared" si="322"/>
        <v>3</v>
      </c>
      <c r="O503" s="190">
        <f t="shared" si="323"/>
        <v>2.0943951023932746E-3</v>
      </c>
      <c r="P503" s="190">
        <f t="shared" si="324"/>
        <v>2.7925268031908676E-3</v>
      </c>
      <c r="Q503" s="189">
        <f t="shared" si="325"/>
        <v>3.4906523452367111E-3</v>
      </c>
      <c r="R503" s="189">
        <f t="shared" si="326"/>
        <v>1.0000010153890535</v>
      </c>
      <c r="S503" s="189">
        <f t="shared" si="327"/>
        <v>6.8067814218105835E-3</v>
      </c>
      <c r="T503" s="189">
        <f t="shared" si="328"/>
        <v>-2.5827510262199223</v>
      </c>
      <c r="U503" s="191">
        <f t="shared" si="329"/>
        <v>-1.5262180924756394</v>
      </c>
    </row>
    <row r="504" spans="1:21" x14ac:dyDescent="0.3">
      <c r="A504" s="186">
        <v>3171</v>
      </c>
      <c r="B504" s="187">
        <v>90</v>
      </c>
      <c r="C504" s="187">
        <v>210.82</v>
      </c>
      <c r="D504" s="188">
        <f t="shared" si="313"/>
        <v>1118.424049603509</v>
      </c>
      <c r="E504" s="188">
        <f t="shared" si="314"/>
        <v>-1034.8440496035091</v>
      </c>
      <c r="F504" s="188">
        <f t="shared" si="315"/>
        <v>-1665.8814911114075</v>
      </c>
      <c r="G504" s="188">
        <f t="shared" si="316"/>
        <v>-1727.2576333298593</v>
      </c>
      <c r="H504" s="188">
        <f t="shared" si="317"/>
        <v>16488.568508888624</v>
      </c>
      <c r="I504" s="188">
        <f t="shared" si="318"/>
        <v>29262.522366670139</v>
      </c>
      <c r="J504" s="189">
        <f t="shared" si="319"/>
        <v>2399.7041639176759</v>
      </c>
      <c r="K504" s="189">
        <f t="shared" si="320"/>
        <v>226.0362706421601</v>
      </c>
      <c r="L504" s="189">
        <f t="shared" si="321"/>
        <v>2306.3245076617086</v>
      </c>
      <c r="M504" s="196"/>
      <c r="N504" s="190">
        <f t="shared" si="322"/>
        <v>3</v>
      </c>
      <c r="O504" s="190">
        <f t="shared" si="323"/>
        <v>1.2217304763959117E-3</v>
      </c>
      <c r="P504" s="190">
        <f t="shared" si="324"/>
        <v>2.7925268031908676E-3</v>
      </c>
      <c r="Q504" s="189">
        <f t="shared" si="325"/>
        <v>3.0480858622345952E-3</v>
      </c>
      <c r="R504" s="189">
        <f t="shared" si="326"/>
        <v>1.0000007742363379</v>
      </c>
      <c r="S504" s="189">
        <f t="shared" si="327"/>
        <v>1.8325966775595197E-3</v>
      </c>
      <c r="T504" s="189">
        <f t="shared" si="328"/>
        <v>-2.5784854276011706</v>
      </c>
      <c r="U504" s="191">
        <f t="shared" si="329"/>
        <v>-1.5334283723472109</v>
      </c>
    </row>
    <row r="505" spans="1:21" x14ac:dyDescent="0.3">
      <c r="A505" s="186">
        <v>3174</v>
      </c>
      <c r="B505" s="187">
        <v>89.99</v>
      </c>
      <c r="C505" s="187">
        <v>210.98</v>
      </c>
      <c r="D505" s="188">
        <f t="shared" si="313"/>
        <v>1118.4243114030662</v>
      </c>
      <c r="E505" s="188">
        <f t="shared" si="314"/>
        <v>-1034.8443114030663</v>
      </c>
      <c r="F505" s="188">
        <f t="shared" si="315"/>
        <v>-1668.4556849791049</v>
      </c>
      <c r="G505" s="188">
        <f t="shared" si="316"/>
        <v>-1728.7982565775974</v>
      </c>
      <c r="H505" s="188">
        <f t="shared" si="317"/>
        <v>16485.994315020926</v>
      </c>
      <c r="I505" s="188">
        <f t="shared" si="318"/>
        <v>29260.981743422402</v>
      </c>
      <c r="J505" s="189">
        <f t="shared" si="319"/>
        <v>2402.6002132449826</v>
      </c>
      <c r="K505" s="189">
        <f t="shared" si="320"/>
        <v>226.01758985691581</v>
      </c>
      <c r="L505" s="189">
        <f t="shared" si="321"/>
        <v>2309.3241365692706</v>
      </c>
      <c r="M505" s="196"/>
      <c r="N505" s="190">
        <f t="shared" si="322"/>
        <v>3</v>
      </c>
      <c r="O505" s="190">
        <f t="shared" si="323"/>
        <v>-1.7453292519952225E-4</v>
      </c>
      <c r="P505" s="190">
        <f t="shared" si="324"/>
        <v>2.7925268031908676E-3</v>
      </c>
      <c r="Q505" s="189">
        <f t="shared" si="325"/>
        <v>2.7979756269762568E-3</v>
      </c>
      <c r="R505" s="189">
        <f t="shared" si="326"/>
        <v>1.0000006523894782</v>
      </c>
      <c r="S505" s="189">
        <f t="shared" si="327"/>
        <v>2.6179955726533778E-4</v>
      </c>
      <c r="T505" s="189">
        <f t="shared" si="328"/>
        <v>-2.5741938676974585</v>
      </c>
      <c r="U505" s="191">
        <f t="shared" si="329"/>
        <v>-1.5406232477379467</v>
      </c>
    </row>
    <row r="506" spans="1:21" x14ac:dyDescent="0.3">
      <c r="A506" s="186">
        <v>3177</v>
      </c>
      <c r="B506" s="187">
        <v>90.19</v>
      </c>
      <c r="C506" s="187">
        <v>211.14</v>
      </c>
      <c r="D506" s="188">
        <f t="shared" ref="D506:D537" si="330">S506+D505</f>
        <v>1118.4195990153539</v>
      </c>
      <c r="E506" s="188">
        <f t="shared" ref="E506:E537" si="331">$D$1-D506</f>
        <v>-1034.839599015354</v>
      </c>
      <c r="F506" s="188">
        <f t="shared" ref="F506:F537" si="332">T506+F505</f>
        <v>-1671.0255621274132</v>
      </c>
      <c r="G506" s="188">
        <f t="shared" ref="G506:G537" si="333">U506+G505</f>
        <v>-1730.3460596170241</v>
      </c>
      <c r="H506" s="188">
        <f t="shared" ref="H506:H537" si="334">H505+T506</f>
        <v>16483.424437872618</v>
      </c>
      <c r="I506" s="188">
        <f t="shared" ref="I506:I537" si="335">I505+U506</f>
        <v>29259.433940382976</v>
      </c>
      <c r="J506" s="189">
        <f t="shared" ref="J506:J537" si="336">SQRT(F506^2+G506^2)</f>
        <v>2405.4986832911381</v>
      </c>
      <c r="K506" s="189">
        <f t="shared" ref="K506:K537" si="337">IF(J506=0,0,IF(F506&lt;0,ATAN(G506/F506)*180/PI()+180,ATAN(G506/F506)*180/PI()))</f>
        <v>225.99914681243175</v>
      </c>
      <c r="L506" s="189">
        <f t="shared" ref="L506:L537" si="338">COS((K506-$B$1)*PI()/180)*J506</f>
        <v>2312.3236169840234</v>
      </c>
      <c r="M506" s="196"/>
      <c r="N506" s="190">
        <f t="shared" ref="N506:N537" si="339">A506-A505</f>
        <v>3</v>
      </c>
      <c r="O506" s="190">
        <f t="shared" ref="O506:O537" si="340">RADIANS(B506-B505)</f>
        <v>3.4906585039887086E-3</v>
      </c>
      <c r="P506" s="190">
        <f t="shared" ref="P506:P537" si="341">RADIANS(C506-C505)</f>
        <v>2.7925268031908676E-3</v>
      </c>
      <c r="Q506" s="189">
        <f t="shared" ref="Q506:Q537" si="342">ACOS(COS(O506)-SIN(RADIANS(B505))*SIN(RADIANS(B506))*(1-COS(P506)))</f>
        <v>4.4702209764682088E-3</v>
      </c>
      <c r="R506" s="189">
        <f t="shared" ref="R506:R537" si="343">2/Q506*TAN(Q506/2)</f>
        <v>1.0000016652429591</v>
      </c>
      <c r="S506" s="189">
        <f t="shared" ref="S506:S537" si="344">(N506/2)*(COS(RADIANS(B505))+COS(RADIANS(B506)))*R506</f>
        <v>-4.7123877123757957E-3</v>
      </c>
      <c r="T506" s="189">
        <f t="shared" ref="T506:T537" si="345">(N506/2)*(SIN(RADIANS(B505))*COS(RADIANS(C505))+SIN(RADIANS(B506))*COS(RADIANS(C506)))*R506</f>
        <v>-2.5698771483081453</v>
      </c>
      <c r="U506" s="191">
        <f t="shared" ref="U506:U537" si="346">(N506/2)*(SIN(RADIANS(B505))*SIN(RADIANS(C505))+SIN(RADIANS(B506))*SIN(RADIANS(C506)))*R506</f>
        <v>-1.5478030394268325</v>
      </c>
    </row>
    <row r="507" spans="1:21" x14ac:dyDescent="0.3">
      <c r="A507" s="186">
        <v>3180</v>
      </c>
      <c r="B507" s="187">
        <v>90.44</v>
      </c>
      <c r="C507" s="187">
        <v>211.3</v>
      </c>
      <c r="D507" s="188">
        <f t="shared" si="330"/>
        <v>1118.4031057393754</v>
      </c>
      <c r="E507" s="188">
        <f t="shared" si="331"/>
        <v>-1034.8231057393755</v>
      </c>
      <c r="F507" s="188">
        <f t="shared" si="332"/>
        <v>-1673.5910706595637</v>
      </c>
      <c r="G507" s="188">
        <f t="shared" si="333"/>
        <v>-1731.9010110040192</v>
      </c>
      <c r="H507" s="188">
        <f t="shared" si="334"/>
        <v>16480.858929340466</v>
      </c>
      <c r="I507" s="188">
        <f t="shared" si="335"/>
        <v>29257.878988995981</v>
      </c>
      <c r="J507" s="189">
        <f t="shared" si="336"/>
        <v>2408.3995066658208</v>
      </c>
      <c r="K507" s="189">
        <f t="shared" si="337"/>
        <v>225.98094107196783</v>
      </c>
      <c r="L507" s="189">
        <f t="shared" si="338"/>
        <v>2315.3228882399894</v>
      </c>
      <c r="M507" s="196"/>
      <c r="N507" s="190">
        <f t="shared" si="339"/>
        <v>3</v>
      </c>
      <c r="O507" s="190">
        <f t="shared" si="340"/>
        <v>4.3633231299858239E-3</v>
      </c>
      <c r="P507" s="190">
        <f t="shared" si="341"/>
        <v>2.7925268031913637E-3</v>
      </c>
      <c r="Q507" s="189">
        <f t="shared" si="342"/>
        <v>5.1804002361290902E-3</v>
      </c>
      <c r="R507" s="189">
        <f t="shared" si="343"/>
        <v>1.0000022363848857</v>
      </c>
      <c r="S507" s="189">
        <f t="shared" si="344"/>
        <v>-1.6493275978493007E-2</v>
      </c>
      <c r="T507" s="189">
        <f t="shared" si="345"/>
        <v>-2.565508532150591</v>
      </c>
      <c r="U507" s="191">
        <f t="shared" si="346"/>
        <v>-1.5549513869951264</v>
      </c>
    </row>
    <row r="508" spans="1:21" x14ac:dyDescent="0.3">
      <c r="A508" s="186">
        <v>3183</v>
      </c>
      <c r="B508" s="187">
        <v>90.38</v>
      </c>
      <c r="C508" s="187">
        <v>211.46</v>
      </c>
      <c r="D508" s="188">
        <f t="shared" si="330"/>
        <v>1118.3816383598182</v>
      </c>
      <c r="E508" s="188">
        <f t="shared" si="331"/>
        <v>-1034.8016383598183</v>
      </c>
      <c r="F508" s="188">
        <f t="shared" si="332"/>
        <v>-1676.1522019636172</v>
      </c>
      <c r="G508" s="188">
        <f t="shared" si="333"/>
        <v>-1733.4631054071181</v>
      </c>
      <c r="H508" s="188">
        <f t="shared" si="334"/>
        <v>16478.297798036412</v>
      </c>
      <c r="I508" s="188">
        <f t="shared" si="335"/>
        <v>29256.316894592881</v>
      </c>
      <c r="J508" s="189">
        <f t="shared" si="336"/>
        <v>2411.302664941747</v>
      </c>
      <c r="K508" s="189">
        <f t="shared" si="337"/>
        <v>225.9629718895057</v>
      </c>
      <c r="L508" s="189">
        <f t="shared" si="338"/>
        <v>2318.3219402132763</v>
      </c>
      <c r="M508" s="196"/>
      <c r="N508" s="190">
        <f t="shared" si="339"/>
        <v>3</v>
      </c>
      <c r="O508" s="190">
        <f t="shared" si="340"/>
        <v>-1.0471975511966373E-3</v>
      </c>
      <c r="P508" s="190">
        <f t="shared" si="341"/>
        <v>2.7925268031908676E-3</v>
      </c>
      <c r="Q508" s="189">
        <f t="shared" si="342"/>
        <v>2.9823528689623124E-3</v>
      </c>
      <c r="R508" s="189">
        <f t="shared" si="343"/>
        <v>1.0000007412030456</v>
      </c>
      <c r="S508" s="189">
        <f t="shared" si="344"/>
        <v>-2.1467379557074864E-2</v>
      </c>
      <c r="T508" s="189">
        <f t="shared" si="345"/>
        <v>-2.5611313040535237</v>
      </c>
      <c r="U508" s="191">
        <f t="shared" si="346"/>
        <v>-1.5620944030987853</v>
      </c>
    </row>
    <row r="509" spans="1:21" x14ac:dyDescent="0.3">
      <c r="A509" s="186">
        <v>3186.38</v>
      </c>
      <c r="B509" s="187">
        <v>90.15</v>
      </c>
      <c r="C509" s="187">
        <v>211.64</v>
      </c>
      <c r="D509" s="188">
        <f t="shared" si="330"/>
        <v>1118.366005499083</v>
      </c>
      <c r="E509" s="188">
        <f t="shared" si="331"/>
        <v>-1034.7860054990831</v>
      </c>
      <c r="F509" s="188">
        <f t="shared" si="332"/>
        <v>-1679.0325495044071</v>
      </c>
      <c r="G509" s="188">
        <f t="shared" si="333"/>
        <v>-1735.2316440469731</v>
      </c>
      <c r="H509" s="188">
        <f t="shared" si="334"/>
        <v>16475.417450495621</v>
      </c>
      <c r="I509" s="188">
        <f t="shared" si="335"/>
        <v>29254.548355953026</v>
      </c>
      <c r="J509" s="189">
        <f t="shared" si="336"/>
        <v>2414.576393655258</v>
      </c>
      <c r="K509" s="189">
        <f t="shared" si="337"/>
        <v>225.94300850608823</v>
      </c>
      <c r="L509" s="189">
        <f t="shared" si="338"/>
        <v>2321.7006636752562</v>
      </c>
      <c r="M509" s="196"/>
      <c r="N509" s="190">
        <f t="shared" si="339"/>
        <v>3.3800000000001091</v>
      </c>
      <c r="O509" s="190">
        <f t="shared" si="340"/>
        <v>-4.0142572795867793E-3</v>
      </c>
      <c r="P509" s="190">
        <f t="shared" si="341"/>
        <v>3.141592653589416E-3</v>
      </c>
      <c r="Q509" s="189">
        <f t="shared" si="342"/>
        <v>5.0974151809233259E-3</v>
      </c>
      <c r="R509" s="189">
        <f t="shared" si="343"/>
        <v>1.0000021653090867</v>
      </c>
      <c r="S509" s="189">
        <f t="shared" si="344"/>
        <v>-1.5632860735169923E-2</v>
      </c>
      <c r="T509" s="189">
        <f t="shared" si="345"/>
        <v>-2.8803475407899208</v>
      </c>
      <c r="U509" s="191">
        <f t="shared" si="346"/>
        <v>-1.7685386398549496</v>
      </c>
    </row>
    <row r="510" spans="1:21" x14ac:dyDescent="0.3">
      <c r="A510" s="186">
        <v>3189</v>
      </c>
      <c r="B510" s="187">
        <v>89.91</v>
      </c>
      <c r="C510" s="187">
        <v>211.8</v>
      </c>
      <c r="D510" s="188">
        <f t="shared" si="330"/>
        <v>1118.3646336704651</v>
      </c>
      <c r="E510" s="188">
        <f t="shared" si="331"/>
        <v>-1034.7846336704652</v>
      </c>
      <c r="F510" s="188">
        <f t="shared" si="332"/>
        <v>-1681.2611912428054</v>
      </c>
      <c r="G510" s="188">
        <f t="shared" si="333"/>
        <v>-1736.6091561602648</v>
      </c>
      <c r="H510" s="188">
        <f t="shared" si="334"/>
        <v>16473.188808757222</v>
      </c>
      <c r="I510" s="188">
        <f t="shared" si="335"/>
        <v>29253.170843839733</v>
      </c>
      <c r="J510" s="189">
        <f t="shared" si="336"/>
        <v>2417.1161648623438</v>
      </c>
      <c r="K510" s="189">
        <f t="shared" si="337"/>
        <v>225.9277495382988</v>
      </c>
      <c r="L510" s="189">
        <f t="shared" si="338"/>
        <v>2324.3194800932897</v>
      </c>
      <c r="M510" s="196"/>
      <c r="N510" s="190">
        <f t="shared" si="339"/>
        <v>2.6199999999998909</v>
      </c>
      <c r="O510" s="190">
        <f t="shared" si="340"/>
        <v>-4.1887902047865492E-3</v>
      </c>
      <c r="P510" s="190">
        <f t="shared" si="341"/>
        <v>2.7925268031913637E-3</v>
      </c>
      <c r="Q510" s="189">
        <f t="shared" si="342"/>
        <v>5.0342979437048019E-3</v>
      </c>
      <c r="R510" s="189">
        <f t="shared" si="343"/>
        <v>1.0000021120183351</v>
      </c>
      <c r="S510" s="189">
        <f t="shared" si="344"/>
        <v>-1.3718286179498921E-3</v>
      </c>
      <c r="T510" s="189">
        <f t="shared" si="345"/>
        <v>-2.2286417383982648</v>
      </c>
      <c r="U510" s="191">
        <f t="shared" si="346"/>
        <v>-1.3775121132916279</v>
      </c>
    </row>
    <row r="511" spans="1:21" x14ac:dyDescent="0.3">
      <c r="A511" s="186">
        <v>3192</v>
      </c>
      <c r="B511" s="187">
        <v>89.71</v>
      </c>
      <c r="C511" s="187">
        <v>211.98</v>
      </c>
      <c r="D511" s="188">
        <f t="shared" si="330"/>
        <v>1118.3745820320996</v>
      </c>
      <c r="E511" s="188">
        <f t="shared" si="331"/>
        <v>-1034.7945820320997</v>
      </c>
      <c r="F511" s="188">
        <f t="shared" si="332"/>
        <v>-1683.8083666249513</v>
      </c>
      <c r="G511" s="188">
        <f t="shared" si="333"/>
        <v>-1738.19401642605</v>
      </c>
      <c r="H511" s="188">
        <f t="shared" si="334"/>
        <v>16470.641633375075</v>
      </c>
      <c r="I511" s="188">
        <f t="shared" si="335"/>
        <v>29251.585983573947</v>
      </c>
      <c r="J511" s="189">
        <f t="shared" si="336"/>
        <v>2420.0266639554843</v>
      </c>
      <c r="K511" s="189">
        <f t="shared" si="337"/>
        <v>225.91052124838308</v>
      </c>
      <c r="L511" s="189">
        <f t="shared" si="338"/>
        <v>2327.3178288150148</v>
      </c>
      <c r="M511" s="196"/>
      <c r="N511" s="190">
        <f t="shared" si="339"/>
        <v>3</v>
      </c>
      <c r="O511" s="190">
        <f t="shared" si="340"/>
        <v>-3.4906585039887086E-3</v>
      </c>
      <c r="P511" s="190">
        <f t="shared" si="341"/>
        <v>3.141592653589416E-3</v>
      </c>
      <c r="Q511" s="189">
        <f t="shared" si="342"/>
        <v>4.696188096541043E-3</v>
      </c>
      <c r="R511" s="189">
        <f t="shared" si="343"/>
        <v>1.0000018378526063</v>
      </c>
      <c r="S511" s="189">
        <f t="shared" si="344"/>
        <v>9.9483616345537821E-3</v>
      </c>
      <c r="T511" s="189">
        <f t="shared" si="345"/>
        <v>-2.5471753821460443</v>
      </c>
      <c r="U511" s="191">
        <f t="shared" si="346"/>
        <v>-1.5848602657853219</v>
      </c>
    </row>
    <row r="512" spans="1:21" x14ac:dyDescent="0.3">
      <c r="A512" s="186">
        <v>3195</v>
      </c>
      <c r="B512" s="187">
        <v>89.55</v>
      </c>
      <c r="C512" s="187">
        <v>212.17</v>
      </c>
      <c r="D512" s="188">
        <f t="shared" si="330"/>
        <v>1118.3939550636046</v>
      </c>
      <c r="E512" s="188">
        <f t="shared" si="331"/>
        <v>-1034.8139550636047</v>
      </c>
      <c r="F512" s="188">
        <f t="shared" si="332"/>
        <v>-1686.3503727748007</v>
      </c>
      <c r="G512" s="188">
        <f t="shared" si="333"/>
        <v>-1739.787068629829</v>
      </c>
      <c r="H512" s="188">
        <f t="shared" si="334"/>
        <v>16468.099627225227</v>
      </c>
      <c r="I512" s="188">
        <f t="shared" si="335"/>
        <v>29249.992931370169</v>
      </c>
      <c r="J512" s="189">
        <f t="shared" si="336"/>
        <v>2422.9396657633229</v>
      </c>
      <c r="K512" s="189">
        <f t="shared" si="337"/>
        <v>225.89355694860501</v>
      </c>
      <c r="L512" s="189">
        <f t="shared" si="338"/>
        <v>2330.3157968192495</v>
      </c>
      <c r="M512" s="196"/>
      <c r="N512" s="190">
        <f t="shared" si="339"/>
        <v>3</v>
      </c>
      <c r="O512" s="190">
        <f t="shared" si="340"/>
        <v>-2.7925268031908676E-3</v>
      </c>
      <c r="P512" s="190">
        <f t="shared" si="341"/>
        <v>3.3161255787891863E-3</v>
      </c>
      <c r="Q512" s="189">
        <f t="shared" si="342"/>
        <v>4.3352542110783876E-3</v>
      </c>
      <c r="R512" s="189">
        <f t="shared" si="343"/>
        <v>1.0000015662053665</v>
      </c>
      <c r="S512" s="189">
        <f t="shared" si="344"/>
        <v>1.9373031504883838E-2</v>
      </c>
      <c r="T512" s="189">
        <f t="shared" si="345"/>
        <v>-2.5420061498493642</v>
      </c>
      <c r="U512" s="191">
        <f t="shared" si="346"/>
        <v>-1.5930522037790675</v>
      </c>
    </row>
    <row r="513" spans="1:21" x14ac:dyDescent="0.3">
      <c r="A513" s="186">
        <v>3198</v>
      </c>
      <c r="B513" s="187">
        <v>89.44</v>
      </c>
      <c r="C513" s="187">
        <v>212.35</v>
      </c>
      <c r="D513" s="188">
        <f t="shared" si="330"/>
        <v>1118.4203964771036</v>
      </c>
      <c r="E513" s="188">
        <f t="shared" si="331"/>
        <v>-1034.8403964771037</v>
      </c>
      <c r="F513" s="188">
        <f t="shared" si="332"/>
        <v>-1688.8871768505364</v>
      </c>
      <c r="G513" s="188">
        <f t="shared" si="333"/>
        <v>-1741.3882918394281</v>
      </c>
      <c r="H513" s="188">
        <f t="shared" si="334"/>
        <v>16465.562823149492</v>
      </c>
      <c r="I513" s="188">
        <f t="shared" si="335"/>
        <v>29248.391708160569</v>
      </c>
      <c r="J513" s="189">
        <f t="shared" si="336"/>
        <v>2425.8551232680024</v>
      </c>
      <c r="K513" s="189">
        <f t="shared" si="337"/>
        <v>225.87685595150421</v>
      </c>
      <c r="L513" s="189">
        <f t="shared" si="338"/>
        <v>2333.3133451980607</v>
      </c>
      <c r="M513" s="196"/>
      <c r="N513" s="190">
        <f t="shared" si="339"/>
        <v>3</v>
      </c>
      <c r="O513" s="190">
        <f t="shared" si="340"/>
        <v>-1.9198621771937526E-3</v>
      </c>
      <c r="P513" s="190">
        <f t="shared" si="341"/>
        <v>3.1415926535899121E-3</v>
      </c>
      <c r="Q513" s="189">
        <f t="shared" si="342"/>
        <v>3.6816715560890056E-3</v>
      </c>
      <c r="R513" s="189">
        <f t="shared" si="343"/>
        <v>1.0000011295603184</v>
      </c>
      <c r="S513" s="189">
        <f t="shared" si="344"/>
        <v>2.644141349907847E-2</v>
      </c>
      <c r="T513" s="189">
        <f t="shared" si="345"/>
        <v>-2.536804075735676</v>
      </c>
      <c r="U513" s="191">
        <f t="shared" si="346"/>
        <v>-1.6012232095990055</v>
      </c>
    </row>
    <row r="514" spans="1:21" x14ac:dyDescent="0.3">
      <c r="A514" s="186">
        <v>3201</v>
      </c>
      <c r="B514" s="187">
        <v>89.37</v>
      </c>
      <c r="C514" s="187">
        <v>212.54</v>
      </c>
      <c r="D514" s="188">
        <f t="shared" si="330"/>
        <v>1118.4515500709081</v>
      </c>
      <c r="E514" s="188">
        <f t="shared" si="331"/>
        <v>-1034.8715500709081</v>
      </c>
      <c r="F514" s="188">
        <f t="shared" si="332"/>
        <v>-1691.4187595211631</v>
      </c>
      <c r="G514" s="188">
        <f t="shared" si="333"/>
        <v>-1742.9976734813281</v>
      </c>
      <c r="H514" s="188">
        <f t="shared" si="334"/>
        <v>16463.031240478864</v>
      </c>
      <c r="I514" s="188">
        <f t="shared" si="335"/>
        <v>29246.782326518667</v>
      </c>
      <c r="J514" s="189">
        <f t="shared" si="336"/>
        <v>2428.7730050009682</v>
      </c>
      <c r="K514" s="189">
        <f t="shared" si="337"/>
        <v>225.86041747873858</v>
      </c>
      <c r="L514" s="189">
        <f t="shared" si="338"/>
        <v>2336.3104509235536</v>
      </c>
      <c r="M514" s="196"/>
      <c r="N514" s="190">
        <f t="shared" si="339"/>
        <v>3</v>
      </c>
      <c r="O514" s="190">
        <f t="shared" si="340"/>
        <v>-1.2217304763959117E-3</v>
      </c>
      <c r="P514" s="190">
        <f t="shared" si="341"/>
        <v>3.3161255787891863E-3</v>
      </c>
      <c r="Q514" s="189">
        <f t="shared" si="342"/>
        <v>3.5338544081049417E-3</v>
      </c>
      <c r="R514" s="189">
        <f t="shared" si="343"/>
        <v>1.0000010406785478</v>
      </c>
      <c r="S514" s="189">
        <f t="shared" si="344"/>
        <v>3.1153593804544147E-2</v>
      </c>
      <c r="T514" s="189">
        <f t="shared" si="345"/>
        <v>-2.5315826706266069</v>
      </c>
      <c r="U514" s="191">
        <f t="shared" si="346"/>
        <v>-1.6093816419000138</v>
      </c>
    </row>
    <row r="515" spans="1:21" x14ac:dyDescent="0.3">
      <c r="A515" s="186">
        <v>3204</v>
      </c>
      <c r="B515" s="187">
        <v>89.37</v>
      </c>
      <c r="C515" s="187">
        <v>212.72</v>
      </c>
      <c r="D515" s="188">
        <f t="shared" si="330"/>
        <v>1118.4845361562045</v>
      </c>
      <c r="E515" s="188">
        <f t="shared" si="331"/>
        <v>-1034.9045361562046</v>
      </c>
      <c r="F515" s="188">
        <f t="shared" si="332"/>
        <v>-1693.9451162980581</v>
      </c>
      <c r="G515" s="188">
        <f t="shared" si="333"/>
        <v>-1744.6152104832875</v>
      </c>
      <c r="H515" s="188">
        <f t="shared" si="334"/>
        <v>16460.504883701968</v>
      </c>
      <c r="I515" s="188">
        <f t="shared" si="335"/>
        <v>29245.164789516708</v>
      </c>
      <c r="J515" s="189">
        <f t="shared" si="336"/>
        <v>2431.6932967954012</v>
      </c>
      <c r="K515" s="189">
        <f t="shared" si="337"/>
        <v>225.84424065844505</v>
      </c>
      <c r="L515" s="189">
        <f t="shared" si="338"/>
        <v>2339.3071085723473</v>
      </c>
      <c r="M515" s="196"/>
      <c r="N515" s="190">
        <f t="shared" si="339"/>
        <v>3</v>
      </c>
      <c r="O515" s="190">
        <f t="shared" si="340"/>
        <v>0</v>
      </c>
      <c r="P515" s="190">
        <f t="shared" si="341"/>
        <v>3.1415926535899121E-3</v>
      </c>
      <c r="Q515" s="189">
        <f t="shared" si="342"/>
        <v>3.1414027419032209E-3</v>
      </c>
      <c r="R515" s="189">
        <f t="shared" si="343"/>
        <v>1.0000008223684105</v>
      </c>
      <c r="S515" s="189">
        <f t="shared" si="344"/>
        <v>3.2986085296347022E-2</v>
      </c>
      <c r="T515" s="189">
        <f t="shared" si="345"/>
        <v>-2.5263567768950468</v>
      </c>
      <c r="U515" s="191">
        <f t="shared" si="346"/>
        <v>-1.6175370019592563</v>
      </c>
    </row>
    <row r="516" spans="1:21" x14ac:dyDescent="0.3">
      <c r="A516" s="186">
        <v>3207</v>
      </c>
      <c r="B516" s="187">
        <v>89.54</v>
      </c>
      <c r="C516" s="187">
        <v>212.9</v>
      </c>
      <c r="D516" s="188">
        <f t="shared" si="330"/>
        <v>1118.5130718721568</v>
      </c>
      <c r="E516" s="188">
        <f t="shared" si="331"/>
        <v>-1034.9330718721569</v>
      </c>
      <c r="F516" s="188">
        <f t="shared" si="332"/>
        <v>-1696.4664163677503</v>
      </c>
      <c r="G516" s="188">
        <f t="shared" si="333"/>
        <v>-1746.2407004609197</v>
      </c>
      <c r="H516" s="188">
        <f t="shared" si="334"/>
        <v>16457.983583632275</v>
      </c>
      <c r="I516" s="188">
        <f t="shared" si="335"/>
        <v>29243.539299539076</v>
      </c>
      <c r="J516" s="189">
        <f t="shared" si="336"/>
        <v>2434.6159626951189</v>
      </c>
      <c r="K516" s="189">
        <f t="shared" si="337"/>
        <v>225.82831842109752</v>
      </c>
      <c r="L516" s="189">
        <f t="shared" si="338"/>
        <v>2342.3033634720805</v>
      </c>
      <c r="M516" s="196"/>
      <c r="N516" s="190">
        <f t="shared" si="339"/>
        <v>3</v>
      </c>
      <c r="O516" s="190">
        <f t="shared" si="340"/>
        <v>2.9670597283903899E-3</v>
      </c>
      <c r="P516" s="190">
        <f t="shared" si="341"/>
        <v>3.1415926535899121E-3</v>
      </c>
      <c r="Q516" s="189">
        <f t="shared" si="342"/>
        <v>4.3211280501032068E-3</v>
      </c>
      <c r="R516" s="189">
        <f t="shared" si="343"/>
        <v>1.0000015560152076</v>
      </c>
      <c r="S516" s="189">
        <f t="shared" si="344"/>
        <v>2.8535715952361006E-2</v>
      </c>
      <c r="T516" s="189">
        <f t="shared" si="345"/>
        <v>-2.5213000696922818</v>
      </c>
      <c r="U516" s="191">
        <f t="shared" si="346"/>
        <v>-1.6254899776322163</v>
      </c>
    </row>
    <row r="517" spans="1:21" x14ac:dyDescent="0.3">
      <c r="A517" s="186">
        <v>3210</v>
      </c>
      <c r="B517" s="187">
        <v>89.65</v>
      </c>
      <c r="C517" s="187">
        <v>213.09</v>
      </c>
      <c r="D517" s="188">
        <f t="shared" si="330"/>
        <v>1118.5342774621536</v>
      </c>
      <c r="E517" s="188">
        <f t="shared" si="331"/>
        <v>-1034.9542774621536</v>
      </c>
      <c r="F517" s="188">
        <f t="shared" si="332"/>
        <v>-1698.9825062309981</v>
      </c>
      <c r="G517" s="188">
        <f t="shared" si="333"/>
        <v>-1747.8743562115337</v>
      </c>
      <c r="H517" s="188">
        <f t="shared" si="334"/>
        <v>16455.467493769025</v>
      </c>
      <c r="I517" s="188">
        <f t="shared" si="335"/>
        <v>29241.905643788461</v>
      </c>
      <c r="J517" s="189">
        <f t="shared" si="336"/>
        <v>2437.5410399787829</v>
      </c>
      <c r="K517" s="189">
        <f t="shared" si="337"/>
        <v>225.81265596976294</v>
      </c>
      <c r="L517" s="189">
        <f t="shared" si="338"/>
        <v>2345.2991890871645</v>
      </c>
      <c r="M517" s="196"/>
      <c r="N517" s="190">
        <f t="shared" si="339"/>
        <v>3</v>
      </c>
      <c r="O517" s="190">
        <f t="shared" si="340"/>
        <v>1.9198621771937526E-3</v>
      </c>
      <c r="P517" s="190">
        <f t="shared" si="341"/>
        <v>3.3161255787891863E-3</v>
      </c>
      <c r="Q517" s="189">
        <f t="shared" si="342"/>
        <v>3.8317106905845222E-3</v>
      </c>
      <c r="R517" s="189">
        <f t="shared" si="343"/>
        <v>1.0000012235023645</v>
      </c>
      <c r="S517" s="189">
        <f t="shared" si="344"/>
        <v>2.1205589996669872E-2</v>
      </c>
      <c r="T517" s="189">
        <f t="shared" si="345"/>
        <v>-2.5160898632478648</v>
      </c>
      <c r="U517" s="191">
        <f t="shared" si="346"/>
        <v>-1.6336557506140987</v>
      </c>
    </row>
    <row r="518" spans="1:21" x14ac:dyDescent="0.3">
      <c r="A518" s="186">
        <v>3211.18</v>
      </c>
      <c r="B518" s="187">
        <v>89.66</v>
      </c>
      <c r="C518" s="187">
        <v>213.16</v>
      </c>
      <c r="D518" s="188">
        <f t="shared" si="330"/>
        <v>1118.5413826554775</v>
      </c>
      <c r="E518" s="188">
        <f t="shared" si="331"/>
        <v>-1034.9613826554776</v>
      </c>
      <c r="F518" s="188">
        <f t="shared" si="332"/>
        <v>-1699.9707150718559</v>
      </c>
      <c r="G518" s="188">
        <f t="shared" si="333"/>
        <v>-1748.5191760517646</v>
      </c>
      <c r="H518" s="188">
        <f t="shared" si="334"/>
        <v>16454.479284928166</v>
      </c>
      <c r="I518" s="188">
        <f t="shared" si="335"/>
        <v>29241.260823948229</v>
      </c>
      <c r="J518" s="189">
        <f t="shared" si="336"/>
        <v>2438.6922194329195</v>
      </c>
      <c r="K518" s="189">
        <f t="shared" si="337"/>
        <v>225.80656700691634</v>
      </c>
      <c r="L518" s="189">
        <f t="shared" si="338"/>
        <v>2346.4774129677071</v>
      </c>
      <c r="M518" s="196"/>
      <c r="N518" s="190">
        <f t="shared" si="339"/>
        <v>1.1799999999998363</v>
      </c>
      <c r="O518" s="190">
        <f t="shared" si="340"/>
        <v>1.7453292519927421E-4</v>
      </c>
      <c r="P518" s="190">
        <f t="shared" si="341"/>
        <v>1.2217304763959117E-3</v>
      </c>
      <c r="Q518" s="189">
        <f t="shared" si="342"/>
        <v>1.2341122223746837E-3</v>
      </c>
      <c r="R518" s="189">
        <f t="shared" si="343"/>
        <v>1.0000001269194341</v>
      </c>
      <c r="S518" s="189">
        <f t="shared" si="344"/>
        <v>7.1051933238203257E-3</v>
      </c>
      <c r="T518" s="189">
        <f t="shared" si="345"/>
        <v>-0.98820884085786143</v>
      </c>
      <c r="U518" s="191">
        <f t="shared" si="346"/>
        <v>-0.64481984023075967</v>
      </c>
    </row>
    <row r="519" spans="1:21" x14ac:dyDescent="0.3">
      <c r="A519" s="186">
        <v>3213</v>
      </c>
      <c r="B519" s="187">
        <v>89.67</v>
      </c>
      <c r="C519" s="187">
        <v>213.15</v>
      </c>
      <c r="D519" s="188">
        <f t="shared" si="330"/>
        <v>1118.5520238673107</v>
      </c>
      <c r="E519" s="188">
        <f t="shared" si="331"/>
        <v>-1034.9720238673108</v>
      </c>
      <c r="F519" s="188">
        <f t="shared" si="332"/>
        <v>-1701.4943823049375</v>
      </c>
      <c r="G519" s="188">
        <f t="shared" si="333"/>
        <v>-1749.5145277035078</v>
      </c>
      <c r="H519" s="188">
        <f t="shared" si="334"/>
        <v>16452.955617695083</v>
      </c>
      <c r="I519" s="188">
        <f t="shared" si="335"/>
        <v>29240.265472296487</v>
      </c>
      <c r="J519" s="189">
        <f t="shared" si="336"/>
        <v>2440.4680320915677</v>
      </c>
      <c r="K519" s="189">
        <f t="shared" si="337"/>
        <v>225.79720863701269</v>
      </c>
      <c r="L519" s="189">
        <f t="shared" si="338"/>
        <v>2348.2946233243415</v>
      </c>
      <c r="M519" s="196"/>
      <c r="N519" s="190">
        <f t="shared" si="339"/>
        <v>1.8200000000001637</v>
      </c>
      <c r="O519" s="190">
        <f t="shared" si="340"/>
        <v>1.7453292519952225E-4</v>
      </c>
      <c r="P519" s="190">
        <f t="shared" si="341"/>
        <v>-1.7453292519927421E-4</v>
      </c>
      <c r="Q519" s="189">
        <f t="shared" si="342"/>
        <v>2.4682471976955611E-4</v>
      </c>
      <c r="R519" s="189">
        <f t="shared" si="343"/>
        <v>1.0000000050768703</v>
      </c>
      <c r="S519" s="189">
        <f t="shared" si="344"/>
        <v>1.064121183314598E-2</v>
      </c>
      <c r="T519" s="189">
        <f t="shared" si="345"/>
        <v>-1.5236672330816439</v>
      </c>
      <c r="U519" s="191">
        <f t="shared" si="346"/>
        <v>-0.99535165174325246</v>
      </c>
    </row>
    <row r="520" spans="1:21" x14ac:dyDescent="0.3">
      <c r="A520" s="186">
        <v>3216</v>
      </c>
      <c r="B520" s="187">
        <v>89.66</v>
      </c>
      <c r="C520" s="187">
        <v>213.14</v>
      </c>
      <c r="D520" s="188">
        <f t="shared" si="330"/>
        <v>1118.5695643263764</v>
      </c>
      <c r="E520" s="188">
        <f t="shared" si="331"/>
        <v>-1034.9895643263765</v>
      </c>
      <c r="F520" s="188">
        <f t="shared" si="332"/>
        <v>-1704.0062080160703</v>
      </c>
      <c r="G520" s="188">
        <f t="shared" si="333"/>
        <v>-1751.1547788682676</v>
      </c>
      <c r="H520" s="188">
        <f t="shared" si="334"/>
        <v>16450.443791983951</v>
      </c>
      <c r="I520" s="188">
        <f t="shared" si="335"/>
        <v>29238.625221131726</v>
      </c>
      <c r="J520" s="189">
        <f t="shared" si="336"/>
        <v>2443.3952231496401</v>
      </c>
      <c r="K520" s="189">
        <f t="shared" si="337"/>
        <v>225.78180046402571</v>
      </c>
      <c r="L520" s="189">
        <f t="shared" si="338"/>
        <v>2351.2900537824416</v>
      </c>
      <c r="M520" s="196"/>
      <c r="N520" s="190">
        <f t="shared" si="339"/>
        <v>3</v>
      </c>
      <c r="O520" s="190">
        <f t="shared" si="340"/>
        <v>-1.7453292519952225E-4</v>
      </c>
      <c r="P520" s="190">
        <f t="shared" si="341"/>
        <v>-1.7453292519977026E-4</v>
      </c>
      <c r="Q520" s="189">
        <f t="shared" si="342"/>
        <v>2.4682471976955611E-4</v>
      </c>
      <c r="R520" s="189">
        <f t="shared" si="343"/>
        <v>1.0000000050768703</v>
      </c>
      <c r="S520" s="189">
        <f t="shared" si="344"/>
        <v>1.7540459065623668E-2</v>
      </c>
      <c r="T520" s="189">
        <f t="shared" si="345"/>
        <v>-2.5118257111328748</v>
      </c>
      <c r="U520" s="191">
        <f t="shared" si="346"/>
        <v>-1.6402511647597644</v>
      </c>
    </row>
    <row r="521" spans="1:21" x14ac:dyDescent="0.3">
      <c r="A521" s="186">
        <v>3219</v>
      </c>
      <c r="B521" s="187">
        <v>89.58</v>
      </c>
      <c r="C521" s="187">
        <v>213.13</v>
      </c>
      <c r="D521" s="188">
        <f t="shared" si="330"/>
        <v>1118.5894609324182</v>
      </c>
      <c r="E521" s="188">
        <f t="shared" si="331"/>
        <v>-1035.0094609324183</v>
      </c>
      <c r="F521" s="188">
        <f t="shared" si="332"/>
        <v>-1706.5183074544989</v>
      </c>
      <c r="G521" s="188">
        <f t="shared" si="333"/>
        <v>-1752.7945834454981</v>
      </c>
      <c r="H521" s="188">
        <f t="shared" si="334"/>
        <v>16447.931692545524</v>
      </c>
      <c r="I521" s="188">
        <f t="shared" si="335"/>
        <v>29236.985416554497</v>
      </c>
      <c r="J521" s="189">
        <f t="shared" si="336"/>
        <v>2446.3224614578603</v>
      </c>
      <c r="K521" s="189">
        <f t="shared" si="337"/>
        <v>225.76641727602438</v>
      </c>
      <c r="L521" s="189">
        <f t="shared" si="338"/>
        <v>2354.2854980015682</v>
      </c>
      <c r="M521" s="196"/>
      <c r="N521" s="190">
        <f t="shared" si="339"/>
        <v>3</v>
      </c>
      <c r="O521" s="190">
        <f t="shared" si="340"/>
        <v>-1.3962634015954338E-3</v>
      </c>
      <c r="P521" s="190">
        <f t="shared" si="341"/>
        <v>-1.7453292519927421E-4</v>
      </c>
      <c r="Q521" s="189">
        <f t="shared" si="342"/>
        <v>1.4071289506076834E-3</v>
      </c>
      <c r="R521" s="189">
        <f t="shared" si="343"/>
        <v>1.0000001650010231</v>
      </c>
      <c r="S521" s="189">
        <f t="shared" si="344"/>
        <v>1.9896606041729065E-2</v>
      </c>
      <c r="T521" s="189">
        <f t="shared" si="345"/>
        <v>-2.5120994384285575</v>
      </c>
      <c r="U521" s="191">
        <f t="shared" si="346"/>
        <v>-1.6398045772305105</v>
      </c>
    </row>
    <row r="522" spans="1:21" x14ac:dyDescent="0.3">
      <c r="A522" s="186">
        <v>3222</v>
      </c>
      <c r="B522" s="187">
        <v>89.51</v>
      </c>
      <c r="C522" s="187">
        <v>213.12</v>
      </c>
      <c r="D522" s="188">
        <f t="shared" si="330"/>
        <v>1118.6132844248864</v>
      </c>
      <c r="E522" s="188">
        <f t="shared" si="331"/>
        <v>-1035.0332844248865</v>
      </c>
      <c r="F522" s="188">
        <f t="shared" si="332"/>
        <v>-1709.0306691380706</v>
      </c>
      <c r="G522" s="188">
        <f t="shared" si="333"/>
        <v>-1754.4339339479268</v>
      </c>
      <c r="H522" s="188">
        <f t="shared" si="334"/>
        <v>16445.419330861954</v>
      </c>
      <c r="I522" s="188">
        <f t="shared" si="335"/>
        <v>29235.346066052069</v>
      </c>
      <c r="J522" s="189">
        <f t="shared" si="336"/>
        <v>2449.249733416852</v>
      </c>
      <c r="K522" s="189">
        <f t="shared" si="337"/>
        <v>225.75105905339578</v>
      </c>
      <c r="L522" s="189">
        <f t="shared" si="338"/>
        <v>2357.2809422942505</v>
      </c>
      <c r="M522" s="196"/>
      <c r="N522" s="190">
        <f t="shared" si="339"/>
        <v>3</v>
      </c>
      <c r="O522" s="190">
        <f t="shared" si="340"/>
        <v>-1.2217304763959117E-3</v>
      </c>
      <c r="P522" s="190">
        <f t="shared" si="341"/>
        <v>-1.7453292519927421E-4</v>
      </c>
      <c r="Q522" s="189">
        <f t="shared" si="342"/>
        <v>1.2341333695744527E-3</v>
      </c>
      <c r="R522" s="189">
        <f t="shared" si="343"/>
        <v>1.0000001269237837</v>
      </c>
      <c r="S522" s="189">
        <f t="shared" si="344"/>
        <v>2.3823492468198561E-2</v>
      </c>
      <c r="T522" s="189">
        <f t="shared" si="345"/>
        <v>-2.5123616835717164</v>
      </c>
      <c r="U522" s="191">
        <f t="shared" si="346"/>
        <v>-1.6393505024287771</v>
      </c>
    </row>
    <row r="523" spans="1:21" x14ac:dyDescent="0.3">
      <c r="A523" s="186">
        <v>3225</v>
      </c>
      <c r="B523" s="187">
        <v>89.5</v>
      </c>
      <c r="C523" s="187">
        <v>213.11</v>
      </c>
      <c r="D523" s="188">
        <f t="shared" si="330"/>
        <v>1118.6392022418959</v>
      </c>
      <c r="E523" s="188">
        <f t="shared" si="331"/>
        <v>-1035.0592022418959</v>
      </c>
      <c r="F523" s="188">
        <f t="shared" si="332"/>
        <v>-1711.5433025148573</v>
      </c>
      <c r="G523" s="188">
        <f t="shared" si="333"/>
        <v>-1756.0728365487325</v>
      </c>
      <c r="H523" s="188">
        <f t="shared" si="334"/>
        <v>16442.906697485167</v>
      </c>
      <c r="I523" s="188">
        <f t="shared" si="335"/>
        <v>29233.707163451261</v>
      </c>
      <c r="J523" s="189">
        <f t="shared" si="336"/>
        <v>2452.1770498167084</v>
      </c>
      <c r="K523" s="189">
        <f t="shared" si="337"/>
        <v>225.73572564884518</v>
      </c>
      <c r="L523" s="189">
        <f t="shared" si="338"/>
        <v>2360.2763979293468</v>
      </c>
      <c r="M523" s="196"/>
      <c r="N523" s="190">
        <f t="shared" si="339"/>
        <v>3</v>
      </c>
      <c r="O523" s="190">
        <f t="shared" si="340"/>
        <v>-1.7453292519952225E-4</v>
      </c>
      <c r="P523" s="190">
        <f t="shared" si="341"/>
        <v>-1.7453292519927421E-4</v>
      </c>
      <c r="Q523" s="189">
        <f t="shared" si="342"/>
        <v>2.4682222380456587E-4</v>
      </c>
      <c r="R523" s="189">
        <f t="shared" si="343"/>
        <v>1.0000000050767677</v>
      </c>
      <c r="S523" s="189">
        <f t="shared" si="344"/>
        <v>2.5917817009379774E-2</v>
      </c>
      <c r="T523" s="189">
        <f t="shared" si="345"/>
        <v>-2.5126333767867242</v>
      </c>
      <c r="U523" s="191">
        <f t="shared" si="346"/>
        <v>-1.6389026008057668</v>
      </c>
    </row>
    <row r="524" spans="1:21" x14ac:dyDescent="0.3">
      <c r="A524" s="186">
        <v>3228</v>
      </c>
      <c r="B524" s="187">
        <v>89.43</v>
      </c>
      <c r="C524" s="187">
        <v>213.1</v>
      </c>
      <c r="D524" s="188">
        <f t="shared" si="330"/>
        <v>1118.6672143676565</v>
      </c>
      <c r="E524" s="188">
        <f t="shared" si="331"/>
        <v>-1035.0872143676565</v>
      </c>
      <c r="F524" s="188">
        <f t="shared" si="332"/>
        <v>-1714.0562059727918</v>
      </c>
      <c r="G524" s="188">
        <f t="shared" si="333"/>
        <v>-1757.711290206789</v>
      </c>
      <c r="H524" s="188">
        <f t="shared" si="334"/>
        <v>16440.393794027234</v>
      </c>
      <c r="I524" s="188">
        <f t="shared" si="335"/>
        <v>29232.068709793206</v>
      </c>
      <c r="J524" s="189">
        <f t="shared" si="336"/>
        <v>2455.1044085647877</v>
      </c>
      <c r="K524" s="189">
        <f t="shared" si="337"/>
        <v>225.72041698330372</v>
      </c>
      <c r="L524" s="189">
        <f t="shared" si="338"/>
        <v>2363.2718629902047</v>
      </c>
      <c r="M524" s="196"/>
      <c r="N524" s="190">
        <f t="shared" si="339"/>
        <v>3</v>
      </c>
      <c r="O524" s="190">
        <f t="shared" si="340"/>
        <v>-1.2217304763959117E-3</v>
      </c>
      <c r="P524" s="190">
        <f t="shared" si="341"/>
        <v>-1.7453292519977026E-4</v>
      </c>
      <c r="Q524" s="189">
        <f t="shared" si="342"/>
        <v>1.2341330718974586E-3</v>
      </c>
      <c r="R524" s="189">
        <f t="shared" si="343"/>
        <v>1.0000001269237226</v>
      </c>
      <c r="S524" s="189">
        <f t="shared" si="344"/>
        <v>2.8012125760525041E-2</v>
      </c>
      <c r="T524" s="189">
        <f t="shared" si="345"/>
        <v>-2.5129034579343927</v>
      </c>
      <c r="U524" s="191">
        <f t="shared" si="346"/>
        <v>-1.6384536580564244</v>
      </c>
    </row>
    <row r="525" spans="1:21" x14ac:dyDescent="0.3">
      <c r="A525" s="186">
        <v>3231</v>
      </c>
      <c r="B525" s="187">
        <v>89.34</v>
      </c>
      <c r="C525" s="187">
        <v>213.09</v>
      </c>
      <c r="D525" s="188">
        <f t="shared" si="330"/>
        <v>1118.6994150707903</v>
      </c>
      <c r="E525" s="188">
        <f t="shared" si="331"/>
        <v>-1035.1194150707904</v>
      </c>
      <c r="F525" s="188">
        <f t="shared" si="332"/>
        <v>-1716.5693600373379</v>
      </c>
      <c r="G525" s="188">
        <f t="shared" si="333"/>
        <v>-1759.3492822364333</v>
      </c>
      <c r="H525" s="188">
        <f t="shared" si="334"/>
        <v>16437.880639962688</v>
      </c>
      <c r="I525" s="188">
        <f t="shared" si="335"/>
        <v>29230.43071776356</v>
      </c>
      <c r="J525" s="189">
        <f t="shared" si="336"/>
        <v>2458.0317867604658</v>
      </c>
      <c r="K525" s="189">
        <f t="shared" si="337"/>
        <v>225.70513308649379</v>
      </c>
      <c r="L525" s="189">
        <f t="shared" si="338"/>
        <v>2366.2673142685476</v>
      </c>
      <c r="M525" s="196"/>
      <c r="N525" s="190">
        <f t="shared" si="339"/>
        <v>3</v>
      </c>
      <c r="O525" s="190">
        <f t="shared" si="340"/>
        <v>-1.5707963267949561E-3</v>
      </c>
      <c r="P525" s="190">
        <f t="shared" si="341"/>
        <v>-1.7453292519927421E-4</v>
      </c>
      <c r="Q525" s="189">
        <f t="shared" si="342"/>
        <v>1.5804617446817382E-3</v>
      </c>
      <c r="R525" s="189">
        <f t="shared" si="343"/>
        <v>1.0000002081549959</v>
      </c>
      <c r="S525" s="189">
        <f t="shared" si="344"/>
        <v>3.2200703133925729E-2</v>
      </c>
      <c r="T525" s="189">
        <f t="shared" si="345"/>
        <v>-2.5131540645461814</v>
      </c>
      <c r="U525" s="191">
        <f t="shared" si="346"/>
        <v>-1.63799202964433</v>
      </c>
    </row>
    <row r="526" spans="1:21" x14ac:dyDescent="0.3">
      <c r="A526" s="186">
        <v>3234</v>
      </c>
      <c r="B526" s="187">
        <v>89.55</v>
      </c>
      <c r="C526" s="187">
        <v>213.08</v>
      </c>
      <c r="D526" s="188">
        <f t="shared" si="330"/>
        <v>1118.7284743322018</v>
      </c>
      <c r="E526" s="188">
        <f t="shared" si="331"/>
        <v>-1035.1484743322019</v>
      </c>
      <c r="F526" s="188">
        <f t="shared" si="332"/>
        <v>-1719.0828256773777</v>
      </c>
      <c r="G526" s="188">
        <f t="shared" si="333"/>
        <v>-1760.9868523685511</v>
      </c>
      <c r="H526" s="188">
        <f t="shared" si="334"/>
        <v>16435.367174322648</v>
      </c>
      <c r="I526" s="188">
        <f t="shared" si="335"/>
        <v>29228.793147631441</v>
      </c>
      <c r="J526" s="189">
        <f t="shared" si="336"/>
        <v>2460.959255199853</v>
      </c>
      <c r="K526" s="189">
        <f t="shared" si="337"/>
        <v>225.68987349972923</v>
      </c>
      <c r="L526" s="189">
        <f t="shared" si="338"/>
        <v>2369.2628244304206</v>
      </c>
      <c r="M526" s="196"/>
      <c r="N526" s="190">
        <f t="shared" si="339"/>
        <v>3</v>
      </c>
      <c r="O526" s="190">
        <f t="shared" si="340"/>
        <v>3.6651914291879828E-3</v>
      </c>
      <c r="P526" s="190">
        <f t="shared" si="341"/>
        <v>-1.7453292519927421E-4</v>
      </c>
      <c r="Q526" s="189">
        <f t="shared" si="342"/>
        <v>3.6693442278077359E-3</v>
      </c>
      <c r="R526" s="189">
        <f t="shared" si="343"/>
        <v>1.0000011220087659</v>
      </c>
      <c r="S526" s="189">
        <f t="shared" si="344"/>
        <v>2.9059261411405003E-2</v>
      </c>
      <c r="T526" s="189">
        <f t="shared" si="345"/>
        <v>-2.5134656400399207</v>
      </c>
      <c r="U526" s="191">
        <f t="shared" si="346"/>
        <v>-1.637570132117758</v>
      </c>
    </row>
    <row r="527" spans="1:21" x14ac:dyDescent="0.3">
      <c r="A527" s="186">
        <v>3236.01</v>
      </c>
      <c r="B527" s="187">
        <v>90.03</v>
      </c>
      <c r="C527" s="187">
        <v>213.07</v>
      </c>
      <c r="D527" s="188">
        <f t="shared" si="330"/>
        <v>1118.7358413289553</v>
      </c>
      <c r="E527" s="188">
        <f t="shared" si="331"/>
        <v>-1035.1558413289554</v>
      </c>
      <c r="F527" s="188">
        <f t="shared" si="332"/>
        <v>-1720.7671028450366</v>
      </c>
      <c r="G527" s="188">
        <f t="shared" si="333"/>
        <v>-1762.0837719237209</v>
      </c>
      <c r="H527" s="188">
        <f t="shared" si="334"/>
        <v>16433.682897154988</v>
      </c>
      <c r="I527" s="188">
        <f t="shared" si="335"/>
        <v>29227.696228076271</v>
      </c>
      <c r="J527" s="189">
        <f t="shared" si="336"/>
        <v>2462.9207542084314</v>
      </c>
      <c r="K527" s="189">
        <f t="shared" si="337"/>
        <v>225.67966152128255</v>
      </c>
      <c r="L527" s="189">
        <f t="shared" si="338"/>
        <v>2371.269911022212</v>
      </c>
      <c r="M527" s="196"/>
      <c r="N527" s="190">
        <f t="shared" si="339"/>
        <v>2.0100000000002183</v>
      </c>
      <c r="O527" s="190">
        <f t="shared" si="340"/>
        <v>8.3775804095728521E-3</v>
      </c>
      <c r="P527" s="190">
        <f t="shared" si="341"/>
        <v>-1.7453292519977026E-4</v>
      </c>
      <c r="Q527" s="189">
        <f t="shared" si="342"/>
        <v>8.3793982285971236E-3</v>
      </c>
      <c r="R527" s="189">
        <f t="shared" si="343"/>
        <v>1.0000058512339736</v>
      </c>
      <c r="S527" s="189">
        <f t="shared" si="344"/>
        <v>7.3669967534931947E-3</v>
      </c>
      <c r="T527" s="189">
        <f t="shared" si="345"/>
        <v>-1.6842771676588097</v>
      </c>
      <c r="U527" s="191">
        <f t="shared" si="346"/>
        <v>-1.0969195551697783</v>
      </c>
    </row>
    <row r="528" spans="1:21" x14ac:dyDescent="0.3">
      <c r="A528" s="186">
        <v>3240</v>
      </c>
      <c r="B528" s="187">
        <v>90.71</v>
      </c>
      <c r="C528" s="187">
        <v>212.6</v>
      </c>
      <c r="D528" s="188">
        <f t="shared" si="330"/>
        <v>1118.7100752190345</v>
      </c>
      <c r="E528" s="188">
        <f t="shared" si="331"/>
        <v>-1035.1300752190346</v>
      </c>
      <c r="F528" s="188">
        <f t="shared" si="332"/>
        <v>-1724.1195433141393</v>
      </c>
      <c r="G528" s="188">
        <f t="shared" si="333"/>
        <v>-1764.2471726897622</v>
      </c>
      <c r="H528" s="188">
        <f t="shared" si="334"/>
        <v>16430.330456685886</v>
      </c>
      <c r="I528" s="188">
        <f t="shared" si="335"/>
        <v>29225.532827310231</v>
      </c>
      <c r="J528" s="189">
        <f t="shared" si="336"/>
        <v>2466.8109546500673</v>
      </c>
      <c r="K528" s="189">
        <f t="shared" si="337"/>
        <v>225.65905983765842</v>
      </c>
      <c r="L528" s="189">
        <f t="shared" si="338"/>
        <v>2375.2549100161505</v>
      </c>
      <c r="M528" s="196"/>
      <c r="N528" s="190">
        <f t="shared" si="339"/>
        <v>3.9899999999997817</v>
      </c>
      <c r="O528" s="190">
        <f t="shared" si="340"/>
        <v>1.1868238913561311E-2</v>
      </c>
      <c r="P528" s="190">
        <f t="shared" si="341"/>
        <v>-8.2030474843733294E-3</v>
      </c>
      <c r="Q528" s="189">
        <f t="shared" si="342"/>
        <v>1.4427109444190567E-2</v>
      </c>
      <c r="R528" s="189">
        <f t="shared" si="343"/>
        <v>1.000017345484941</v>
      </c>
      <c r="S528" s="189">
        <f t="shared" si="344"/>
        <v>-2.576610992083363E-2</v>
      </c>
      <c r="T528" s="189">
        <f t="shared" si="345"/>
        <v>-3.3524404691027883</v>
      </c>
      <c r="U528" s="191">
        <f t="shared" si="346"/>
        <v>-2.1634007660413652</v>
      </c>
    </row>
    <row r="529" spans="1:21" x14ac:dyDescent="0.3">
      <c r="A529" s="186">
        <v>3243</v>
      </c>
      <c r="B529" s="187">
        <v>90.81</v>
      </c>
      <c r="C529" s="187">
        <v>212.24</v>
      </c>
      <c r="D529" s="188">
        <f t="shared" si="330"/>
        <v>1118.6702827531651</v>
      </c>
      <c r="E529" s="188">
        <f t="shared" si="331"/>
        <v>-1035.0902827531652</v>
      </c>
      <c r="F529" s="188">
        <f t="shared" si="332"/>
        <v>-1726.6517384903509</v>
      </c>
      <c r="G529" s="188">
        <f t="shared" si="333"/>
        <v>-1765.8553929051084</v>
      </c>
      <c r="H529" s="188">
        <f t="shared" si="334"/>
        <v>16427.798261509673</v>
      </c>
      <c r="I529" s="188">
        <f t="shared" si="335"/>
        <v>29223.924607094887</v>
      </c>
      <c r="J529" s="189">
        <f t="shared" si="336"/>
        <v>2469.7310571565895</v>
      </c>
      <c r="K529" s="189">
        <f t="shared" si="337"/>
        <v>225.64312241028856</v>
      </c>
      <c r="L529" s="189">
        <f t="shared" si="338"/>
        <v>2378.2519654737634</v>
      </c>
      <c r="M529" s="196"/>
      <c r="N529" s="190">
        <f t="shared" si="339"/>
        <v>3</v>
      </c>
      <c r="O529" s="190">
        <f t="shared" si="340"/>
        <v>1.7453292519944783E-3</v>
      </c>
      <c r="P529" s="190">
        <f t="shared" si="341"/>
        <v>-6.2831853071793281E-3</v>
      </c>
      <c r="Q529" s="189">
        <f t="shared" si="342"/>
        <v>6.5205548883315867E-3</v>
      </c>
      <c r="R529" s="189">
        <f t="shared" si="343"/>
        <v>1.0000035431514025</v>
      </c>
      <c r="S529" s="189">
        <f t="shared" si="344"/>
        <v>-3.9792465869330787E-2</v>
      </c>
      <c r="T529" s="189">
        <f t="shared" si="345"/>
        <v>-2.5321951762117374</v>
      </c>
      <c r="U529" s="191">
        <f t="shared" si="346"/>
        <v>-1.608220215346208</v>
      </c>
    </row>
    <row r="530" spans="1:21" x14ac:dyDescent="0.3">
      <c r="A530" s="186">
        <v>3246</v>
      </c>
      <c r="B530" s="187">
        <v>90.55</v>
      </c>
      <c r="C530" s="187">
        <v>211.89</v>
      </c>
      <c r="D530" s="188">
        <f t="shared" si="330"/>
        <v>1118.6346787921179</v>
      </c>
      <c r="E530" s="188">
        <f t="shared" si="331"/>
        <v>-1035.054678792118</v>
      </c>
      <c r="F530" s="188">
        <f t="shared" si="332"/>
        <v>-1729.1938925665265</v>
      </c>
      <c r="G530" s="188">
        <f t="shared" si="333"/>
        <v>-1767.4479196974064</v>
      </c>
      <c r="H530" s="188">
        <f t="shared" si="334"/>
        <v>16425.256107433499</v>
      </c>
      <c r="I530" s="188">
        <f t="shared" si="335"/>
        <v>29222.332080302589</v>
      </c>
      <c r="J530" s="189">
        <f t="shared" si="336"/>
        <v>2472.6470971273002</v>
      </c>
      <c r="K530" s="189">
        <f t="shared" si="337"/>
        <v>225.62680336843738</v>
      </c>
      <c r="L530" s="189">
        <f t="shared" si="338"/>
        <v>2381.2497988802143</v>
      </c>
      <c r="M530" s="196"/>
      <c r="N530" s="190">
        <f t="shared" si="339"/>
        <v>3</v>
      </c>
      <c r="O530" s="190">
        <f t="shared" si="340"/>
        <v>-4.5378560551853457E-3</v>
      </c>
      <c r="P530" s="190">
        <f t="shared" si="341"/>
        <v>-6.1086523819805505E-3</v>
      </c>
      <c r="Q530" s="189">
        <f t="shared" si="342"/>
        <v>7.6093660434135568E-3</v>
      </c>
      <c r="R530" s="189">
        <f t="shared" si="343"/>
        <v>1.0000048252322378</v>
      </c>
      <c r="S530" s="189">
        <f t="shared" si="344"/>
        <v>-3.560396104720092E-2</v>
      </c>
      <c r="T530" s="189">
        <f t="shared" si="345"/>
        <v>-2.5421540761755557</v>
      </c>
      <c r="U530" s="191">
        <f t="shared" si="346"/>
        <v>-1.5925267922979773</v>
      </c>
    </row>
    <row r="531" spans="1:21" x14ac:dyDescent="0.3">
      <c r="A531" s="186">
        <v>3249</v>
      </c>
      <c r="B531" s="187">
        <v>90.38</v>
      </c>
      <c r="C531" s="187">
        <v>211.54</v>
      </c>
      <c r="D531" s="188">
        <f t="shared" si="330"/>
        <v>1118.6103316495532</v>
      </c>
      <c r="E531" s="188">
        <f t="shared" si="331"/>
        <v>-1035.0303316495533</v>
      </c>
      <c r="F531" s="188">
        <f t="shared" si="332"/>
        <v>-1731.745824211363</v>
      </c>
      <c r="G531" s="188">
        <f t="shared" si="333"/>
        <v>-1769.0249477597251</v>
      </c>
      <c r="H531" s="188">
        <f t="shared" si="334"/>
        <v>16422.704175788662</v>
      </c>
      <c r="I531" s="188">
        <f t="shared" si="335"/>
        <v>29220.755052240271</v>
      </c>
      <c r="J531" s="189">
        <f t="shared" si="336"/>
        <v>2475.5591015909499</v>
      </c>
      <c r="K531" s="189">
        <f t="shared" si="337"/>
        <v>225.61011013035761</v>
      </c>
      <c r="L531" s="189">
        <f t="shared" si="338"/>
        <v>2384.2483505445234</v>
      </c>
      <c r="M531" s="196"/>
      <c r="N531" s="190">
        <f t="shared" si="339"/>
        <v>3</v>
      </c>
      <c r="O531" s="190">
        <f t="shared" si="340"/>
        <v>-2.9670597283903899E-3</v>
      </c>
      <c r="P531" s="190">
        <f t="shared" si="341"/>
        <v>-6.1086523819800544E-3</v>
      </c>
      <c r="Q531" s="189">
        <f t="shared" si="342"/>
        <v>6.7909198342224197E-3</v>
      </c>
      <c r="R531" s="189">
        <f t="shared" si="343"/>
        <v>1.0000038430670726</v>
      </c>
      <c r="S531" s="189">
        <f t="shared" si="344"/>
        <v>-2.4347142564668189E-2</v>
      </c>
      <c r="T531" s="189">
        <f t="shared" si="345"/>
        <v>-2.5519316448364022</v>
      </c>
      <c r="U531" s="191">
        <f t="shared" si="346"/>
        <v>-1.5770280623186554</v>
      </c>
    </row>
    <row r="532" spans="1:21" x14ac:dyDescent="0.3">
      <c r="A532" s="186">
        <v>3252</v>
      </c>
      <c r="B532" s="187">
        <v>90.04</v>
      </c>
      <c r="C532" s="187">
        <v>211.18</v>
      </c>
      <c r="D532" s="188">
        <f t="shared" si="330"/>
        <v>1118.5993360798436</v>
      </c>
      <c r="E532" s="188">
        <f t="shared" si="331"/>
        <v>-1035.0193360798437</v>
      </c>
      <c r="F532" s="188">
        <f t="shared" si="332"/>
        <v>-1734.3075420530815</v>
      </c>
      <c r="G532" s="188">
        <f t="shared" si="333"/>
        <v>-1770.5861731689304</v>
      </c>
      <c r="H532" s="188">
        <f t="shared" si="334"/>
        <v>16420.142457946942</v>
      </c>
      <c r="I532" s="188">
        <f t="shared" si="335"/>
        <v>29219.193826831066</v>
      </c>
      <c r="J532" s="189">
        <f t="shared" si="336"/>
        <v>2478.4668743074212</v>
      </c>
      <c r="K532" s="189">
        <f t="shared" si="337"/>
        <v>225.59303887331612</v>
      </c>
      <c r="L532" s="189">
        <f t="shared" si="338"/>
        <v>2387.2474759773822</v>
      </c>
      <c r="M532" s="196"/>
      <c r="N532" s="190">
        <f t="shared" si="339"/>
        <v>3</v>
      </c>
      <c r="O532" s="190">
        <f t="shared" si="340"/>
        <v>-5.9341194567805317E-3</v>
      </c>
      <c r="P532" s="190">
        <f t="shared" si="341"/>
        <v>-6.2831853071793281E-3</v>
      </c>
      <c r="Q532" s="189">
        <f t="shared" si="342"/>
        <v>8.6424270400173864E-3</v>
      </c>
      <c r="R532" s="189">
        <f t="shared" si="343"/>
        <v>1.000006224341919</v>
      </c>
      <c r="S532" s="189">
        <f t="shared" si="344"/>
        <v>-1.0995569709616673E-2</v>
      </c>
      <c r="T532" s="189">
        <f t="shared" si="345"/>
        <v>-2.5617178417185262</v>
      </c>
      <c r="U532" s="191">
        <f t="shared" si="346"/>
        <v>-1.5612254092053302</v>
      </c>
    </row>
    <row r="533" spans="1:21" x14ac:dyDescent="0.3">
      <c r="A533" s="186">
        <v>3255</v>
      </c>
      <c r="B533" s="187">
        <v>89.77</v>
      </c>
      <c r="C533" s="187">
        <v>210.83</v>
      </c>
      <c r="D533" s="188">
        <f t="shared" si="330"/>
        <v>1118.6043102767981</v>
      </c>
      <c r="E533" s="188">
        <f t="shared" si="331"/>
        <v>-1035.0243102767981</v>
      </c>
      <c r="F533" s="188">
        <f t="shared" si="332"/>
        <v>-1736.8788991785077</v>
      </c>
      <c r="G533" s="188">
        <f t="shared" si="333"/>
        <v>-1772.1315058675486</v>
      </c>
      <c r="H533" s="188">
        <f t="shared" si="334"/>
        <v>16417.571100821515</v>
      </c>
      <c r="I533" s="188">
        <f t="shared" si="335"/>
        <v>29217.648494132449</v>
      </c>
      <c r="J533" s="189">
        <f t="shared" si="336"/>
        <v>2481.3702634834508</v>
      </c>
      <c r="K533" s="189">
        <f t="shared" si="337"/>
        <v>225.57559180467939</v>
      </c>
      <c r="L533" s="189">
        <f t="shared" si="338"/>
        <v>2390.2470029195129</v>
      </c>
      <c r="M533" s="196"/>
      <c r="N533" s="190">
        <f t="shared" si="339"/>
        <v>3</v>
      </c>
      <c r="O533" s="190">
        <f t="shared" si="340"/>
        <v>-4.7123889803848684E-3</v>
      </c>
      <c r="P533" s="190">
        <f t="shared" si="341"/>
        <v>-6.1086523819800544E-3</v>
      </c>
      <c r="Q533" s="189">
        <f t="shared" si="342"/>
        <v>7.7150549047924066E-3</v>
      </c>
      <c r="R533" s="189">
        <f t="shared" si="343"/>
        <v>1.0000049602022061</v>
      </c>
      <c r="S533" s="189">
        <f t="shared" si="344"/>
        <v>4.9741969544644079E-3</v>
      </c>
      <c r="T533" s="189">
        <f t="shared" si="345"/>
        <v>-2.5713571254262293</v>
      </c>
      <c r="U533" s="191">
        <f t="shared" si="346"/>
        <v>-1.5453326986182776</v>
      </c>
    </row>
    <row r="534" spans="1:21" x14ac:dyDescent="0.3">
      <c r="A534" s="186">
        <v>3258</v>
      </c>
      <c r="B534" s="187">
        <v>89.95</v>
      </c>
      <c r="C534" s="187">
        <v>210.47</v>
      </c>
      <c r="D534" s="188">
        <f t="shared" si="330"/>
        <v>1118.6116406734636</v>
      </c>
      <c r="E534" s="188">
        <f t="shared" si="331"/>
        <v>-1035.0316406734637</v>
      </c>
      <c r="F534" s="188">
        <f t="shared" si="332"/>
        <v>-1739.4597786161985</v>
      </c>
      <c r="G534" s="188">
        <f t="shared" si="333"/>
        <v>-1773.6608752090208</v>
      </c>
      <c r="H534" s="188">
        <f t="shared" si="334"/>
        <v>16414.990221383825</v>
      </c>
      <c r="I534" s="188">
        <f t="shared" si="335"/>
        <v>29216.119124790977</v>
      </c>
      <c r="J534" s="189">
        <f t="shared" si="336"/>
        <v>2484.2691524210381</v>
      </c>
      <c r="K534" s="189">
        <f t="shared" si="337"/>
        <v>225.55777093351583</v>
      </c>
      <c r="L534" s="189">
        <f t="shared" si="338"/>
        <v>2393.2467947473938</v>
      </c>
      <c r="M534" s="196"/>
      <c r="N534" s="190">
        <f t="shared" si="339"/>
        <v>3</v>
      </c>
      <c r="O534" s="190">
        <f t="shared" si="340"/>
        <v>3.1415926535899121E-3</v>
      </c>
      <c r="P534" s="190">
        <f t="shared" si="341"/>
        <v>-6.2831853071798243E-3</v>
      </c>
      <c r="Q534" s="189">
        <f t="shared" si="342"/>
        <v>7.0247956432265557E-3</v>
      </c>
      <c r="R534" s="189">
        <f t="shared" si="343"/>
        <v>1.0000041123331125</v>
      </c>
      <c r="S534" s="189">
        <f t="shared" si="344"/>
        <v>7.3303966654573319E-3</v>
      </c>
      <c r="T534" s="189">
        <f t="shared" si="345"/>
        <v>-2.5808794376908195</v>
      </c>
      <c r="U534" s="191">
        <f t="shared" si="346"/>
        <v>-1.5293693414721485</v>
      </c>
    </row>
    <row r="535" spans="1:21" x14ac:dyDescent="0.3">
      <c r="A535" s="186">
        <v>3260.81</v>
      </c>
      <c r="B535" s="187">
        <v>90.46</v>
      </c>
      <c r="C535" s="187">
        <v>210.14</v>
      </c>
      <c r="D535" s="188">
        <f t="shared" si="330"/>
        <v>1118.6015867311567</v>
      </c>
      <c r="E535" s="188">
        <f t="shared" si="331"/>
        <v>-1035.0215867311567</v>
      </c>
      <c r="F535" s="188">
        <f t="shared" si="332"/>
        <v>-1741.8857694289186</v>
      </c>
      <c r="G535" s="188">
        <f t="shared" si="333"/>
        <v>-1775.0787939418424</v>
      </c>
      <c r="H535" s="188">
        <f t="shared" si="334"/>
        <v>16412.564230571104</v>
      </c>
      <c r="I535" s="188">
        <f t="shared" si="335"/>
        <v>29214.701206058155</v>
      </c>
      <c r="J535" s="189">
        <f t="shared" si="336"/>
        <v>2486.9802489044823</v>
      </c>
      <c r="K535" s="189">
        <f t="shared" si="337"/>
        <v>225.54074009395453</v>
      </c>
      <c r="L535" s="189">
        <f t="shared" si="338"/>
        <v>2396.0567237869682</v>
      </c>
      <c r="M535" s="196"/>
      <c r="N535" s="190">
        <f t="shared" si="339"/>
        <v>2.8099999999999454</v>
      </c>
      <c r="O535" s="190">
        <f t="shared" si="340"/>
        <v>8.9011791851709224E-3</v>
      </c>
      <c r="P535" s="190">
        <f t="shared" si="341"/>
        <v>-5.7595865315815059E-3</v>
      </c>
      <c r="Q535" s="189">
        <f t="shared" si="342"/>
        <v>1.0602036795165581E-2</v>
      </c>
      <c r="R535" s="189">
        <f t="shared" si="343"/>
        <v>1.0000093670373058</v>
      </c>
      <c r="S535" s="189">
        <f t="shared" si="344"/>
        <v>-1.0053942306971811E-2</v>
      </c>
      <c r="T535" s="189">
        <f t="shared" si="345"/>
        <v>-2.4259908127201784</v>
      </c>
      <c r="U535" s="191">
        <f t="shared" si="346"/>
        <v>-1.4179187328215572</v>
      </c>
    </row>
    <row r="536" spans="1:21" x14ac:dyDescent="0.3">
      <c r="A536" s="186">
        <v>3264</v>
      </c>
      <c r="B536" s="187">
        <v>90.94</v>
      </c>
      <c r="C536" s="187">
        <v>210.13</v>
      </c>
      <c r="D536" s="188">
        <f t="shared" si="330"/>
        <v>1118.5626146123607</v>
      </c>
      <c r="E536" s="188">
        <f t="shared" si="331"/>
        <v>-1034.9826146123607</v>
      </c>
      <c r="F536" s="188">
        <f t="shared" si="332"/>
        <v>-1744.6444106995598</v>
      </c>
      <c r="G536" s="188">
        <f t="shared" si="333"/>
        <v>-1776.680174587314</v>
      </c>
      <c r="H536" s="188">
        <f t="shared" si="334"/>
        <v>16409.805589300464</v>
      </c>
      <c r="I536" s="188">
        <f t="shared" si="335"/>
        <v>29213.099825412683</v>
      </c>
      <c r="J536" s="189">
        <f t="shared" si="336"/>
        <v>2490.0555340306814</v>
      </c>
      <c r="K536" s="189">
        <f t="shared" si="337"/>
        <v>225.52124232862107</v>
      </c>
      <c r="L536" s="189">
        <f t="shared" si="338"/>
        <v>2399.2464675300071</v>
      </c>
      <c r="M536" s="196"/>
      <c r="N536" s="190">
        <f t="shared" si="339"/>
        <v>3.1900000000000546</v>
      </c>
      <c r="O536" s="190">
        <f t="shared" si="340"/>
        <v>8.3775804095728521E-3</v>
      </c>
      <c r="P536" s="190">
        <f t="shared" si="341"/>
        <v>-1.7453292519927421E-4</v>
      </c>
      <c r="Q536" s="189">
        <f t="shared" si="342"/>
        <v>8.3793979817174957E-3</v>
      </c>
      <c r="R536" s="189">
        <f t="shared" si="343"/>
        <v>1.0000058512336287</v>
      </c>
      <c r="S536" s="189">
        <f t="shared" si="344"/>
        <v>-3.8972118795893143E-2</v>
      </c>
      <c r="T536" s="189">
        <f t="shared" si="345"/>
        <v>-2.758641270641129</v>
      </c>
      <c r="U536" s="191">
        <f t="shared" si="346"/>
        <v>-1.6013806454716839</v>
      </c>
    </row>
    <row r="537" spans="1:21" x14ac:dyDescent="0.3">
      <c r="A537" s="186">
        <v>3267</v>
      </c>
      <c r="B537" s="187">
        <v>91.38</v>
      </c>
      <c r="C537" s="187">
        <v>210.12</v>
      </c>
      <c r="D537" s="188">
        <f t="shared" si="330"/>
        <v>1118.5018814527007</v>
      </c>
      <c r="E537" s="188">
        <f t="shared" si="331"/>
        <v>-1034.9218814527007</v>
      </c>
      <c r="F537" s="188">
        <f t="shared" si="332"/>
        <v>-1747.2386700731756</v>
      </c>
      <c r="G537" s="188">
        <f t="shared" si="333"/>
        <v>-1778.1855268824677</v>
      </c>
      <c r="H537" s="188">
        <f t="shared" si="334"/>
        <v>16407.211329926849</v>
      </c>
      <c r="I537" s="188">
        <f t="shared" si="335"/>
        <v>29211.59447311753</v>
      </c>
      <c r="J537" s="189">
        <f t="shared" si="336"/>
        <v>2492.9473998087801</v>
      </c>
      <c r="K537" s="189">
        <f t="shared" si="337"/>
        <v>225.50294053813749</v>
      </c>
      <c r="L537" s="189">
        <f t="shared" si="338"/>
        <v>2402.245838199141</v>
      </c>
      <c r="M537" s="196"/>
      <c r="N537" s="190">
        <f t="shared" si="339"/>
        <v>3</v>
      </c>
      <c r="O537" s="190">
        <f t="shared" si="340"/>
        <v>7.6794487087750102E-3</v>
      </c>
      <c r="P537" s="190">
        <f t="shared" si="341"/>
        <v>-1.7453292519927421E-4</v>
      </c>
      <c r="Q537" s="189">
        <f t="shared" si="342"/>
        <v>7.6814309590329533E-3</v>
      </c>
      <c r="R537" s="189">
        <f t="shared" si="343"/>
        <v>1.000004917060811</v>
      </c>
      <c r="S537" s="189">
        <f t="shared" si="344"/>
        <v>-6.0733159660070382E-2</v>
      </c>
      <c r="T537" s="189">
        <f t="shared" si="345"/>
        <v>-2.594259373615913</v>
      </c>
      <c r="U537" s="191">
        <f t="shared" si="346"/>
        <v>-1.5053522951537053</v>
      </c>
    </row>
    <row r="538" spans="1:21" x14ac:dyDescent="0.3">
      <c r="A538" s="186">
        <v>3270</v>
      </c>
      <c r="B538" s="187">
        <v>91.31</v>
      </c>
      <c r="C538" s="187">
        <v>210.11</v>
      </c>
      <c r="D538" s="188">
        <f t="shared" ref="D538:D543" si="347">S538+D537</f>
        <v>1118.4314638893895</v>
      </c>
      <c r="E538" s="188">
        <f t="shared" ref="E538:E543" si="348">$D$1-D538</f>
        <v>-1034.8514638893896</v>
      </c>
      <c r="F538" s="188">
        <f t="shared" ref="F538:F543" si="349">T538+F537</f>
        <v>-1749.8330152127585</v>
      </c>
      <c r="G538" s="188">
        <f t="shared" ref="G538:G543" si="350">U538+G537</f>
        <v>-1779.6903237196511</v>
      </c>
      <c r="H538" s="188">
        <f t="shared" ref="H538:H543" si="351">H537+T538</f>
        <v>16404.616984787266</v>
      </c>
      <c r="I538" s="188">
        <f t="shared" ref="I538:I543" si="352">I537+U538</f>
        <v>29210.089676280346</v>
      </c>
      <c r="J538" s="189">
        <f t="shared" ref="J538:J543" si="353">SQRT(F538^2+G538^2)</f>
        <v>2495.8391834150552</v>
      </c>
      <c r="K538" s="189">
        <f t="shared" ref="K538:K543" si="354">IF(J538=0,0,IF(F538&lt;0,ATAN(G538/F538)*180/PI()+180,ATAN(G538/F538)*180/PI()))</f>
        <v>225.48467081722066</v>
      </c>
      <c r="L538" s="189">
        <f t="shared" ref="L538:L543" si="355">COS((K538-$B$1)*PI()/180)*J538</f>
        <v>2405.2450054147962</v>
      </c>
      <c r="M538" s="196"/>
      <c r="N538" s="190">
        <f t="shared" ref="N538:N543" si="356">A538-A537</f>
        <v>3</v>
      </c>
      <c r="O538" s="190">
        <f t="shared" ref="O538:O543" si="357">RADIANS(B538-B537)</f>
        <v>-1.2217304763959117E-3</v>
      </c>
      <c r="P538" s="190">
        <f t="shared" ref="P538:P543" si="358">RADIANS(C538-C537)</f>
        <v>-1.7453292519927421E-4</v>
      </c>
      <c r="Q538" s="189">
        <f t="shared" ref="Q538:Q543" si="359">ACOS(COS(O538)-SIN(RADIANS(B537))*SIN(RADIANS(B538))*(1-COS(P538)))</f>
        <v>1.2341273482836534E-3</v>
      </c>
      <c r="R538" s="189">
        <f t="shared" ref="R538:R543" si="360">2/Q538*TAN(Q538/2)</f>
        <v>1.0000001269225454</v>
      </c>
      <c r="S538" s="189">
        <f t="shared" ref="S538:S543" si="361">(N538/2)*(COS(RADIANS(B537))+COS(RADIANS(B538)))*R538</f>
        <v>-7.0417563311030579E-2</v>
      </c>
      <c r="T538" s="189">
        <f t="shared" ref="T538:T543" si="362">(N538/2)*(SIN(RADIANS(B537))*COS(RADIANS(C537))+SIN(RADIANS(B538))*COS(RADIANS(C538)))*R538</f>
        <v>-2.594345139582908</v>
      </c>
      <c r="U538" s="191">
        <f t="shared" ref="U538:U543" si="363">(N538/2)*(SIN(RADIANS(B537))*SIN(RADIANS(C537))+SIN(RADIANS(B538))*SIN(RADIANS(C538)))*R538</f>
        <v>-1.5047968371834131</v>
      </c>
    </row>
    <row r="539" spans="1:21" x14ac:dyDescent="0.3">
      <c r="A539" s="186">
        <v>3273</v>
      </c>
      <c r="B539" s="187">
        <v>91.02</v>
      </c>
      <c r="C539" s="187">
        <v>210.1</v>
      </c>
      <c r="D539" s="188">
        <f t="shared" si="347"/>
        <v>1118.370468900097</v>
      </c>
      <c r="E539" s="188">
        <f t="shared" si="348"/>
        <v>-1034.790468900097</v>
      </c>
      <c r="F539" s="188">
        <f t="shared" si="349"/>
        <v>-1752.4277989237071</v>
      </c>
      <c r="G539" s="188">
        <f t="shared" si="350"/>
        <v>-1781.1947697532837</v>
      </c>
      <c r="H539" s="188">
        <f t="shared" si="351"/>
        <v>16402.022201076317</v>
      </c>
      <c r="I539" s="188">
        <f t="shared" si="352"/>
        <v>29208.585230246714</v>
      </c>
      <c r="J539" s="189">
        <f t="shared" si="353"/>
        <v>2498.7312777161615</v>
      </c>
      <c r="K539" s="189">
        <f t="shared" si="354"/>
        <v>225.46643057525694</v>
      </c>
      <c r="L539" s="189">
        <f t="shared" si="355"/>
        <v>2408.2443770426203</v>
      </c>
      <c r="M539" s="196"/>
      <c r="N539" s="190">
        <f t="shared" si="356"/>
        <v>3</v>
      </c>
      <c r="O539" s="190">
        <f t="shared" si="357"/>
        <v>-5.0614548307836649E-3</v>
      </c>
      <c r="P539" s="190">
        <f t="shared" si="358"/>
        <v>-1.7453292519977026E-4</v>
      </c>
      <c r="Q539" s="189">
        <f t="shared" si="359"/>
        <v>5.0644618755324444E-3</v>
      </c>
      <c r="R539" s="189">
        <f t="shared" si="360"/>
        <v>1.0000021374033228</v>
      </c>
      <c r="S539" s="189">
        <f t="shared" si="361"/>
        <v>-6.0994989292583325E-2</v>
      </c>
      <c r="T539" s="189">
        <f t="shared" si="362"/>
        <v>-2.5947837109485903</v>
      </c>
      <c r="U539" s="191">
        <f t="shared" si="363"/>
        <v>-1.5044460336326253</v>
      </c>
    </row>
    <row r="540" spans="1:21" x14ac:dyDescent="0.3">
      <c r="A540" s="186">
        <v>3276</v>
      </c>
      <c r="B540" s="187">
        <v>90.8</v>
      </c>
      <c r="C540" s="187">
        <v>210.08</v>
      </c>
      <c r="D540" s="188">
        <f t="shared" si="347"/>
        <v>1118.3228234434869</v>
      </c>
      <c r="E540" s="188">
        <f t="shared" si="348"/>
        <v>-1034.7428234434869</v>
      </c>
      <c r="F540" s="188">
        <f t="shared" si="349"/>
        <v>-1755.0231867540506</v>
      </c>
      <c r="G540" s="188">
        <f t="shared" si="350"/>
        <v>-1782.6986583035427</v>
      </c>
      <c r="H540" s="188">
        <f t="shared" si="351"/>
        <v>16399.426813245973</v>
      </c>
      <c r="I540" s="188">
        <f t="shared" si="352"/>
        <v>29207.081341696456</v>
      </c>
      <c r="J540" s="189">
        <f t="shared" si="353"/>
        <v>2501.6236512236596</v>
      </c>
      <c r="K540" s="189">
        <f t="shared" si="354"/>
        <v>225.44821369205272</v>
      </c>
      <c r="L540" s="189">
        <f t="shared" si="355"/>
        <v>2411.2439931115005</v>
      </c>
      <c r="M540" s="196"/>
      <c r="N540" s="190">
        <f t="shared" si="356"/>
        <v>3</v>
      </c>
      <c r="O540" s="190">
        <f t="shared" si="357"/>
        <v>-3.8397243543875051E-3</v>
      </c>
      <c r="P540" s="190">
        <f t="shared" si="358"/>
        <v>-3.4906585039854842E-4</v>
      </c>
      <c r="Q540" s="189">
        <f t="shared" si="359"/>
        <v>3.855554331373634E-3</v>
      </c>
      <c r="R540" s="189">
        <f t="shared" si="360"/>
        <v>1.0000012387767749</v>
      </c>
      <c r="S540" s="189">
        <f t="shared" si="361"/>
        <v>-4.7645456610100029E-2</v>
      </c>
      <c r="T540" s="189">
        <f t="shared" si="362"/>
        <v>-2.5953878303435651</v>
      </c>
      <c r="U540" s="191">
        <f t="shared" si="363"/>
        <v>-1.5038885502589809</v>
      </c>
    </row>
    <row r="541" spans="1:21" x14ac:dyDescent="0.3">
      <c r="A541" s="186">
        <v>3279</v>
      </c>
      <c r="B541" s="187">
        <v>90.71</v>
      </c>
      <c r="C541" s="187">
        <v>210.07</v>
      </c>
      <c r="D541" s="188">
        <f t="shared" si="347"/>
        <v>1118.2832928839275</v>
      </c>
      <c r="E541" s="188">
        <f t="shared" si="348"/>
        <v>-1034.7032928839276</v>
      </c>
      <c r="F541" s="188">
        <f t="shared" si="349"/>
        <v>-1757.6190715854125</v>
      </c>
      <c r="G541" s="188">
        <f t="shared" si="350"/>
        <v>-1784.2019272095517</v>
      </c>
      <c r="H541" s="188">
        <f t="shared" si="351"/>
        <v>16396.830928414613</v>
      </c>
      <c r="I541" s="188">
        <f t="shared" si="352"/>
        <v>29205.578072790446</v>
      </c>
      <c r="J541" s="189">
        <f t="shared" si="353"/>
        <v>2504.5161843875248</v>
      </c>
      <c r="K541" s="189">
        <f t="shared" si="354"/>
        <v>225.4300208387177</v>
      </c>
      <c r="L541" s="189">
        <f t="shared" si="355"/>
        <v>2414.2437297737633</v>
      </c>
      <c r="M541" s="196"/>
      <c r="N541" s="190">
        <f t="shared" si="356"/>
        <v>3</v>
      </c>
      <c r="O541" s="190">
        <f t="shared" si="357"/>
        <v>-1.5707963267949561E-3</v>
      </c>
      <c r="P541" s="190">
        <f t="shared" si="358"/>
        <v>-1.7453292519977026E-4</v>
      </c>
      <c r="Q541" s="189">
        <f t="shared" si="359"/>
        <v>1.5804611817238357E-3</v>
      </c>
      <c r="R541" s="189">
        <f t="shared" si="360"/>
        <v>1.0000002081548476</v>
      </c>
      <c r="S541" s="189">
        <f t="shared" si="361"/>
        <v>-3.953055955924379E-2</v>
      </c>
      <c r="T541" s="189">
        <f t="shared" si="362"/>
        <v>-2.5958848313618677</v>
      </c>
      <c r="U541" s="191">
        <f t="shared" si="363"/>
        <v>-1.5032689060089348</v>
      </c>
    </row>
    <row r="542" spans="1:21" x14ac:dyDescent="0.3">
      <c r="A542" s="186">
        <v>3282</v>
      </c>
      <c r="B542" s="187">
        <v>90.75</v>
      </c>
      <c r="C542" s="187">
        <v>210.06</v>
      </c>
      <c r="D542" s="188">
        <f t="shared" si="347"/>
        <v>1118.245071208099</v>
      </c>
      <c r="E542" s="188">
        <f t="shared" si="348"/>
        <v>-1034.6650712080991</v>
      </c>
      <c r="F542" s="188">
        <f t="shared" si="349"/>
        <v>-1760.2152336400752</v>
      </c>
      <c r="G542" s="188">
        <f t="shared" si="350"/>
        <v>-1785.7047516507432</v>
      </c>
      <c r="H542" s="188">
        <f t="shared" si="351"/>
        <v>16394.23476635995</v>
      </c>
      <c r="I542" s="188">
        <f t="shared" si="352"/>
        <v>29204.075248349254</v>
      </c>
      <c r="J542" s="189">
        <f t="shared" si="353"/>
        <v>2507.408847556901</v>
      </c>
      <c r="K542" s="189">
        <f t="shared" si="354"/>
        <v>225.4118583203898</v>
      </c>
      <c r="L542" s="189">
        <f t="shared" si="355"/>
        <v>2417.2434842860375</v>
      </c>
      <c r="M542" s="196"/>
      <c r="N542" s="190">
        <f t="shared" si="356"/>
        <v>3</v>
      </c>
      <c r="O542" s="190">
        <f t="shared" si="357"/>
        <v>6.9813170079784093E-4</v>
      </c>
      <c r="P542" s="190">
        <f t="shared" si="358"/>
        <v>-1.7453292519927421E-4</v>
      </c>
      <c r="Q542" s="189">
        <f t="shared" si="359"/>
        <v>7.1961424925692796E-4</v>
      </c>
      <c r="R542" s="189">
        <f t="shared" si="360"/>
        <v>1.0000000431537246</v>
      </c>
      <c r="S542" s="189">
        <f t="shared" si="361"/>
        <v>-3.8221675828474341E-2</v>
      </c>
      <c r="T542" s="189">
        <f t="shared" si="362"/>
        <v>-2.5961620546627526</v>
      </c>
      <c r="U542" s="191">
        <f t="shared" si="363"/>
        <v>-1.5028244411915328</v>
      </c>
    </row>
    <row r="543" spans="1:21" x14ac:dyDescent="0.3">
      <c r="A543" s="192">
        <v>3285.6</v>
      </c>
      <c r="B543" s="193">
        <v>90.77</v>
      </c>
      <c r="C543" s="193">
        <v>210.05</v>
      </c>
      <c r="D543" s="194">
        <f t="shared" si="347"/>
        <v>1118.1973204001831</v>
      </c>
      <c r="E543" s="194">
        <f t="shared" si="348"/>
        <v>-1034.6173204001832</v>
      </c>
      <c r="F543" s="194">
        <f t="shared" si="349"/>
        <v>-1763.3309216433308</v>
      </c>
      <c r="G543" s="194">
        <f t="shared" si="350"/>
        <v>-1787.5075849658961</v>
      </c>
      <c r="H543" s="194">
        <f t="shared" si="351"/>
        <v>16391.119078356696</v>
      </c>
      <c r="I543" s="194">
        <f t="shared" si="352"/>
        <v>29202.272415034102</v>
      </c>
      <c r="J543" s="195">
        <f t="shared" si="353"/>
        <v>2510.8801854198714</v>
      </c>
      <c r="K543" s="195">
        <f t="shared" si="354"/>
        <v>225.39010486211885</v>
      </c>
      <c r="L543" s="195">
        <f t="shared" si="355"/>
        <v>2420.8431659046996</v>
      </c>
      <c r="M543" s="196"/>
      <c r="N543" s="197">
        <f t="shared" si="356"/>
        <v>3.5999999999999091</v>
      </c>
      <c r="O543" s="197">
        <f t="shared" si="357"/>
        <v>3.4906585039879649E-4</v>
      </c>
      <c r="P543" s="197">
        <f t="shared" si="358"/>
        <v>-1.7453292519927421E-4</v>
      </c>
      <c r="Q543" s="195">
        <f t="shared" si="359"/>
        <v>3.9026061844671389E-4</v>
      </c>
      <c r="R543" s="195">
        <f t="shared" si="360"/>
        <v>1.0000000126919462</v>
      </c>
      <c r="S543" s="195">
        <f t="shared" si="361"/>
        <v>-4.7750807915841138E-2</v>
      </c>
      <c r="T543" s="195">
        <f t="shared" si="362"/>
        <v>-3.1156880032555239</v>
      </c>
      <c r="U543" s="198">
        <f t="shared" si="363"/>
        <v>-1.8028333151527685</v>
      </c>
    </row>
    <row r="544" spans="1:21" x14ac:dyDescent="0.3">
      <c r="A544" s="180">
        <v>3288</v>
      </c>
      <c r="B544" s="181">
        <v>90.66</v>
      </c>
      <c r="C544" s="181">
        <v>210.1</v>
      </c>
      <c r="D544" s="57">
        <f t="shared" ref="D544:D575" si="364">S544+D543</f>
        <v>1118.1673713302505</v>
      </c>
      <c r="E544" s="57">
        <f t="shared" ref="E544:E575" si="365">$D$1-D544</f>
        <v>-1034.5873713302506</v>
      </c>
      <c r="F544" s="57">
        <f t="shared" ref="F544:F575" si="366">T544+F543</f>
        <v>-1765.4076479319183</v>
      </c>
      <c r="G544" s="57">
        <f t="shared" ref="G544:G575" si="367">U544+G543</f>
        <v>-1788.7102107766946</v>
      </c>
      <c r="H544" s="57">
        <f t="shared" ref="H544:H575" si="368">H543+T544</f>
        <v>16389.042352068107</v>
      </c>
      <c r="I544" s="57">
        <f t="shared" ref="I544:I575" si="369">I543+U544</f>
        <v>29201.069789223304</v>
      </c>
      <c r="J544" s="182">
        <f t="shared" ref="J544:J575" si="370">SQRT(F544^2+G544^2)</f>
        <v>2513.1948554605378</v>
      </c>
      <c r="K544" s="182">
        <f t="shared" ref="K544:K575" si="371">IF(J544=0,0,IF(F544&lt;0,ATAN(G544/F544)*180/PI()+180,ATAN(G544/F544)*180/PI()))</f>
        <v>225.3756542199568</v>
      </c>
      <c r="L544" s="182">
        <f t="shared" ref="L544:L575" si="372">COS((K544-$B$1)*PI()/180)*J544</f>
        <v>2423.2429765327224</v>
      </c>
      <c r="M544" s="203"/>
      <c r="N544" s="184">
        <f t="shared" ref="N544:N575" si="373">A544-A543</f>
        <v>2.4000000000000909</v>
      </c>
      <c r="O544" s="184">
        <f t="shared" ref="O544:O575" si="374">RADIANS(B544-B543)</f>
        <v>-1.9198621771937526E-3</v>
      </c>
      <c r="P544" s="184">
        <f t="shared" ref="P544:P575" si="375">RADIANS(C544-C543)</f>
        <v>8.7266462599686718E-4</v>
      </c>
      <c r="Q544" s="182">
        <f t="shared" ref="Q544:Q575" si="376">ACOS(COS(O544)-SIN(RADIANS(B543))*SIN(RADIANS(B544))*(1-COS(P544)))</f>
        <v>2.1088611873190111E-3</v>
      </c>
      <c r="R544" s="182">
        <f t="shared" ref="R544:R575" si="377">2/Q544*TAN(Q544/2)</f>
        <v>1.0000003706081237</v>
      </c>
      <c r="S544" s="182">
        <f t="shared" ref="S544:S575" si="378">(N544/2)*(COS(RADIANS(B543))+COS(RADIANS(B544)))*R544</f>
        <v>-2.994906993251608E-2</v>
      </c>
      <c r="T544" s="182">
        <f t="shared" ref="T544:T575" si="379">(N544/2)*(SIN(RADIANS(B543))*COS(RADIANS(C543))+SIN(RADIANS(B544))*COS(RADIANS(C544)))*R544</f>
        <v>-2.0767262885874871</v>
      </c>
      <c r="U544" s="185">
        <f t="shared" ref="U544:U575" si="380">(N544/2)*(SIN(RADIANS(B543))*SIN(RADIANS(C543))+SIN(RADIANS(B544))*SIN(RADIANS(C544)))*R544</f>
        <v>-1.2026258107984902</v>
      </c>
    </row>
    <row r="545" spans="1:21" x14ac:dyDescent="0.3">
      <c r="A545" s="180">
        <v>3291</v>
      </c>
      <c r="B545" s="181">
        <v>90.5</v>
      </c>
      <c r="C545" s="181">
        <v>210.16</v>
      </c>
      <c r="D545" s="57">
        <f t="shared" si="364"/>
        <v>1118.1370031270196</v>
      </c>
      <c r="E545" s="57">
        <f t="shared" si="365"/>
        <v>-1034.5570031270197</v>
      </c>
      <c r="F545" s="57">
        <f t="shared" si="366"/>
        <v>-1768.0021801530461</v>
      </c>
      <c r="G545" s="57">
        <f t="shared" si="367"/>
        <v>-1790.2160240635026</v>
      </c>
      <c r="H545" s="57">
        <f t="shared" si="368"/>
        <v>16386.447819846981</v>
      </c>
      <c r="I545" s="57">
        <f t="shared" si="369"/>
        <v>29199.563975936497</v>
      </c>
      <c r="J545" s="182">
        <f t="shared" si="370"/>
        <v>2516.0892515647492</v>
      </c>
      <c r="K545" s="182">
        <f t="shared" si="371"/>
        <v>225.35769109566951</v>
      </c>
      <c r="L545" s="182">
        <f t="shared" si="372"/>
        <v>2426.242813990561</v>
      </c>
      <c r="M545" s="203"/>
      <c r="N545" s="184">
        <f t="shared" si="373"/>
        <v>3</v>
      </c>
      <c r="O545" s="184">
        <f t="shared" si="374"/>
        <v>-2.7925268031908676E-3</v>
      </c>
      <c r="P545" s="184">
        <f t="shared" si="375"/>
        <v>1.0471975511966373E-3</v>
      </c>
      <c r="Q545" s="182">
        <f t="shared" si="376"/>
        <v>2.982400974739674E-3</v>
      </c>
      <c r="R545" s="182">
        <f t="shared" si="377"/>
        <v>1.0000007412269571</v>
      </c>
      <c r="S545" s="182">
        <f t="shared" si="378"/>
        <v>-3.0368203230903529E-2</v>
      </c>
      <c r="T545" s="182">
        <f t="shared" si="379"/>
        <v>-2.594532221127813</v>
      </c>
      <c r="U545" s="185">
        <f t="shared" si="380"/>
        <v>-1.5058132868079637</v>
      </c>
    </row>
    <row r="546" spans="1:21" x14ac:dyDescent="0.3">
      <c r="A546" s="180">
        <v>3294</v>
      </c>
      <c r="B546" s="181">
        <v>90.4</v>
      </c>
      <c r="C546" s="181">
        <v>210.22</v>
      </c>
      <c r="D546" s="57">
        <f t="shared" si="364"/>
        <v>1118.113441425191</v>
      </c>
      <c r="E546" s="57">
        <f t="shared" si="365"/>
        <v>-1034.5334414251911</v>
      </c>
      <c r="F546" s="57">
        <f t="shared" si="366"/>
        <v>-1770.5951874700852</v>
      </c>
      <c r="G546" s="57">
        <f t="shared" si="367"/>
        <v>-1791.7245845670761</v>
      </c>
      <c r="H546" s="57">
        <f t="shared" si="368"/>
        <v>16383.854812529942</v>
      </c>
      <c r="I546" s="57">
        <f t="shared" si="369"/>
        <v>29198.055415432922</v>
      </c>
      <c r="J546" s="182">
        <f t="shared" si="370"/>
        <v>2518.9847766182088</v>
      </c>
      <c r="K546" s="182">
        <f t="shared" si="371"/>
        <v>225.33983784670482</v>
      </c>
      <c r="L546" s="182">
        <f t="shared" si="372"/>
        <v>2429.2427044511023</v>
      </c>
      <c r="M546" s="203"/>
      <c r="N546" s="184">
        <f t="shared" si="373"/>
        <v>3</v>
      </c>
      <c r="O546" s="184">
        <f t="shared" si="374"/>
        <v>-1.7453292519942303E-3</v>
      </c>
      <c r="P546" s="184">
        <f t="shared" si="375"/>
        <v>1.0471975511966373E-3</v>
      </c>
      <c r="Q546" s="182">
        <f t="shared" si="376"/>
        <v>2.0353694963664015E-3</v>
      </c>
      <c r="R546" s="182">
        <f t="shared" si="377"/>
        <v>1.0000003452275588</v>
      </c>
      <c r="S546" s="182">
        <f t="shared" si="378"/>
        <v>-2.3561701828649577E-2</v>
      </c>
      <c r="T546" s="182">
        <f t="shared" si="379"/>
        <v>-2.5930073170391208</v>
      </c>
      <c r="U546" s="185">
        <f t="shared" si="380"/>
        <v>-1.5085605035735927</v>
      </c>
    </row>
    <row r="547" spans="1:21" x14ac:dyDescent="0.3">
      <c r="A547" s="180">
        <v>3297</v>
      </c>
      <c r="B547" s="181">
        <v>90.3</v>
      </c>
      <c r="C547" s="181">
        <v>210.28</v>
      </c>
      <c r="D547" s="57">
        <f t="shared" si="364"/>
        <v>1118.0951155826704</v>
      </c>
      <c r="E547" s="57">
        <f t="shared" si="365"/>
        <v>-1034.5151155826704</v>
      </c>
      <c r="F547" s="57">
        <f t="shared" si="366"/>
        <v>-1773.1866451824387</v>
      </c>
      <c r="G547" s="57">
        <f t="shared" si="367"/>
        <v>-1793.2358780466864</v>
      </c>
      <c r="H547" s="57">
        <f t="shared" si="368"/>
        <v>16381.263354817589</v>
      </c>
      <c r="I547" s="57">
        <f t="shared" si="369"/>
        <v>29196.544121953313</v>
      </c>
      <c r="J547" s="182">
        <f t="shared" si="370"/>
        <v>2521.8813994649354</v>
      </c>
      <c r="K547" s="182">
        <f t="shared" si="371"/>
        <v>225.32209428835935</v>
      </c>
      <c r="L547" s="182">
        <f t="shared" si="372"/>
        <v>2432.2426194026384</v>
      </c>
      <c r="M547" s="203"/>
      <c r="N547" s="184">
        <f t="shared" si="373"/>
        <v>3</v>
      </c>
      <c r="O547" s="184">
        <f t="shared" si="374"/>
        <v>-1.7453292519944783E-3</v>
      </c>
      <c r="P547" s="184">
        <f t="shared" si="375"/>
        <v>1.0471975511966373E-3</v>
      </c>
      <c r="Q547" s="182">
        <f t="shared" si="376"/>
        <v>2.0353760610873906E-3</v>
      </c>
      <c r="R547" s="182">
        <f t="shared" si="377"/>
        <v>1.0000003452297856</v>
      </c>
      <c r="S547" s="182">
        <f t="shared" si="378"/>
        <v>-1.8325842520696207E-2</v>
      </c>
      <c r="T547" s="182">
        <f t="shared" si="379"/>
        <v>-2.5914577123536193</v>
      </c>
      <c r="U547" s="185">
        <f t="shared" si="380"/>
        <v>-1.5112934796102646</v>
      </c>
    </row>
    <row r="548" spans="1:21" x14ac:dyDescent="0.3">
      <c r="A548" s="180">
        <v>3300</v>
      </c>
      <c r="B548" s="181">
        <v>90.23</v>
      </c>
      <c r="C548" s="181">
        <v>210.34</v>
      </c>
      <c r="D548" s="57">
        <f t="shared" si="364"/>
        <v>1118.0812402641816</v>
      </c>
      <c r="E548" s="57">
        <f t="shared" si="365"/>
        <v>-1034.5012402641817</v>
      </c>
      <c r="F548" s="57">
        <f t="shared" si="366"/>
        <v>-1775.7765396416589</v>
      </c>
      <c r="G548" s="57">
        <f t="shared" si="367"/>
        <v>-1794.7498966145115</v>
      </c>
      <c r="H548" s="57">
        <f t="shared" si="368"/>
        <v>16378.673460358368</v>
      </c>
      <c r="I548" s="57">
        <f t="shared" si="369"/>
        <v>29195.030103385488</v>
      </c>
      <c r="J548" s="182">
        <f t="shared" si="370"/>
        <v>2524.7791012560888</v>
      </c>
      <c r="K548" s="182">
        <f t="shared" si="371"/>
        <v>225.30446015877806</v>
      </c>
      <c r="L548" s="182">
        <f t="shared" si="372"/>
        <v>2435.2425430813569</v>
      </c>
      <c r="M548" s="203"/>
      <c r="N548" s="184">
        <f t="shared" si="373"/>
        <v>3</v>
      </c>
      <c r="O548" s="184">
        <f t="shared" si="374"/>
        <v>-1.2217304763959117E-3</v>
      </c>
      <c r="P548" s="184">
        <f t="shared" si="375"/>
        <v>1.0471975511966373E-3</v>
      </c>
      <c r="Q548" s="182">
        <f t="shared" si="376"/>
        <v>1.6091067314065732E-3</v>
      </c>
      <c r="R548" s="182">
        <f t="shared" si="377"/>
        <v>1.000000215768762</v>
      </c>
      <c r="S548" s="182">
        <f t="shared" si="378"/>
        <v>-1.3875318488684544E-2</v>
      </c>
      <c r="T548" s="182">
        <f t="shared" si="379"/>
        <v>-2.5898944592202331</v>
      </c>
      <c r="U548" s="185">
        <f t="shared" si="380"/>
        <v>-1.5140185678250406</v>
      </c>
    </row>
    <row r="549" spans="1:21" x14ac:dyDescent="0.3">
      <c r="A549" s="180">
        <v>3303</v>
      </c>
      <c r="B549" s="181">
        <v>90.12</v>
      </c>
      <c r="C549" s="181">
        <v>210.4</v>
      </c>
      <c r="D549" s="57">
        <f t="shared" si="364"/>
        <v>1118.0720773004252</v>
      </c>
      <c r="E549" s="57">
        <f t="shared" si="365"/>
        <v>-1034.4920773004253</v>
      </c>
      <c r="F549" s="57">
        <f t="shared" si="366"/>
        <v>-1778.3648625792573</v>
      </c>
      <c r="G549" s="57">
        <f t="shared" si="367"/>
        <v>-1796.2666354924784</v>
      </c>
      <c r="H549" s="57">
        <f t="shared" si="368"/>
        <v>16376.08513742077</v>
      </c>
      <c r="I549" s="57">
        <f t="shared" si="369"/>
        <v>29193.513364507522</v>
      </c>
      <c r="J549" s="182">
        <f t="shared" si="370"/>
        <v>2527.6778691597569</v>
      </c>
      <c r="K549" s="182">
        <f t="shared" si="371"/>
        <v>225.28693515948515</v>
      </c>
      <c r="L549" s="182">
        <f t="shared" si="372"/>
        <v>2438.2424659374983</v>
      </c>
      <c r="M549" s="203"/>
      <c r="N549" s="184">
        <f t="shared" si="373"/>
        <v>3</v>
      </c>
      <c r="O549" s="184">
        <f t="shared" si="374"/>
        <v>-1.9198621771937526E-3</v>
      </c>
      <c r="P549" s="184">
        <f t="shared" si="375"/>
        <v>1.0471975511966373E-3</v>
      </c>
      <c r="Q549" s="182">
        <f t="shared" si="376"/>
        <v>2.1868888685621091E-3</v>
      </c>
      <c r="R549" s="182">
        <f t="shared" si="377"/>
        <v>1.0000003985404344</v>
      </c>
      <c r="S549" s="182">
        <f t="shared" si="378"/>
        <v>-9.1629637563349839E-3</v>
      </c>
      <c r="T549" s="182">
        <f t="shared" si="379"/>
        <v>-2.5883229375983428</v>
      </c>
      <c r="U549" s="185">
        <f t="shared" si="380"/>
        <v>-1.5167388779667603</v>
      </c>
    </row>
    <row r="550" spans="1:21" x14ac:dyDescent="0.3">
      <c r="A550" s="180">
        <v>3306</v>
      </c>
      <c r="B550" s="181">
        <v>90.02</v>
      </c>
      <c r="C550" s="181">
        <v>210.46</v>
      </c>
      <c r="D550" s="57">
        <f t="shared" si="364"/>
        <v>1118.068412110038</v>
      </c>
      <c r="E550" s="57">
        <f t="shared" si="365"/>
        <v>-1034.4884121100381</v>
      </c>
      <c r="F550" s="57">
        <f t="shared" si="366"/>
        <v>-1780.9516059783587</v>
      </c>
      <c r="G550" s="57">
        <f t="shared" si="367"/>
        <v>-1797.786090015157</v>
      </c>
      <c r="H550" s="57">
        <f t="shared" si="368"/>
        <v>16373.49839402167</v>
      </c>
      <c r="I550" s="57">
        <f t="shared" si="369"/>
        <v>29191.993909984842</v>
      </c>
      <c r="J550" s="182">
        <f t="shared" si="370"/>
        <v>2530.5776906249848</v>
      </c>
      <c r="K550" s="182">
        <f t="shared" si="371"/>
        <v>225.26951899054168</v>
      </c>
      <c r="L550" s="182">
        <f t="shared" si="372"/>
        <v>2441.242378695531</v>
      </c>
      <c r="M550" s="203"/>
      <c r="N550" s="184">
        <f t="shared" si="373"/>
        <v>3</v>
      </c>
      <c r="O550" s="184">
        <f t="shared" si="374"/>
        <v>-1.7453292519944783E-3</v>
      </c>
      <c r="P550" s="184">
        <f t="shared" si="375"/>
        <v>1.0471975511966373E-3</v>
      </c>
      <c r="Q550" s="182">
        <f t="shared" si="376"/>
        <v>2.0353857112993534E-3</v>
      </c>
      <c r="R550" s="182">
        <f t="shared" si="377"/>
        <v>1.0000003452330593</v>
      </c>
      <c r="S550" s="182">
        <f t="shared" si="378"/>
        <v>-3.6651903871385812E-3</v>
      </c>
      <c r="T550" s="182">
        <f t="shared" si="379"/>
        <v>-2.586743399101437</v>
      </c>
      <c r="U550" s="185">
        <f t="shared" si="380"/>
        <v>-1.5194545226786991</v>
      </c>
    </row>
    <row r="551" spans="1:21" x14ac:dyDescent="0.3">
      <c r="A551" s="180">
        <v>3309</v>
      </c>
      <c r="B551" s="181">
        <v>90.02</v>
      </c>
      <c r="C551" s="181">
        <v>210.52</v>
      </c>
      <c r="D551" s="57">
        <f t="shared" si="364"/>
        <v>1118.0673649124124</v>
      </c>
      <c r="E551" s="57">
        <f t="shared" si="365"/>
        <v>-1034.4873649124124</v>
      </c>
      <c r="F551" s="57">
        <f t="shared" si="366"/>
        <v>-1783.5367588911583</v>
      </c>
      <c r="G551" s="57">
        <f t="shared" si="367"/>
        <v>-1799.30825377059</v>
      </c>
      <c r="H551" s="57">
        <f t="shared" si="368"/>
        <v>16370.91324110887</v>
      </c>
      <c r="I551" s="57">
        <f t="shared" si="369"/>
        <v>29190.47174622941</v>
      </c>
      <c r="J551" s="182">
        <f t="shared" si="370"/>
        <v>2533.4785498209667</v>
      </c>
      <c r="K551" s="182">
        <f t="shared" si="371"/>
        <v>225.25221137208686</v>
      </c>
      <c r="L551" s="182">
        <f t="shared" si="372"/>
        <v>2444.2422686683994</v>
      </c>
      <c r="M551" s="203"/>
      <c r="N551" s="184">
        <f t="shared" si="373"/>
        <v>3</v>
      </c>
      <c r="O551" s="184">
        <f t="shared" si="374"/>
        <v>0</v>
      </c>
      <c r="P551" s="184">
        <f t="shared" si="375"/>
        <v>1.0471975511966373E-3</v>
      </c>
      <c r="Q551" s="182">
        <f t="shared" si="376"/>
        <v>1.0471974873371703E-3</v>
      </c>
      <c r="R551" s="182">
        <f t="shared" si="377"/>
        <v>1.0000000913852249</v>
      </c>
      <c r="S551" s="182">
        <f t="shared" si="378"/>
        <v>-1.0471976256284229E-3</v>
      </c>
      <c r="T551" s="182">
        <f t="shared" si="379"/>
        <v>-2.5851529127995949</v>
      </c>
      <c r="U551" s="185">
        <f t="shared" si="380"/>
        <v>-1.5221637554330356</v>
      </c>
    </row>
    <row r="552" spans="1:21" x14ac:dyDescent="0.3">
      <c r="A552" s="180">
        <v>3310.42</v>
      </c>
      <c r="B552" s="181">
        <v>90.03</v>
      </c>
      <c r="C552" s="181">
        <v>210.55</v>
      </c>
      <c r="D552" s="57">
        <f t="shared" si="364"/>
        <v>1118.0667453205342</v>
      </c>
      <c r="E552" s="57">
        <f t="shared" si="365"/>
        <v>-1034.4867453205343</v>
      </c>
      <c r="F552" s="57">
        <f t="shared" si="366"/>
        <v>-1784.7598316854765</v>
      </c>
      <c r="G552" s="57">
        <f t="shared" si="367"/>
        <v>-1800.029705435443</v>
      </c>
      <c r="H552" s="57">
        <f t="shared" si="368"/>
        <v>16369.690168314552</v>
      </c>
      <c r="I552" s="57">
        <f t="shared" si="369"/>
        <v>29189.750294564557</v>
      </c>
      <c r="J552" s="182">
        <f t="shared" si="370"/>
        <v>2534.8519872465881</v>
      </c>
      <c r="K552" s="182">
        <f t="shared" si="371"/>
        <v>225.24405729235966</v>
      </c>
      <c r="L552" s="182">
        <f t="shared" si="372"/>
        <v>2445.6622066113828</v>
      </c>
      <c r="M552" s="203"/>
      <c r="N552" s="184">
        <f t="shared" si="373"/>
        <v>1.4200000000000728</v>
      </c>
      <c r="O552" s="184">
        <f t="shared" si="374"/>
        <v>1.7453292519952225E-4</v>
      </c>
      <c r="P552" s="184">
        <f t="shared" si="375"/>
        <v>5.2359877559831865E-4</v>
      </c>
      <c r="Q552" s="182">
        <f t="shared" si="376"/>
        <v>5.5192152236283043E-4</v>
      </c>
      <c r="R552" s="182">
        <f t="shared" si="377"/>
        <v>1.0000000253847814</v>
      </c>
      <c r="S552" s="182">
        <f t="shared" si="378"/>
        <v>-6.1959187816660796E-4</v>
      </c>
      <c r="T552" s="182">
        <f t="shared" si="379"/>
        <v>-1.2230727943180426</v>
      </c>
      <c r="U552" s="185">
        <f t="shared" si="380"/>
        <v>-0.72145166485308965</v>
      </c>
    </row>
    <row r="553" spans="1:21" x14ac:dyDescent="0.3">
      <c r="A553" s="180">
        <v>3312</v>
      </c>
      <c r="B553" s="181">
        <v>90.05</v>
      </c>
      <c r="C553" s="181">
        <v>210.4</v>
      </c>
      <c r="D553" s="57">
        <f t="shared" si="364"/>
        <v>1118.0656422719121</v>
      </c>
      <c r="E553" s="57">
        <f t="shared" si="365"/>
        <v>-1034.4856422719122</v>
      </c>
      <c r="F553" s="57">
        <f t="shared" si="366"/>
        <v>-1786.1215548011178</v>
      </c>
      <c r="G553" s="57">
        <f t="shared" si="367"/>
        <v>-1800.8310215331389</v>
      </c>
      <c r="H553" s="57">
        <f t="shared" si="368"/>
        <v>16368.328445198911</v>
      </c>
      <c r="I553" s="57">
        <f t="shared" si="369"/>
        <v>29188.948978466862</v>
      </c>
      <c r="J553" s="182">
        <f t="shared" si="370"/>
        <v>2536.3798171096637</v>
      </c>
      <c r="K553" s="182">
        <f t="shared" si="371"/>
        <v>225.23495867882497</v>
      </c>
      <c r="L553" s="182">
        <f t="shared" si="372"/>
        <v>2447.2421514712969</v>
      </c>
      <c r="M553" s="203"/>
      <c r="N553" s="184">
        <f t="shared" si="373"/>
        <v>1.5799999999999272</v>
      </c>
      <c r="O553" s="184">
        <f t="shared" si="374"/>
        <v>3.4906585039879649E-4</v>
      </c>
      <c r="P553" s="184">
        <f t="shared" si="375"/>
        <v>-2.6179938779915934E-3</v>
      </c>
      <c r="Q553" s="182">
        <f t="shared" si="376"/>
        <v>2.6411617714339197E-3</v>
      </c>
      <c r="R553" s="182">
        <f t="shared" si="377"/>
        <v>1.0000005813116974</v>
      </c>
      <c r="S553" s="182">
        <f t="shared" si="378"/>
        <v>-1.1030486220724716E-3</v>
      </c>
      <c r="T553" s="182">
        <f t="shared" si="379"/>
        <v>-1.3617231156412406</v>
      </c>
      <c r="U553" s="185">
        <f t="shared" si="380"/>
        <v>-0.80131609769593959</v>
      </c>
    </row>
    <row r="554" spans="1:21" x14ac:dyDescent="0.3">
      <c r="A554" s="180">
        <v>3315</v>
      </c>
      <c r="B554" s="181">
        <v>90.07</v>
      </c>
      <c r="C554" s="181">
        <v>210.13</v>
      </c>
      <c r="D554" s="57">
        <f t="shared" si="364"/>
        <v>1118.0625006740349</v>
      </c>
      <c r="E554" s="57">
        <f t="shared" si="365"/>
        <v>-1034.482500674035</v>
      </c>
      <c r="F554" s="57">
        <f t="shared" si="366"/>
        <v>-1788.712661732734</v>
      </c>
      <c r="G554" s="57">
        <f t="shared" si="367"/>
        <v>-1802.3430196326688</v>
      </c>
      <c r="H554" s="57">
        <f t="shared" si="368"/>
        <v>16365.737338267296</v>
      </c>
      <c r="I554" s="57">
        <f t="shared" si="369"/>
        <v>29187.436980367333</v>
      </c>
      <c r="J554" s="182">
        <f t="shared" si="370"/>
        <v>2539.2781152645744</v>
      </c>
      <c r="K554" s="182">
        <f t="shared" si="371"/>
        <v>225.21747316105203</v>
      </c>
      <c r="L554" s="182">
        <f t="shared" si="372"/>
        <v>2450.2421149477632</v>
      </c>
      <c r="M554" s="203"/>
      <c r="N554" s="184">
        <f t="shared" si="373"/>
        <v>3</v>
      </c>
      <c r="O554" s="184">
        <f t="shared" si="374"/>
        <v>3.4906585039879649E-4</v>
      </c>
      <c r="P554" s="184">
        <f t="shared" si="375"/>
        <v>-4.7123889803848684E-3</v>
      </c>
      <c r="Q554" s="182">
        <f t="shared" si="376"/>
        <v>4.7252970586684206E-3</v>
      </c>
      <c r="R554" s="182">
        <f t="shared" si="377"/>
        <v>1.0000018607068457</v>
      </c>
      <c r="S554" s="182">
        <f t="shared" si="378"/>
        <v>-3.1415978771317525E-3</v>
      </c>
      <c r="T554" s="182">
        <f t="shared" si="379"/>
        <v>-2.5911069316161042</v>
      </c>
      <c r="U554" s="185">
        <f t="shared" si="380"/>
        <v>-1.5119980995298907</v>
      </c>
    </row>
    <row r="555" spans="1:21" x14ac:dyDescent="0.3">
      <c r="A555" s="180">
        <v>3318</v>
      </c>
      <c r="B555" s="181">
        <v>90.13</v>
      </c>
      <c r="C555" s="181">
        <v>209.85</v>
      </c>
      <c r="D555" s="57">
        <f t="shared" si="364"/>
        <v>1118.0572646787559</v>
      </c>
      <c r="E555" s="57">
        <f t="shared" si="365"/>
        <v>-1034.477264678756</v>
      </c>
      <c r="F555" s="57">
        <f t="shared" si="366"/>
        <v>-1791.3109930387616</v>
      </c>
      <c r="G555" s="57">
        <f t="shared" si="367"/>
        <v>-1803.8425623211479</v>
      </c>
      <c r="H555" s="57">
        <f t="shared" si="368"/>
        <v>16363.139006961268</v>
      </c>
      <c r="I555" s="57">
        <f t="shared" si="369"/>
        <v>29185.937437678855</v>
      </c>
      <c r="J555" s="182">
        <f t="shared" si="370"/>
        <v>2542.1729019527443</v>
      </c>
      <c r="K555" s="182">
        <f t="shared" si="371"/>
        <v>225.19971417398418</v>
      </c>
      <c r="L555" s="182">
        <f t="shared" si="372"/>
        <v>2453.2421072104707</v>
      </c>
      <c r="M555" s="203"/>
      <c r="N555" s="184">
        <f t="shared" si="373"/>
        <v>3</v>
      </c>
      <c r="O555" s="184">
        <f t="shared" si="374"/>
        <v>1.0471975511966373E-3</v>
      </c>
      <c r="P555" s="184">
        <f t="shared" si="375"/>
        <v>-4.8869219055841422E-3</v>
      </c>
      <c r="Q555" s="182">
        <f t="shared" si="376"/>
        <v>4.997854888965092E-3</v>
      </c>
      <c r="R555" s="182">
        <f t="shared" si="377"/>
        <v>1.0000020815513238</v>
      </c>
      <c r="S555" s="182">
        <f t="shared" si="378"/>
        <v>-5.2359952789271299E-3</v>
      </c>
      <c r="T555" s="182">
        <f t="shared" si="379"/>
        <v>-2.5983313060275206</v>
      </c>
      <c r="U555" s="185">
        <f t="shared" si="380"/>
        <v>-1.4995426884791376</v>
      </c>
    </row>
    <row r="556" spans="1:21" x14ac:dyDescent="0.3">
      <c r="A556" s="180">
        <v>3321</v>
      </c>
      <c r="B556" s="181">
        <v>90.25</v>
      </c>
      <c r="C556" s="181">
        <v>209.57</v>
      </c>
      <c r="D556" s="57">
        <f t="shared" si="364"/>
        <v>1118.0473163022723</v>
      </c>
      <c r="E556" s="57">
        <f t="shared" si="365"/>
        <v>-1034.4673163022724</v>
      </c>
      <c r="F556" s="57">
        <f t="shared" si="366"/>
        <v>-1793.9166107124572</v>
      </c>
      <c r="G556" s="57">
        <f t="shared" si="367"/>
        <v>-1805.3293832139191</v>
      </c>
      <c r="H556" s="57">
        <f t="shared" si="368"/>
        <v>16360.533389287571</v>
      </c>
      <c r="I556" s="57">
        <f t="shared" si="369"/>
        <v>29184.450616786082</v>
      </c>
      <c r="J556" s="182">
        <f t="shared" si="370"/>
        <v>2545.0640440047123</v>
      </c>
      <c r="K556" s="182">
        <f t="shared" si="371"/>
        <v>225.18167735865825</v>
      </c>
      <c r="L556" s="182">
        <f t="shared" si="372"/>
        <v>2456.2420487548275</v>
      </c>
      <c r="M556" s="203"/>
      <c r="N556" s="184">
        <f t="shared" si="373"/>
        <v>3</v>
      </c>
      <c r="O556" s="184">
        <f t="shared" si="374"/>
        <v>2.0943951023932746E-3</v>
      </c>
      <c r="P556" s="184">
        <f t="shared" si="375"/>
        <v>-4.8869219055841422E-3</v>
      </c>
      <c r="Q556" s="182">
        <f t="shared" si="376"/>
        <v>5.316787112866983E-3</v>
      </c>
      <c r="R556" s="182">
        <f t="shared" si="377"/>
        <v>1.0000023556920927</v>
      </c>
      <c r="S556" s="182">
        <f t="shared" si="378"/>
        <v>-9.948376483635812E-3</v>
      </c>
      <c r="T556" s="182">
        <f t="shared" si="379"/>
        <v>-2.605617673695678</v>
      </c>
      <c r="U556" s="185">
        <f t="shared" si="380"/>
        <v>-1.4868208927712634</v>
      </c>
    </row>
    <row r="557" spans="1:21" x14ac:dyDescent="0.3">
      <c r="A557" s="180">
        <v>3324</v>
      </c>
      <c r="B557" s="181">
        <v>90.28</v>
      </c>
      <c r="C557" s="181">
        <v>209.29</v>
      </c>
      <c r="D557" s="57">
        <f t="shared" si="364"/>
        <v>1118.0334409567336</v>
      </c>
      <c r="E557" s="57">
        <f t="shared" si="365"/>
        <v>-1034.4534409567336</v>
      </c>
      <c r="F557" s="57">
        <f t="shared" si="366"/>
        <v>-1796.5294500965615</v>
      </c>
      <c r="G557" s="57">
        <f t="shared" si="367"/>
        <v>-1806.8034455297447</v>
      </c>
      <c r="H557" s="57">
        <f t="shared" si="368"/>
        <v>16357.920549903467</v>
      </c>
      <c r="I557" s="57">
        <f t="shared" si="369"/>
        <v>29182.976554470257</v>
      </c>
      <c r="J557" s="182">
        <f t="shared" si="370"/>
        <v>2547.9514822387046</v>
      </c>
      <c r="K557" s="182">
        <f t="shared" si="371"/>
        <v>225.16336402961733</v>
      </c>
      <c r="L557" s="182">
        <f t="shared" si="372"/>
        <v>2459.2418651953826</v>
      </c>
      <c r="M557" s="203"/>
      <c r="N557" s="184">
        <f t="shared" si="373"/>
        <v>3</v>
      </c>
      <c r="O557" s="184">
        <f t="shared" si="374"/>
        <v>5.2359877559831865E-4</v>
      </c>
      <c r="P557" s="184">
        <f t="shared" si="375"/>
        <v>-4.8869219055841422E-3</v>
      </c>
      <c r="Q557" s="182">
        <f t="shared" si="376"/>
        <v>4.9148397703251412E-3</v>
      </c>
      <c r="R557" s="182">
        <f t="shared" si="377"/>
        <v>1.000002012975693</v>
      </c>
      <c r="S557" s="182">
        <f t="shared" si="378"/>
        <v>-1.3875345538833695E-2</v>
      </c>
      <c r="T557" s="182">
        <f t="shared" si="379"/>
        <v>-2.612839384104177</v>
      </c>
      <c r="U557" s="185">
        <f t="shared" si="380"/>
        <v>-1.4740623158256891</v>
      </c>
    </row>
    <row r="558" spans="1:21" x14ac:dyDescent="0.3">
      <c r="A558" s="180">
        <v>3327</v>
      </c>
      <c r="B558" s="181">
        <v>90.24</v>
      </c>
      <c r="C558" s="181">
        <v>209.01</v>
      </c>
      <c r="D558" s="57">
        <f t="shared" si="364"/>
        <v>1118.0198274084737</v>
      </c>
      <c r="E558" s="57">
        <f t="shared" si="365"/>
        <v>-1034.4398274084738</v>
      </c>
      <c r="F558" s="57">
        <f t="shared" si="366"/>
        <v>-1799.1494629137749</v>
      </c>
      <c r="G558" s="57">
        <f t="shared" si="367"/>
        <v>-1808.2647221059892</v>
      </c>
      <c r="H558" s="57">
        <f t="shared" si="368"/>
        <v>16355.300537086254</v>
      </c>
      <c r="I558" s="57">
        <f t="shared" si="369"/>
        <v>29181.515277894014</v>
      </c>
      <c r="J558" s="182">
        <f t="shared" si="370"/>
        <v>2550.8351759994166</v>
      </c>
      <c r="K558" s="182">
        <f t="shared" si="371"/>
        <v>225.14477538274838</v>
      </c>
      <c r="L558" s="182">
        <f t="shared" si="372"/>
        <v>2462.2415011414523</v>
      </c>
      <c r="M558" s="203"/>
      <c r="N558" s="184">
        <f t="shared" si="373"/>
        <v>3</v>
      </c>
      <c r="O558" s="184">
        <f t="shared" si="374"/>
        <v>-6.9813170079784093E-4</v>
      </c>
      <c r="P558" s="184">
        <f t="shared" si="375"/>
        <v>-4.8869219055841422E-3</v>
      </c>
      <c r="Q558" s="182">
        <f t="shared" si="376"/>
        <v>4.9364866893091275E-3</v>
      </c>
      <c r="R558" s="182">
        <f t="shared" si="377"/>
        <v>1.000002030746685</v>
      </c>
      <c r="S558" s="182">
        <f t="shared" si="378"/>
        <v>-1.3613548259754459E-2</v>
      </c>
      <c r="T558" s="182">
        <f t="shared" si="379"/>
        <v>-2.6200128172133206</v>
      </c>
      <c r="U558" s="185">
        <f t="shared" si="380"/>
        <v>-1.461276576244525</v>
      </c>
    </row>
    <row r="559" spans="1:21" x14ac:dyDescent="0.3">
      <c r="A559" s="180">
        <v>3330</v>
      </c>
      <c r="B559" s="181">
        <v>90.18</v>
      </c>
      <c r="C559" s="181">
        <v>208.74</v>
      </c>
      <c r="D559" s="57">
        <f t="shared" si="364"/>
        <v>1118.0088318389594</v>
      </c>
      <c r="E559" s="57">
        <f t="shared" si="365"/>
        <v>-1034.4288318389595</v>
      </c>
      <c r="F559" s="57">
        <f t="shared" si="366"/>
        <v>-1801.7764686704211</v>
      </c>
      <c r="G559" s="57">
        <f t="shared" si="367"/>
        <v>-1809.7134119881975</v>
      </c>
      <c r="H559" s="57">
        <f t="shared" si="368"/>
        <v>16352.673531329607</v>
      </c>
      <c r="I559" s="57">
        <f t="shared" si="369"/>
        <v>29180.066588011807</v>
      </c>
      <c r="J559" s="182">
        <f t="shared" si="370"/>
        <v>2553.7151518100873</v>
      </c>
      <c r="K559" s="182">
        <f t="shared" si="371"/>
        <v>225.12591828780978</v>
      </c>
      <c r="L559" s="182">
        <f t="shared" si="372"/>
        <v>2465.2408998037004</v>
      </c>
      <c r="M559" s="203"/>
      <c r="N559" s="184">
        <f t="shared" si="373"/>
        <v>3</v>
      </c>
      <c r="O559" s="184">
        <f t="shared" si="374"/>
        <v>-1.0471975511963895E-3</v>
      </c>
      <c r="P559" s="184">
        <f t="shared" si="375"/>
        <v>-4.7123889803843723E-3</v>
      </c>
      <c r="Q559" s="182">
        <f t="shared" si="376"/>
        <v>4.8273110806675845E-3</v>
      </c>
      <c r="R559" s="182">
        <f t="shared" si="377"/>
        <v>1.0000019419155477</v>
      </c>
      <c r="S559" s="182">
        <f t="shared" si="378"/>
        <v>-1.0995569514351228E-2</v>
      </c>
      <c r="T559" s="182">
        <f t="shared" si="379"/>
        <v>-2.6270057566462692</v>
      </c>
      <c r="U559" s="185">
        <f t="shared" si="380"/>
        <v>-1.4486898822083321</v>
      </c>
    </row>
    <row r="560" spans="1:21" x14ac:dyDescent="0.3">
      <c r="A560" s="180">
        <v>3333</v>
      </c>
      <c r="B560" s="181">
        <v>90.09</v>
      </c>
      <c r="C560" s="181">
        <v>208.46</v>
      </c>
      <c r="D560" s="57">
        <f t="shared" si="364"/>
        <v>1118.0017632486883</v>
      </c>
      <c r="E560" s="57">
        <f t="shared" si="365"/>
        <v>-1034.4217632486884</v>
      </c>
      <c r="F560" s="57">
        <f t="shared" si="366"/>
        <v>-1804.4104074000065</v>
      </c>
      <c r="G560" s="57">
        <f t="shared" si="367"/>
        <v>-1811.1494819871484</v>
      </c>
      <c r="H560" s="57">
        <f t="shared" si="368"/>
        <v>16350.039592600022</v>
      </c>
      <c r="I560" s="57">
        <f t="shared" si="369"/>
        <v>29178.630518012855</v>
      </c>
      <c r="J560" s="182">
        <f t="shared" si="370"/>
        <v>2556.5913565597011</v>
      </c>
      <c r="K560" s="182">
        <f t="shared" si="371"/>
        <v>225.10679399493662</v>
      </c>
      <c r="L560" s="182">
        <f t="shared" si="372"/>
        <v>2468.2399926550083</v>
      </c>
      <c r="M560" s="203"/>
      <c r="N560" s="184">
        <f t="shared" si="373"/>
        <v>3</v>
      </c>
      <c r="O560" s="184">
        <f t="shared" si="374"/>
        <v>-1.5707963267949561E-3</v>
      </c>
      <c r="P560" s="184">
        <f t="shared" si="375"/>
        <v>-4.8869219055841422E-3</v>
      </c>
      <c r="Q560" s="182">
        <f t="shared" si="376"/>
        <v>5.1331539346033406E-3</v>
      </c>
      <c r="R560" s="182">
        <f t="shared" si="377"/>
        <v>1.0000021957782288</v>
      </c>
      <c r="S560" s="182">
        <f t="shared" si="378"/>
        <v>-7.0685902710885835E-3</v>
      </c>
      <c r="T560" s="182">
        <f t="shared" si="379"/>
        <v>-2.6339387295854522</v>
      </c>
      <c r="U560" s="185">
        <f t="shared" si="380"/>
        <v>-1.4360699989508605</v>
      </c>
    </row>
    <row r="561" spans="1:21" x14ac:dyDescent="0.3">
      <c r="A561" s="180">
        <v>3335.25</v>
      </c>
      <c r="B561" s="181">
        <v>90.03</v>
      </c>
      <c r="C561" s="181">
        <v>208.25</v>
      </c>
      <c r="D561" s="57">
        <f t="shared" si="364"/>
        <v>1117.9994070520988</v>
      </c>
      <c r="E561" s="57">
        <f t="shared" si="365"/>
        <v>-1034.4194070520989</v>
      </c>
      <c r="F561" s="57">
        <f t="shared" si="366"/>
        <v>-1806.3904542924013</v>
      </c>
      <c r="G561" s="57">
        <f t="shared" si="367"/>
        <v>-1812.2180804254383</v>
      </c>
      <c r="H561" s="57">
        <f t="shared" si="368"/>
        <v>16348.059545707627</v>
      </c>
      <c r="I561" s="57">
        <f t="shared" si="369"/>
        <v>29177.561919574564</v>
      </c>
      <c r="J561" s="182">
        <f t="shared" si="370"/>
        <v>2558.7459515121013</v>
      </c>
      <c r="K561" s="182">
        <f t="shared" si="371"/>
        <v>225.09227251031322</v>
      </c>
      <c r="L561" s="182">
        <f t="shared" si="372"/>
        <v>2470.4890627836517</v>
      </c>
      <c r="M561" s="203"/>
      <c r="N561" s="184">
        <f t="shared" si="373"/>
        <v>2.25</v>
      </c>
      <c r="O561" s="184">
        <f t="shared" si="374"/>
        <v>-1.0471975511966373E-3</v>
      </c>
      <c r="P561" s="184">
        <f t="shared" si="375"/>
        <v>-3.6651914291882309E-3</v>
      </c>
      <c r="Q561" s="182">
        <f t="shared" si="376"/>
        <v>3.811854530852532E-3</v>
      </c>
      <c r="R561" s="182">
        <f t="shared" si="377"/>
        <v>1.0000012108546732</v>
      </c>
      <c r="S561" s="182">
        <f t="shared" si="378"/>
        <v>-2.3561965895758166E-3</v>
      </c>
      <c r="T561" s="182">
        <f t="shared" si="379"/>
        <v>-1.9800468923947094</v>
      </c>
      <c r="U561" s="185">
        <f t="shared" si="380"/>
        <v>-1.0685984382899771</v>
      </c>
    </row>
    <row r="562" spans="1:21" x14ac:dyDescent="0.3">
      <c r="A562" s="180">
        <v>3339</v>
      </c>
      <c r="B562" s="181">
        <v>90.08</v>
      </c>
      <c r="C562" s="181">
        <v>208.32</v>
      </c>
      <c r="D562" s="57">
        <f t="shared" si="364"/>
        <v>1117.9958073107359</v>
      </c>
      <c r="E562" s="57">
        <f t="shared" si="365"/>
        <v>-1034.415807310736</v>
      </c>
      <c r="F562" s="57">
        <f t="shared" si="366"/>
        <v>-1809.6927078587491</v>
      </c>
      <c r="G562" s="57">
        <f t="shared" si="367"/>
        <v>-1813.9950457553764</v>
      </c>
      <c r="H562" s="57">
        <f t="shared" si="368"/>
        <v>16344.757292141279</v>
      </c>
      <c r="I562" s="57">
        <f t="shared" si="369"/>
        <v>29175.784954244627</v>
      </c>
      <c r="J562" s="182">
        <f t="shared" si="370"/>
        <v>2562.3359894639466</v>
      </c>
      <c r="K562" s="182">
        <f t="shared" si="371"/>
        <v>225.06802619443198</v>
      </c>
      <c r="L562" s="182">
        <f t="shared" si="372"/>
        <v>2474.2373809268151</v>
      </c>
      <c r="M562" s="203"/>
      <c r="N562" s="184">
        <f t="shared" si="373"/>
        <v>3.75</v>
      </c>
      <c r="O562" s="184">
        <f t="shared" si="374"/>
        <v>8.7266462599711514E-4</v>
      </c>
      <c r="P562" s="184">
        <f t="shared" si="375"/>
        <v>1.2217304763959117E-3</v>
      </c>
      <c r="Q562" s="182">
        <f t="shared" si="376"/>
        <v>1.5013885027754803E-3</v>
      </c>
      <c r="R562" s="182">
        <f t="shared" si="377"/>
        <v>1.0000001878473286</v>
      </c>
      <c r="S562" s="182">
        <f t="shared" si="378"/>
        <v>-3.5997413629286785E-3</v>
      </c>
      <c r="T562" s="182">
        <f t="shared" si="379"/>
        <v>-3.3022535663479853</v>
      </c>
      <c r="U562" s="185">
        <f t="shared" si="380"/>
        <v>-1.7769653299380557</v>
      </c>
    </row>
    <row r="563" spans="1:21" x14ac:dyDescent="0.3">
      <c r="A563" s="180">
        <v>3342</v>
      </c>
      <c r="B563" s="181">
        <v>90.15</v>
      </c>
      <c r="C563" s="181">
        <v>208.37</v>
      </c>
      <c r="D563" s="57">
        <f t="shared" si="364"/>
        <v>1117.9897859288519</v>
      </c>
      <c r="E563" s="57">
        <f t="shared" si="365"/>
        <v>-1034.409785928852</v>
      </c>
      <c r="F563" s="57">
        <f t="shared" si="366"/>
        <v>-1812.3330164951178</v>
      </c>
      <c r="G563" s="57">
        <f t="shared" si="367"/>
        <v>-1815.4193815153196</v>
      </c>
      <c r="H563" s="57">
        <f t="shared" si="368"/>
        <v>16342.116983504911</v>
      </c>
      <c r="I563" s="57">
        <f t="shared" si="369"/>
        <v>29174.360618484683</v>
      </c>
      <c r="J563" s="182">
        <f t="shared" si="370"/>
        <v>2565.2092494492058</v>
      </c>
      <c r="K563" s="182">
        <f t="shared" si="371"/>
        <v>225.04874523606594</v>
      </c>
      <c r="L563" s="182">
        <f t="shared" si="372"/>
        <v>2477.2361231597138</v>
      </c>
      <c r="M563" s="203"/>
      <c r="N563" s="184">
        <f t="shared" si="373"/>
        <v>3</v>
      </c>
      <c r="O563" s="184">
        <f t="shared" si="374"/>
        <v>1.2217304763961596E-3</v>
      </c>
      <c r="P563" s="184">
        <f t="shared" si="375"/>
        <v>8.726646259973632E-4</v>
      </c>
      <c r="Q563" s="182">
        <f t="shared" si="376"/>
        <v>1.5013879390814999E-3</v>
      </c>
      <c r="R563" s="182">
        <f t="shared" si="377"/>
        <v>1.0000001878471876</v>
      </c>
      <c r="S563" s="182">
        <f t="shared" si="378"/>
        <v>-6.0213818840976199E-3</v>
      </c>
      <c r="T563" s="182">
        <f t="shared" si="379"/>
        <v>-2.6403086363686414</v>
      </c>
      <c r="U563" s="185">
        <f t="shared" si="380"/>
        <v>-1.4243357599432753</v>
      </c>
    </row>
    <row r="564" spans="1:21" x14ac:dyDescent="0.3">
      <c r="A564" s="180">
        <v>3345</v>
      </c>
      <c r="B564" s="181">
        <v>90.09</v>
      </c>
      <c r="C564" s="181">
        <v>208.42</v>
      </c>
      <c r="D564" s="57">
        <f t="shared" si="364"/>
        <v>1117.9835027480267</v>
      </c>
      <c r="E564" s="57">
        <f t="shared" si="365"/>
        <v>-1034.4035027480268</v>
      </c>
      <c r="F564" s="57">
        <f t="shared" si="366"/>
        <v>-1814.9720807286601</v>
      </c>
      <c r="G564" s="57">
        <f t="shared" si="367"/>
        <v>-1816.846020607471</v>
      </c>
      <c r="H564" s="57">
        <f t="shared" si="368"/>
        <v>16339.477919271369</v>
      </c>
      <c r="I564" s="57">
        <f t="shared" si="369"/>
        <v>29172.933979392532</v>
      </c>
      <c r="J564" s="182">
        <f t="shared" si="370"/>
        <v>2568.083549346034</v>
      </c>
      <c r="K564" s="182">
        <f t="shared" si="371"/>
        <v>225.02956338494738</v>
      </c>
      <c r="L564" s="182">
        <f t="shared" si="372"/>
        <v>2480.2349393742561</v>
      </c>
      <c r="M564" s="203"/>
      <c r="N564" s="184">
        <f t="shared" si="373"/>
        <v>3</v>
      </c>
      <c r="O564" s="184">
        <f t="shared" si="374"/>
        <v>-1.0471975511966373E-3</v>
      </c>
      <c r="P564" s="184">
        <f t="shared" si="375"/>
        <v>8.7266462599686718E-4</v>
      </c>
      <c r="Q564" s="182">
        <f t="shared" si="376"/>
        <v>1.3631444715940244E-3</v>
      </c>
      <c r="R564" s="182">
        <f t="shared" si="377"/>
        <v>1.0000001548469331</v>
      </c>
      <c r="S564" s="182">
        <f t="shared" si="378"/>
        <v>-6.2831808253045306E-3</v>
      </c>
      <c r="T564" s="182">
        <f t="shared" si="379"/>
        <v>-2.6390642335422974</v>
      </c>
      <c r="U564" s="185">
        <f t="shared" si="380"/>
        <v>-1.4266390921513659</v>
      </c>
    </row>
    <row r="565" spans="1:21" x14ac:dyDescent="0.3">
      <c r="A565" s="180">
        <v>3348</v>
      </c>
      <c r="B565" s="181">
        <v>89.98</v>
      </c>
      <c r="C565" s="181">
        <v>208.48</v>
      </c>
      <c r="D565" s="57">
        <f t="shared" si="364"/>
        <v>1117.9816701525401</v>
      </c>
      <c r="E565" s="57">
        <f t="shared" si="365"/>
        <v>-1034.4016701525402</v>
      </c>
      <c r="F565" s="57">
        <f t="shared" si="366"/>
        <v>-1817.6097792431226</v>
      </c>
      <c r="G565" s="57">
        <f t="shared" si="367"/>
        <v>-1818.2751950550198</v>
      </c>
      <c r="H565" s="57">
        <f t="shared" si="368"/>
        <v>16336.840220756905</v>
      </c>
      <c r="I565" s="57">
        <f t="shared" si="369"/>
        <v>29171.504804944983</v>
      </c>
      <c r="J565" s="182">
        <f t="shared" si="370"/>
        <v>2570.9589639962369</v>
      </c>
      <c r="K565" s="182">
        <f t="shared" si="371"/>
        <v>225.01048589751514</v>
      </c>
      <c r="L565" s="182">
        <f t="shared" si="372"/>
        <v>2483.2338405190794</v>
      </c>
      <c r="M565" s="203"/>
      <c r="N565" s="184">
        <f t="shared" si="373"/>
        <v>3</v>
      </c>
      <c r="O565" s="184">
        <f t="shared" si="374"/>
        <v>-1.9198621771937526E-3</v>
      </c>
      <c r="P565" s="184">
        <f t="shared" si="375"/>
        <v>1.0471975511966373E-3</v>
      </c>
      <c r="Q565" s="182">
        <f t="shared" si="376"/>
        <v>2.1868911139975022E-3</v>
      </c>
      <c r="R565" s="182">
        <f t="shared" si="377"/>
        <v>1.0000003985412527</v>
      </c>
      <c r="S565" s="182">
        <f t="shared" si="378"/>
        <v>-1.8325954866458178E-3</v>
      </c>
      <c r="T565" s="182">
        <f t="shared" si="379"/>
        <v>-2.6376985144626111</v>
      </c>
      <c r="U565" s="185">
        <f t="shared" si="380"/>
        <v>-1.4291744475488388</v>
      </c>
    </row>
    <row r="566" spans="1:21" x14ac:dyDescent="0.3">
      <c r="A566" s="180">
        <v>3351</v>
      </c>
      <c r="B566" s="181">
        <v>89.86</v>
      </c>
      <c r="C566" s="181">
        <v>208.53</v>
      </c>
      <c r="D566" s="57">
        <f t="shared" si="364"/>
        <v>1117.9858589408841</v>
      </c>
      <c r="E566" s="57">
        <f t="shared" si="365"/>
        <v>-1034.4058589408842</v>
      </c>
      <c r="F566" s="57">
        <f t="shared" si="366"/>
        <v>-1820.2461025167897</v>
      </c>
      <c r="G566" s="57">
        <f t="shared" si="367"/>
        <v>-1819.7068996997525</v>
      </c>
      <c r="H566" s="57">
        <f t="shared" si="368"/>
        <v>16334.203897483238</v>
      </c>
      <c r="I566" s="57">
        <f t="shared" si="369"/>
        <v>29170.073100300251</v>
      </c>
      <c r="J566" s="182">
        <f t="shared" si="370"/>
        <v>2573.8354793075737</v>
      </c>
      <c r="K566" s="182">
        <f t="shared" si="371"/>
        <v>224.99151251527891</v>
      </c>
      <c r="L566" s="182">
        <f t="shared" si="372"/>
        <v>2486.2328157690295</v>
      </c>
      <c r="M566" s="203"/>
      <c r="N566" s="184">
        <f t="shared" si="373"/>
        <v>3</v>
      </c>
      <c r="O566" s="184">
        <f t="shared" si="374"/>
        <v>-2.0943951023932746E-3</v>
      </c>
      <c r="P566" s="184">
        <f t="shared" si="375"/>
        <v>8.726646259973632E-4</v>
      </c>
      <c r="Q566" s="182">
        <f t="shared" si="376"/>
        <v>2.2689276390754909E-3</v>
      </c>
      <c r="R566" s="182">
        <f t="shared" si="377"/>
        <v>1.0000004290029401</v>
      </c>
      <c r="S566" s="182">
        <f t="shared" si="378"/>
        <v>4.1887883439845489E-3</v>
      </c>
      <c r="T566" s="182">
        <f t="shared" si="379"/>
        <v>-2.6363232736671693</v>
      </c>
      <c r="U566" s="185">
        <f t="shared" si="380"/>
        <v>-1.4317046447327106</v>
      </c>
    </row>
    <row r="567" spans="1:21" x14ac:dyDescent="0.3">
      <c r="A567" s="180">
        <v>3354</v>
      </c>
      <c r="B567" s="181">
        <v>89.73</v>
      </c>
      <c r="C567" s="181">
        <v>208.58</v>
      </c>
      <c r="D567" s="57">
        <f t="shared" si="364"/>
        <v>1117.9965926912612</v>
      </c>
      <c r="E567" s="57">
        <f t="shared" si="365"/>
        <v>-1034.4165926912613</v>
      </c>
      <c r="F567" s="57">
        <f t="shared" si="366"/>
        <v>-1822.8811610088937</v>
      </c>
      <c r="G567" s="57">
        <f t="shared" si="367"/>
        <v>-1821.1408965957107</v>
      </c>
      <c r="H567" s="57">
        <f t="shared" si="368"/>
        <v>16331.568838991134</v>
      </c>
      <c r="I567" s="57">
        <f t="shared" si="369"/>
        <v>29168.639103404294</v>
      </c>
      <c r="J567" s="182">
        <f t="shared" si="370"/>
        <v>2576.7130015612065</v>
      </c>
      <c r="K567" s="182">
        <f t="shared" si="371"/>
        <v>224.97263743277188</v>
      </c>
      <c r="L567" s="182">
        <f t="shared" si="372"/>
        <v>2489.2318418116292</v>
      </c>
      <c r="M567" s="203"/>
      <c r="N567" s="184">
        <f t="shared" si="373"/>
        <v>3</v>
      </c>
      <c r="O567" s="184">
        <f t="shared" si="374"/>
        <v>-2.2689280275925493E-3</v>
      </c>
      <c r="P567" s="184">
        <f t="shared" si="375"/>
        <v>8.726646259973632E-4</v>
      </c>
      <c r="Q567" s="182">
        <f t="shared" si="376"/>
        <v>2.4309602769891914E-3</v>
      </c>
      <c r="R567" s="182">
        <f t="shared" si="377"/>
        <v>1.00000049246428</v>
      </c>
      <c r="S567" s="182">
        <f t="shared" si="378"/>
        <v>1.0733750377063766E-2</v>
      </c>
      <c r="T567" s="182">
        <f t="shared" si="379"/>
        <v>-2.6350584921041</v>
      </c>
      <c r="U567" s="185">
        <f t="shared" si="380"/>
        <v>-1.4339968959582439</v>
      </c>
    </row>
    <row r="568" spans="1:21" x14ac:dyDescent="0.3">
      <c r="A568" s="180">
        <v>3357</v>
      </c>
      <c r="B568" s="181">
        <v>89.75</v>
      </c>
      <c r="C568" s="181">
        <v>208.64</v>
      </c>
      <c r="D568" s="57">
        <f t="shared" si="364"/>
        <v>1118.0102062138797</v>
      </c>
      <c r="E568" s="57">
        <f t="shared" si="365"/>
        <v>-1034.4302062138797</v>
      </c>
      <c r="F568" s="57">
        <f t="shared" si="366"/>
        <v>-1825.514832001588</v>
      </c>
      <c r="G568" s="57">
        <f t="shared" si="367"/>
        <v>-1822.5774169959859</v>
      </c>
      <c r="H568" s="57">
        <f t="shared" si="368"/>
        <v>16328.935167998439</v>
      </c>
      <c r="I568" s="57">
        <f t="shared" si="369"/>
        <v>29167.202583004018</v>
      </c>
      <c r="J568" s="182">
        <f t="shared" si="370"/>
        <v>2579.5916038787122</v>
      </c>
      <c r="K568" s="182">
        <f t="shared" si="371"/>
        <v>224.95386590178092</v>
      </c>
      <c r="L568" s="182">
        <f t="shared" si="372"/>
        <v>2492.2309279966503</v>
      </c>
      <c r="M568" s="203"/>
      <c r="N568" s="184">
        <f t="shared" si="373"/>
        <v>3</v>
      </c>
      <c r="O568" s="184">
        <f t="shared" si="374"/>
        <v>3.4906585039879649E-4</v>
      </c>
      <c r="P568" s="184">
        <f t="shared" si="375"/>
        <v>1.0471975511961414E-3</v>
      </c>
      <c r="Q568" s="182">
        <f t="shared" si="376"/>
        <v>1.1038329069095187E-3</v>
      </c>
      <c r="R568" s="182">
        <f t="shared" si="377"/>
        <v>1.0000001015372695</v>
      </c>
      <c r="S568" s="182">
        <f t="shared" si="378"/>
        <v>1.3613522618459765E-2</v>
      </c>
      <c r="T568" s="182">
        <f t="shared" si="379"/>
        <v>-2.6336709926943951</v>
      </c>
      <c r="U568" s="185">
        <f t="shared" si="380"/>
        <v>-1.4365204002751777</v>
      </c>
    </row>
    <row r="569" spans="1:21" x14ac:dyDescent="0.3">
      <c r="A569" s="180">
        <v>3360.05</v>
      </c>
      <c r="B569" s="181">
        <v>89.91</v>
      </c>
      <c r="C569" s="181">
        <v>208.69</v>
      </c>
      <c r="D569" s="57">
        <f t="shared" si="364"/>
        <v>1118.0192557304074</v>
      </c>
      <c r="E569" s="57">
        <f t="shared" si="365"/>
        <v>-1034.4392557304075</v>
      </c>
      <c r="F569" s="57">
        <f t="shared" si="366"/>
        <v>-1828.1910092878416</v>
      </c>
      <c r="G569" s="57">
        <f t="shared" si="367"/>
        <v>-1824.0404571879187</v>
      </c>
      <c r="H569" s="57">
        <f t="shared" si="368"/>
        <v>16326.258990712186</v>
      </c>
      <c r="I569" s="57">
        <f t="shared" si="369"/>
        <v>29165.739542812087</v>
      </c>
      <c r="J569" s="182">
        <f t="shared" si="370"/>
        <v>2582.5193040709705</v>
      </c>
      <c r="K569" s="182">
        <f t="shared" si="371"/>
        <v>224.93488665278181</v>
      </c>
      <c r="L569" s="182">
        <f t="shared" si="372"/>
        <v>2495.2800856075432</v>
      </c>
      <c r="M569" s="203"/>
      <c r="N569" s="184">
        <f t="shared" si="373"/>
        <v>3.0500000000001819</v>
      </c>
      <c r="O569" s="184">
        <f t="shared" si="374"/>
        <v>2.7925268031908676E-3</v>
      </c>
      <c r="P569" s="184">
        <f t="shared" si="375"/>
        <v>8.726646259973632E-4</v>
      </c>
      <c r="Q569" s="182">
        <f t="shared" si="376"/>
        <v>2.9257037267889086E-3</v>
      </c>
      <c r="R569" s="182">
        <f t="shared" si="377"/>
        <v>1.0000007133124686</v>
      </c>
      <c r="S569" s="182">
        <f t="shared" si="378"/>
        <v>9.04951652763482E-3</v>
      </c>
      <c r="T569" s="182">
        <f t="shared" si="379"/>
        <v>-2.6761772862535707</v>
      </c>
      <c r="U569" s="185">
        <f t="shared" si="380"/>
        <v>-1.4630401919327214</v>
      </c>
    </row>
    <row r="570" spans="1:21" x14ac:dyDescent="0.3">
      <c r="A570" s="180">
        <v>3363</v>
      </c>
      <c r="B570" s="181">
        <v>90.11</v>
      </c>
      <c r="C570" s="181">
        <v>208.73</v>
      </c>
      <c r="D570" s="57">
        <f t="shared" si="364"/>
        <v>1118.0187408585211</v>
      </c>
      <c r="E570" s="57">
        <f t="shared" si="365"/>
        <v>-1034.4387408585212</v>
      </c>
      <c r="F570" s="57">
        <f t="shared" si="366"/>
        <v>-1830.7783417722906</v>
      </c>
      <c r="G570" s="57">
        <f t="shared" si="367"/>
        <v>-1825.4575673318116</v>
      </c>
      <c r="H570" s="57">
        <f t="shared" si="368"/>
        <v>16323.671658227737</v>
      </c>
      <c r="I570" s="57">
        <f t="shared" si="369"/>
        <v>29164.322432668196</v>
      </c>
      <c r="J570" s="182">
        <f t="shared" si="370"/>
        <v>2585.3519425469858</v>
      </c>
      <c r="K570" s="182">
        <f t="shared" si="371"/>
        <v>224.91661979381195</v>
      </c>
      <c r="L570" s="182">
        <f t="shared" si="372"/>
        <v>2498.2293363390586</v>
      </c>
      <c r="M570" s="203"/>
      <c r="N570" s="184">
        <f t="shared" si="373"/>
        <v>2.9499999999998181</v>
      </c>
      <c r="O570" s="184">
        <f t="shared" si="374"/>
        <v>3.4906585039887086E-3</v>
      </c>
      <c r="P570" s="184">
        <f t="shared" si="375"/>
        <v>6.9813170079759297E-4</v>
      </c>
      <c r="Q570" s="182">
        <f t="shared" si="376"/>
        <v>3.5597870938310905E-3</v>
      </c>
      <c r="R570" s="182">
        <f t="shared" si="377"/>
        <v>1.000001056008351</v>
      </c>
      <c r="S570" s="182">
        <f t="shared" si="378"/>
        <v>-5.1487188623764173E-4</v>
      </c>
      <c r="T570" s="182">
        <f t="shared" si="379"/>
        <v>-2.5873324844489827</v>
      </c>
      <c r="U570" s="185">
        <f t="shared" si="380"/>
        <v>-1.4171101438927665</v>
      </c>
    </row>
    <row r="571" spans="1:21" x14ac:dyDescent="0.3">
      <c r="A571" s="180">
        <v>3366</v>
      </c>
      <c r="B571" s="181">
        <v>90.23</v>
      </c>
      <c r="C571" s="181">
        <v>208.77</v>
      </c>
      <c r="D571" s="57">
        <f t="shared" si="364"/>
        <v>1118.0098396936614</v>
      </c>
      <c r="E571" s="57">
        <f t="shared" si="365"/>
        <v>-1034.4298396936615</v>
      </c>
      <c r="F571" s="57">
        <f t="shared" si="366"/>
        <v>-1833.4085099295339</v>
      </c>
      <c r="G571" s="57">
        <f t="shared" si="367"/>
        <v>-1826.9005269911513</v>
      </c>
      <c r="H571" s="57">
        <f t="shared" si="368"/>
        <v>16321.041490070493</v>
      </c>
      <c r="I571" s="57">
        <f t="shared" si="369"/>
        <v>29162.879473008856</v>
      </c>
      <c r="J571" s="182">
        <f t="shared" si="370"/>
        <v>2588.2334322472889</v>
      </c>
      <c r="K571" s="182">
        <f t="shared" si="371"/>
        <v>224.89812893970668</v>
      </c>
      <c r="L571" s="182">
        <f t="shared" si="372"/>
        <v>2501.2286086091262</v>
      </c>
      <c r="M571" s="203"/>
      <c r="N571" s="184">
        <f t="shared" si="373"/>
        <v>3</v>
      </c>
      <c r="O571" s="184">
        <f t="shared" si="374"/>
        <v>2.0943951023932746E-3</v>
      </c>
      <c r="P571" s="184">
        <f t="shared" si="375"/>
        <v>6.9813170079808899E-4</v>
      </c>
      <c r="Q571" s="182">
        <f t="shared" si="376"/>
        <v>2.2076852691337301E-3</v>
      </c>
      <c r="R571" s="182">
        <f t="shared" si="377"/>
        <v>1.0000004061563854</v>
      </c>
      <c r="S571" s="182">
        <f t="shared" si="378"/>
        <v>-8.9011648596593104E-3</v>
      </c>
      <c r="T571" s="182">
        <f t="shared" si="379"/>
        <v>-2.6301681572434097</v>
      </c>
      <c r="U571" s="185">
        <f t="shared" si="380"/>
        <v>-1.4429596593397402</v>
      </c>
    </row>
    <row r="572" spans="1:21" x14ac:dyDescent="0.3">
      <c r="A572" s="180">
        <v>3369</v>
      </c>
      <c r="B572" s="181">
        <v>90.16</v>
      </c>
      <c r="C572" s="181">
        <v>208.81</v>
      </c>
      <c r="D572" s="57">
        <f t="shared" si="364"/>
        <v>1117.9996295374685</v>
      </c>
      <c r="E572" s="57">
        <f t="shared" si="365"/>
        <v>-1034.4196295374686</v>
      </c>
      <c r="F572" s="57">
        <f t="shared" si="366"/>
        <v>-1836.0376667303626</v>
      </c>
      <c r="G572" s="57">
        <f t="shared" si="367"/>
        <v>-1828.345320673433</v>
      </c>
      <c r="H572" s="57">
        <f t="shared" si="368"/>
        <v>16318.412333269664</v>
      </c>
      <c r="I572" s="57">
        <f t="shared" si="369"/>
        <v>29161.434679326576</v>
      </c>
      <c r="J572" s="182">
        <f t="shared" si="370"/>
        <v>2591.1157684057871</v>
      </c>
      <c r="K572" s="182">
        <f t="shared" si="371"/>
        <v>224.87972373037212</v>
      </c>
      <c r="L572" s="182">
        <f t="shared" si="372"/>
        <v>2504.2279220303171</v>
      </c>
      <c r="M572" s="203"/>
      <c r="N572" s="184">
        <f t="shared" si="373"/>
        <v>3</v>
      </c>
      <c r="O572" s="184">
        <f t="shared" si="374"/>
        <v>-1.2217304763961596E-3</v>
      </c>
      <c r="P572" s="184">
        <f t="shared" si="375"/>
        <v>6.9813170079759297E-4</v>
      </c>
      <c r="Q572" s="182">
        <f t="shared" si="376"/>
        <v>1.4071274009337387E-3</v>
      </c>
      <c r="R572" s="182">
        <f t="shared" si="377"/>
        <v>1.0000001650006594</v>
      </c>
      <c r="S572" s="182">
        <f t="shared" si="378"/>
        <v>-1.0210156192991714E-2</v>
      </c>
      <c r="T572" s="182">
        <f t="shared" si="379"/>
        <v>-2.629156800828734</v>
      </c>
      <c r="U572" s="185">
        <f t="shared" si="380"/>
        <v>-1.4447936822816549</v>
      </c>
    </row>
    <row r="573" spans="1:21" x14ac:dyDescent="0.3">
      <c r="A573" s="180">
        <v>3372</v>
      </c>
      <c r="B573" s="181">
        <v>90.02</v>
      </c>
      <c r="C573" s="181">
        <v>208.84</v>
      </c>
      <c r="D573" s="57">
        <f t="shared" si="364"/>
        <v>1117.9949171514907</v>
      </c>
      <c r="E573" s="57">
        <f t="shared" si="365"/>
        <v>-1034.4149171514907</v>
      </c>
      <c r="F573" s="57">
        <f t="shared" si="366"/>
        <v>-1838.6659519790626</v>
      </c>
      <c r="G573" s="57">
        <f t="shared" si="367"/>
        <v>-1829.791726481425</v>
      </c>
      <c r="H573" s="57">
        <f t="shared" si="368"/>
        <v>16315.784048020963</v>
      </c>
      <c r="I573" s="57">
        <f t="shared" si="369"/>
        <v>29159.988273518582</v>
      </c>
      <c r="J573" s="182">
        <f t="shared" si="370"/>
        <v>2593.9988907605466</v>
      </c>
      <c r="K573" s="182">
        <f t="shared" si="371"/>
        <v>224.86139824410481</v>
      </c>
      <c r="L573" s="182">
        <f t="shared" si="372"/>
        <v>2507.2272867280794</v>
      </c>
      <c r="M573" s="203"/>
      <c r="N573" s="184">
        <f t="shared" si="373"/>
        <v>3</v>
      </c>
      <c r="O573" s="184">
        <f t="shared" si="374"/>
        <v>-2.4434609527920711E-3</v>
      </c>
      <c r="P573" s="184">
        <f t="shared" si="375"/>
        <v>5.2359877559831865E-4</v>
      </c>
      <c r="Q573" s="182">
        <f t="shared" si="376"/>
        <v>2.4989310300109757E-3</v>
      </c>
      <c r="R573" s="182">
        <f t="shared" si="377"/>
        <v>1.0000005203883493</v>
      </c>
      <c r="S573" s="182">
        <f t="shared" si="378"/>
        <v>-4.7123859778482177E-3</v>
      </c>
      <c r="T573" s="182">
        <f t="shared" si="379"/>
        <v>-2.6282852486999522</v>
      </c>
      <c r="U573" s="185">
        <f t="shared" si="380"/>
        <v>-1.4464058079921345</v>
      </c>
    </row>
    <row r="574" spans="1:21" x14ac:dyDescent="0.3">
      <c r="A574" s="180">
        <v>3375</v>
      </c>
      <c r="B574" s="181">
        <v>89.88</v>
      </c>
      <c r="C574" s="181">
        <v>208.88</v>
      </c>
      <c r="D574" s="57">
        <f t="shared" si="364"/>
        <v>1117.9975351444914</v>
      </c>
      <c r="E574" s="57">
        <f t="shared" si="365"/>
        <v>-1034.4175351444915</v>
      </c>
      <c r="F574" s="57">
        <f t="shared" si="366"/>
        <v>-1841.2933553973196</v>
      </c>
      <c r="G574" s="57">
        <f t="shared" si="367"/>
        <v>-1831.2397387674325</v>
      </c>
      <c r="H574" s="57">
        <f t="shared" si="368"/>
        <v>16313.156644602706</v>
      </c>
      <c r="I574" s="57">
        <f t="shared" si="369"/>
        <v>29158.540261232574</v>
      </c>
      <c r="J574" s="182">
        <f t="shared" si="370"/>
        <v>2596.8827854701749</v>
      </c>
      <c r="K574" s="182">
        <f t="shared" si="371"/>
        <v>224.84315230168085</v>
      </c>
      <c r="L574" s="182">
        <f t="shared" si="372"/>
        <v>2510.2266909772839</v>
      </c>
      <c r="M574" s="203"/>
      <c r="N574" s="184">
        <f t="shared" si="373"/>
        <v>3</v>
      </c>
      <c r="O574" s="184">
        <f t="shared" si="374"/>
        <v>-2.4434609527920711E-3</v>
      </c>
      <c r="P574" s="184">
        <f t="shared" si="375"/>
        <v>6.9813170079759297E-4</v>
      </c>
      <c r="Q574" s="182">
        <f t="shared" si="376"/>
        <v>2.541237628739923E-3</v>
      </c>
      <c r="R574" s="182">
        <f t="shared" si="377"/>
        <v>1.0000005381577379</v>
      </c>
      <c r="S574" s="182">
        <f t="shared" si="378"/>
        <v>2.6179930007567032E-3</v>
      </c>
      <c r="T574" s="182">
        <f t="shared" si="379"/>
        <v>-2.6274034182569372</v>
      </c>
      <c r="U574" s="185">
        <f t="shared" si="380"/>
        <v>-1.4480122860075932</v>
      </c>
    </row>
    <row r="575" spans="1:21" x14ac:dyDescent="0.3">
      <c r="A575" s="180">
        <v>3378</v>
      </c>
      <c r="B575" s="181">
        <v>89.83</v>
      </c>
      <c r="C575" s="181">
        <v>208.92</v>
      </c>
      <c r="D575" s="57">
        <f t="shared" si="364"/>
        <v>1118.0051273187009</v>
      </c>
      <c r="E575" s="57">
        <f t="shared" si="365"/>
        <v>-1034.425127318701</v>
      </c>
      <c r="F575" s="57">
        <f t="shared" si="366"/>
        <v>-1843.9197404317329</v>
      </c>
      <c r="G575" s="57">
        <f t="shared" si="367"/>
        <v>-1832.6895811979073</v>
      </c>
      <c r="H575" s="57">
        <f t="shared" si="368"/>
        <v>16310.530259568293</v>
      </c>
      <c r="I575" s="57">
        <f t="shared" si="369"/>
        <v>29157.090418802098</v>
      </c>
      <c r="J575" s="182">
        <f t="shared" si="370"/>
        <v>2599.7675107949922</v>
      </c>
      <c r="K575" s="182">
        <f t="shared" si="371"/>
        <v>224.82499127048794</v>
      </c>
      <c r="L575" s="182">
        <f t="shared" si="372"/>
        <v>2513.2261283524422</v>
      </c>
      <c r="M575" s="203"/>
      <c r="N575" s="184">
        <f t="shared" si="373"/>
        <v>3</v>
      </c>
      <c r="O575" s="184">
        <f t="shared" si="374"/>
        <v>-8.7266462599711514E-4</v>
      </c>
      <c r="P575" s="184">
        <f t="shared" si="375"/>
        <v>6.9813170079759297E-4</v>
      </c>
      <c r="Q575" s="182">
        <f t="shared" si="376"/>
        <v>1.1175545931503272E-3</v>
      </c>
      <c r="R575" s="182">
        <f t="shared" si="377"/>
        <v>1.0000001040773687</v>
      </c>
      <c r="S575" s="182">
        <f t="shared" si="378"/>
        <v>7.5921742095056673E-3</v>
      </c>
      <c r="T575" s="182">
        <f t="shared" si="379"/>
        <v>-2.6263850344132105</v>
      </c>
      <c r="U575" s="185">
        <f t="shared" si="380"/>
        <v>-1.4498424304747495</v>
      </c>
    </row>
    <row r="576" spans="1:21" x14ac:dyDescent="0.3">
      <c r="A576" s="180">
        <v>3381</v>
      </c>
      <c r="B576" s="181">
        <v>89.8</v>
      </c>
      <c r="C576" s="181">
        <v>208.96</v>
      </c>
      <c r="D576" s="57">
        <f t="shared" ref="D576:D607" si="381">S576+D575</f>
        <v>1118.0148138795009</v>
      </c>
      <c r="E576" s="57">
        <f t="shared" ref="E576:E607" si="382">$D$1-D576</f>
        <v>-1034.434813879501</v>
      </c>
      <c r="F576" s="57">
        <f t="shared" ref="F576:F607" si="383">T576+F575</f>
        <v>-1846.5451074201617</v>
      </c>
      <c r="G576" s="57">
        <f t="shared" ref="G576:G607" si="384">U576+G575</f>
        <v>-1834.141253948721</v>
      </c>
      <c r="H576" s="57">
        <f t="shared" ref="H576:H607" si="385">H575+T576</f>
        <v>16307.904892579865</v>
      </c>
      <c r="I576" s="57">
        <f t="shared" ref="I576:I607" si="386">I575+U576</f>
        <v>29155.638746051285</v>
      </c>
      <c r="J576" s="182">
        <f t="shared" ref="J576:J607" si="387">SQRT(F576^2+G576^2)</f>
        <v>2602.653064312246</v>
      </c>
      <c r="K576" s="182">
        <f t="shared" ref="K576:K607" si="388">IF(J576=0,0,IF(F576&lt;0,ATAN(G576/F576)*180/PI()+180,ATAN(G576/F576)*180/PI()))</f>
        <v>224.80691488122716</v>
      </c>
      <c r="L576" s="182">
        <f t="shared" ref="L576:L607" si="389">COS((K576-$B$1)*PI()/180)*J576</f>
        <v>2516.2255992340861</v>
      </c>
      <c r="M576" s="203"/>
      <c r="N576" s="184">
        <f t="shared" ref="N576:N607" si="390">A576-A575</f>
        <v>3</v>
      </c>
      <c r="O576" s="184">
        <f t="shared" ref="O576:O607" si="391">RADIANS(B576-B575)</f>
        <v>-5.2359877559831865E-4</v>
      </c>
      <c r="P576" s="184">
        <f t="shared" ref="P576:P607" si="392">RADIANS(C576-C575)</f>
        <v>6.9813170079808899E-4</v>
      </c>
      <c r="Q576" s="182">
        <f t="shared" ref="Q576:Q607" si="393">ACOS(COS(O576)-SIN(RADIANS(B575))*SIN(RADIANS(B576))*(1-COS(P576)))</f>
        <v>8.7266170828459444E-4</v>
      </c>
      <c r="R576" s="182">
        <f t="shared" ref="R576:R607" si="394">2/Q576*TAN(Q576/2)</f>
        <v>1.0000000634615429</v>
      </c>
      <c r="S576" s="182">
        <f t="shared" ref="S576:S607" si="395">(N576/2)*(COS(RADIANS(B575))+COS(RADIANS(B576)))*R576</f>
        <v>9.6865608000626952E-3</v>
      </c>
      <c r="T576" s="182">
        <f t="shared" ref="T576:T607" si="396">(N576/2)*(SIN(RADIANS(B575))*COS(RADIANS(C575))+SIN(RADIANS(B576))*COS(RADIANS(C576)))*R576</f>
        <v>-2.6253669884287181</v>
      </c>
      <c r="U576" s="185">
        <f t="shared" ref="U576:U607" si="397">(N576/2)*(SIN(RADIANS(B575))*SIN(RADIANS(C575))+SIN(RADIANS(B576))*SIN(RADIANS(C576)))*R576</f>
        <v>-1.4516727508136131</v>
      </c>
    </row>
    <row r="577" spans="1:21" x14ac:dyDescent="0.3">
      <c r="A577" s="180">
        <v>3384.88</v>
      </c>
      <c r="B577" s="181">
        <v>89.72</v>
      </c>
      <c r="C577" s="181">
        <v>209.01</v>
      </c>
      <c r="D577" s="57">
        <f t="shared" si="381"/>
        <v>1118.031066337679</v>
      </c>
      <c r="E577" s="57">
        <f t="shared" si="382"/>
        <v>-1034.4510663376791</v>
      </c>
      <c r="F577" s="57">
        <f t="shared" si="383"/>
        <v>-1849.9390940716655</v>
      </c>
      <c r="G577" s="57">
        <f t="shared" si="384"/>
        <v>-1836.0214100767796</v>
      </c>
      <c r="H577" s="57">
        <f t="shared" si="385"/>
        <v>16304.510905928362</v>
      </c>
      <c r="I577" s="57">
        <f t="shared" si="386"/>
        <v>29153.758589923225</v>
      </c>
      <c r="J577" s="182">
        <f t="shared" si="387"/>
        <v>2606.3862472847381</v>
      </c>
      <c r="K577" s="182">
        <f t="shared" si="388"/>
        <v>224.78365998144238</v>
      </c>
      <c r="L577" s="182">
        <f t="shared" si="389"/>
        <v>2520.1049559584226</v>
      </c>
      <c r="M577" s="203"/>
      <c r="N577" s="184">
        <f t="shared" si="390"/>
        <v>3.8800000000001091</v>
      </c>
      <c r="O577" s="184">
        <f t="shared" si="391"/>
        <v>-1.3962634015954338E-3</v>
      </c>
      <c r="P577" s="184">
        <f t="shared" si="392"/>
        <v>8.7266462599686718E-4</v>
      </c>
      <c r="Q577" s="182">
        <f t="shared" si="393"/>
        <v>1.6465362281055107E-3</v>
      </c>
      <c r="R577" s="182">
        <f t="shared" si="394"/>
        <v>1.0000002259235239</v>
      </c>
      <c r="S577" s="182">
        <f t="shared" si="395"/>
        <v>1.6252458178153989E-2</v>
      </c>
      <c r="T577" s="182">
        <f t="shared" si="396"/>
        <v>-3.3939866515037527</v>
      </c>
      <c r="U577" s="185">
        <f t="shared" si="397"/>
        <v>-1.8801561280586503</v>
      </c>
    </row>
    <row r="578" spans="1:21" x14ac:dyDescent="0.3">
      <c r="A578" s="180">
        <v>3387</v>
      </c>
      <c r="B578" s="181">
        <v>89.7</v>
      </c>
      <c r="C578" s="181">
        <v>209.02</v>
      </c>
      <c r="D578" s="57">
        <f t="shared" si="381"/>
        <v>1118.0417965760778</v>
      </c>
      <c r="E578" s="57">
        <f t="shared" si="382"/>
        <v>-1034.4617965760779</v>
      </c>
      <c r="F578" s="57">
        <f t="shared" si="383"/>
        <v>-1851.7929949519375</v>
      </c>
      <c r="G578" s="57">
        <f t="shared" si="384"/>
        <v>-1837.0496786852016</v>
      </c>
      <c r="H578" s="57">
        <f t="shared" si="385"/>
        <v>16302.65700504809</v>
      </c>
      <c r="I578" s="57">
        <f t="shared" si="386"/>
        <v>29152.730321314804</v>
      </c>
      <c r="J578" s="182">
        <f t="shared" si="387"/>
        <v>2608.4265023401499</v>
      </c>
      <c r="K578" s="182">
        <f t="shared" si="388"/>
        <v>224.77100533283158</v>
      </c>
      <c r="L578" s="182">
        <f t="shared" si="389"/>
        <v>2522.2246155210473</v>
      </c>
      <c r="M578" s="203"/>
      <c r="N578" s="184">
        <f t="shared" si="390"/>
        <v>2.1199999999998909</v>
      </c>
      <c r="O578" s="184">
        <f t="shared" si="391"/>
        <v>-3.4906585039879649E-4</v>
      </c>
      <c r="P578" s="184">
        <f t="shared" si="392"/>
        <v>1.7453292519977026E-4</v>
      </c>
      <c r="Q578" s="182">
        <f t="shared" si="393"/>
        <v>3.9026648471573999E-4</v>
      </c>
      <c r="R578" s="182">
        <f t="shared" si="394"/>
        <v>1.0000000126923274</v>
      </c>
      <c r="S578" s="182">
        <f t="shared" si="395"/>
        <v>1.0730238398761843E-2</v>
      </c>
      <c r="T578" s="182">
        <f t="shared" si="396"/>
        <v>-1.8539008802719641</v>
      </c>
      <c r="U578" s="185">
        <f t="shared" si="397"/>
        <v>-1.0282686084218857</v>
      </c>
    </row>
    <row r="579" spans="1:21" x14ac:dyDescent="0.3">
      <c r="A579" s="180">
        <v>3390</v>
      </c>
      <c r="B579" s="181">
        <v>89.7</v>
      </c>
      <c r="C579" s="181">
        <v>209.04</v>
      </c>
      <c r="D579" s="57">
        <f t="shared" si="381"/>
        <v>1118.0575044677316</v>
      </c>
      <c r="E579" s="57">
        <f t="shared" si="382"/>
        <v>-1034.4775044677317</v>
      </c>
      <c r="F579" s="57">
        <f t="shared" si="383"/>
        <v>-1854.4160562064612</v>
      </c>
      <c r="G579" s="57">
        <f t="shared" si="384"/>
        <v>-1838.5054612327592</v>
      </c>
      <c r="H579" s="57">
        <f t="shared" si="385"/>
        <v>16300.033943793565</v>
      </c>
      <c r="I579" s="57">
        <f t="shared" si="386"/>
        <v>29151.274538767248</v>
      </c>
      <c r="J579" s="182">
        <f t="shared" si="387"/>
        <v>2611.3140830813527</v>
      </c>
      <c r="K579" s="182">
        <f t="shared" si="388"/>
        <v>224.75314820616802</v>
      </c>
      <c r="L579" s="182">
        <f t="shared" si="389"/>
        <v>2525.2241444769265</v>
      </c>
      <c r="M579" s="203"/>
      <c r="N579" s="184">
        <f t="shared" si="390"/>
        <v>3</v>
      </c>
      <c r="O579" s="184">
        <f t="shared" si="391"/>
        <v>0</v>
      </c>
      <c r="P579" s="184">
        <f t="shared" si="392"/>
        <v>3.4906585039854842E-4</v>
      </c>
      <c r="Q579" s="182">
        <f t="shared" si="393"/>
        <v>3.4906106562693218E-4</v>
      </c>
      <c r="R579" s="182">
        <f t="shared" si="394"/>
        <v>1.0000000101536357</v>
      </c>
      <c r="S579" s="182">
        <f t="shared" si="395"/>
        <v>1.5707891653750819E-2</v>
      </c>
      <c r="T579" s="182">
        <f t="shared" si="396"/>
        <v>-2.6230612545237464</v>
      </c>
      <c r="U579" s="185">
        <f t="shared" si="397"/>
        <v>-1.4557825475576298</v>
      </c>
    </row>
    <row r="580" spans="1:21" x14ac:dyDescent="0.3">
      <c r="A580" s="180">
        <v>3393</v>
      </c>
      <c r="B580" s="181">
        <v>89.82</v>
      </c>
      <c r="C580" s="181">
        <v>209.05</v>
      </c>
      <c r="D580" s="57">
        <f t="shared" si="381"/>
        <v>1118.0700707993331</v>
      </c>
      <c r="E580" s="57">
        <f t="shared" si="382"/>
        <v>-1034.4900707993331</v>
      </c>
      <c r="F580" s="57">
        <f t="shared" si="383"/>
        <v>-1857.0387487207338</v>
      </c>
      <c r="G580" s="57">
        <f t="shared" si="384"/>
        <v>-1839.9619373740591</v>
      </c>
      <c r="H580" s="57">
        <f t="shared" si="385"/>
        <v>16297.411251279293</v>
      </c>
      <c r="I580" s="57">
        <f t="shared" si="386"/>
        <v>29149.818062625949</v>
      </c>
      <c r="J580" s="182">
        <f t="shared" si="387"/>
        <v>2614.2021431472299</v>
      </c>
      <c r="K580" s="182">
        <f t="shared" si="388"/>
        <v>224.73534701714769</v>
      </c>
      <c r="L580" s="182">
        <f t="shared" si="389"/>
        <v>2528.2237008912516</v>
      </c>
      <c r="M580" s="203"/>
      <c r="N580" s="184">
        <f t="shared" si="390"/>
        <v>3</v>
      </c>
      <c r="O580" s="184">
        <f t="shared" si="391"/>
        <v>2.094395102393027E-3</v>
      </c>
      <c r="P580" s="184">
        <f t="shared" si="392"/>
        <v>1.7453292519977026E-4</v>
      </c>
      <c r="Q580" s="182">
        <f t="shared" si="393"/>
        <v>2.1016545960235167E-3</v>
      </c>
      <c r="R580" s="182">
        <f t="shared" si="394"/>
        <v>1.0000003680794993</v>
      </c>
      <c r="S580" s="182">
        <f t="shared" si="395"/>
        <v>1.2566331601356123E-2</v>
      </c>
      <c r="T580" s="182">
        <f t="shared" si="396"/>
        <v>-2.6226925142724493</v>
      </c>
      <c r="U580" s="185">
        <f t="shared" si="397"/>
        <v>-1.4564761412998841</v>
      </c>
    </row>
    <row r="581" spans="1:21" x14ac:dyDescent="0.3">
      <c r="A581" s="180">
        <v>3396</v>
      </c>
      <c r="B581" s="181">
        <v>89.89</v>
      </c>
      <c r="C581" s="181">
        <v>209.07</v>
      </c>
      <c r="D581" s="57">
        <f t="shared" si="381"/>
        <v>1118.0776629730801</v>
      </c>
      <c r="E581" s="57">
        <f t="shared" si="382"/>
        <v>-1034.4976629730802</v>
      </c>
      <c r="F581" s="57">
        <f t="shared" si="383"/>
        <v>-1859.6610747551279</v>
      </c>
      <c r="G581" s="57">
        <f t="shared" si="384"/>
        <v>-1841.4191083720489</v>
      </c>
      <c r="H581" s="57">
        <f t="shared" si="385"/>
        <v>16294.788925244899</v>
      </c>
      <c r="I581" s="57">
        <f t="shared" si="386"/>
        <v>29148.360891627959</v>
      </c>
      <c r="J581" s="182">
        <f t="shared" si="387"/>
        <v>2617.0906834951493</v>
      </c>
      <c r="K581" s="182">
        <f t="shared" si="388"/>
        <v>224.71760157346063</v>
      </c>
      <c r="L581" s="182">
        <f t="shared" si="389"/>
        <v>2531.2232873530365</v>
      </c>
      <c r="M581" s="203"/>
      <c r="N581" s="184">
        <f t="shared" si="390"/>
        <v>3</v>
      </c>
      <c r="O581" s="184">
        <f t="shared" si="391"/>
        <v>1.2217304763961596E-3</v>
      </c>
      <c r="P581" s="184">
        <f t="shared" si="392"/>
        <v>3.4906585039854842E-4</v>
      </c>
      <c r="Q581" s="182">
        <f t="shared" si="393"/>
        <v>1.2706185617266108E-3</v>
      </c>
      <c r="R581" s="182">
        <f t="shared" si="394"/>
        <v>1.0000001345393157</v>
      </c>
      <c r="S581" s="182">
        <f t="shared" si="395"/>
        <v>7.5921737469651068E-3</v>
      </c>
      <c r="T581" s="182">
        <f t="shared" si="396"/>
        <v>-2.6223260343941508</v>
      </c>
      <c r="U581" s="185">
        <f t="shared" si="397"/>
        <v>-1.4571709979898915</v>
      </c>
    </row>
    <row r="582" spans="1:21" x14ac:dyDescent="0.3">
      <c r="A582" s="180">
        <v>3399</v>
      </c>
      <c r="B582" s="181">
        <v>89.98</v>
      </c>
      <c r="C582" s="181">
        <v>209.08</v>
      </c>
      <c r="D582" s="57">
        <f t="shared" si="381"/>
        <v>1118.0810663640502</v>
      </c>
      <c r="E582" s="57">
        <f t="shared" si="382"/>
        <v>-1034.5010663640503</v>
      </c>
      <c r="F582" s="57">
        <f t="shared" si="383"/>
        <v>-1862.2830258259698</v>
      </c>
      <c r="G582" s="57">
        <f t="shared" si="384"/>
        <v>-1842.8769695196358</v>
      </c>
      <c r="H582" s="57">
        <f t="shared" si="385"/>
        <v>16292.166974174057</v>
      </c>
      <c r="I582" s="57">
        <f t="shared" si="386"/>
        <v>29146.903030480371</v>
      </c>
      <c r="J582" s="182">
        <f t="shared" si="387"/>
        <v>2619.9796932543977</v>
      </c>
      <c r="K582" s="182">
        <f t="shared" si="388"/>
        <v>224.69991175610272</v>
      </c>
      <c r="L582" s="182">
        <f t="shared" si="389"/>
        <v>2534.2228941616595</v>
      </c>
      <c r="M582" s="203"/>
      <c r="N582" s="184">
        <f t="shared" si="390"/>
        <v>3</v>
      </c>
      <c r="O582" s="184">
        <f t="shared" si="391"/>
        <v>1.5707963267949561E-3</v>
      </c>
      <c r="P582" s="184">
        <f t="shared" si="392"/>
        <v>1.7453292519977026E-4</v>
      </c>
      <c r="Q582" s="182">
        <f t="shared" si="393"/>
        <v>1.5804628425681866E-3</v>
      </c>
      <c r="R582" s="182">
        <f t="shared" si="394"/>
        <v>1.000000208155285</v>
      </c>
      <c r="S582" s="182">
        <f t="shared" si="395"/>
        <v>3.4033909700987813E-3</v>
      </c>
      <c r="T582" s="182">
        <f t="shared" si="396"/>
        <v>-2.6219510708419747</v>
      </c>
      <c r="U582" s="185">
        <f t="shared" si="397"/>
        <v>-1.4578611475869654</v>
      </c>
    </row>
    <row r="583" spans="1:21" x14ac:dyDescent="0.3">
      <c r="A583" s="180">
        <v>3402</v>
      </c>
      <c r="B583" s="181">
        <v>90.08</v>
      </c>
      <c r="C583" s="181">
        <v>209.1</v>
      </c>
      <c r="D583" s="57">
        <f t="shared" si="381"/>
        <v>1118.0794955679787</v>
      </c>
      <c r="E583" s="57">
        <f t="shared" si="382"/>
        <v>-1034.4994955679788</v>
      </c>
      <c r="F583" s="57">
        <f t="shared" si="383"/>
        <v>-1864.904596394467</v>
      </c>
      <c r="G583" s="57">
        <f t="shared" si="384"/>
        <v>-1844.3355177399471</v>
      </c>
      <c r="H583" s="57">
        <f t="shared" si="385"/>
        <v>16289.54540360556</v>
      </c>
      <c r="I583" s="57">
        <f t="shared" si="386"/>
        <v>29145.44448226006</v>
      </c>
      <c r="J583" s="182">
        <f t="shared" si="387"/>
        <v>2622.869164798406</v>
      </c>
      <c r="K583" s="182">
        <f t="shared" si="388"/>
        <v>224.68227742635034</v>
      </c>
      <c r="L583" s="182">
        <f t="shared" si="389"/>
        <v>2537.2225149819474</v>
      </c>
      <c r="M583" s="203"/>
      <c r="N583" s="184">
        <f t="shared" si="390"/>
        <v>3</v>
      </c>
      <c r="O583" s="184">
        <f t="shared" si="391"/>
        <v>1.7453292519942303E-3</v>
      </c>
      <c r="P583" s="184">
        <f t="shared" si="392"/>
        <v>3.4906585039854842E-4</v>
      </c>
      <c r="Q583" s="182">
        <f t="shared" si="393"/>
        <v>1.7798935646815561E-3</v>
      </c>
      <c r="R583" s="182">
        <f t="shared" si="394"/>
        <v>1.0000002640018422</v>
      </c>
      <c r="S583" s="182">
        <f t="shared" si="395"/>
        <v>-1.5707960715989344E-3</v>
      </c>
      <c r="T583" s="182">
        <f t="shared" si="396"/>
        <v>-2.6215705684972246</v>
      </c>
      <c r="U583" s="185">
        <f t="shared" si="397"/>
        <v>-1.4585482203113016</v>
      </c>
    </row>
    <row r="584" spans="1:21" x14ac:dyDescent="0.3">
      <c r="A584" s="180">
        <v>3405</v>
      </c>
      <c r="B584" s="181">
        <v>90.14</v>
      </c>
      <c r="C584" s="181">
        <v>209.12</v>
      </c>
      <c r="D584" s="57">
        <f t="shared" si="381"/>
        <v>1118.0737359851901</v>
      </c>
      <c r="E584" s="57">
        <f t="shared" si="382"/>
        <v>-1034.4937359851901</v>
      </c>
      <c r="F584" s="57">
        <f t="shared" si="383"/>
        <v>-1867.5256534157797</v>
      </c>
      <c r="G584" s="57">
        <f t="shared" si="384"/>
        <v>-1845.7949786008071</v>
      </c>
      <c r="H584" s="57">
        <f t="shared" si="385"/>
        <v>16286.924346584246</v>
      </c>
      <c r="I584" s="57">
        <f t="shared" si="386"/>
        <v>29143.985021399199</v>
      </c>
      <c r="J584" s="182">
        <f t="shared" si="387"/>
        <v>2625.7591605465245</v>
      </c>
      <c r="K584" s="182">
        <f t="shared" si="388"/>
        <v>224.66470395012831</v>
      </c>
      <c r="L584" s="182">
        <f t="shared" si="389"/>
        <v>2540.2221473776017</v>
      </c>
      <c r="M584" s="203"/>
      <c r="N584" s="184">
        <f t="shared" si="390"/>
        <v>3</v>
      </c>
      <c r="O584" s="184">
        <f t="shared" si="391"/>
        <v>1.0471975511966373E-3</v>
      </c>
      <c r="P584" s="184">
        <f t="shared" si="392"/>
        <v>3.490658503990445E-4</v>
      </c>
      <c r="Q584" s="182">
        <f t="shared" si="393"/>
        <v>1.1038429321685861E-3</v>
      </c>
      <c r="R584" s="182">
        <f t="shared" si="394"/>
        <v>1.000000101539114</v>
      </c>
      <c r="S584" s="182">
        <f t="shared" si="395"/>
        <v>-5.7595827887114825E-3</v>
      </c>
      <c r="T584" s="182">
        <f t="shared" si="396"/>
        <v>-2.6210570213126458</v>
      </c>
      <c r="U584" s="185">
        <f t="shared" si="397"/>
        <v>-1.4594608608598953</v>
      </c>
    </row>
    <row r="585" spans="1:21" x14ac:dyDescent="0.3">
      <c r="A585" s="180">
        <v>3408</v>
      </c>
      <c r="B585" s="181">
        <v>90.2</v>
      </c>
      <c r="C585" s="181">
        <v>209.13</v>
      </c>
      <c r="D585" s="57">
        <f t="shared" si="381"/>
        <v>1118.0648348194493</v>
      </c>
      <c r="E585" s="57">
        <f t="shared" si="382"/>
        <v>-1034.4848348194494</v>
      </c>
      <c r="F585" s="57">
        <f t="shared" si="383"/>
        <v>-1870.1463215654828</v>
      </c>
      <c r="G585" s="57">
        <f t="shared" si="384"/>
        <v>-1847.2551218722249</v>
      </c>
      <c r="H585" s="57">
        <f t="shared" si="385"/>
        <v>16284.303678434544</v>
      </c>
      <c r="I585" s="57">
        <f t="shared" si="386"/>
        <v>29142.524878127781</v>
      </c>
      <c r="J585" s="182">
        <f t="shared" si="387"/>
        <v>2628.6496056622068</v>
      </c>
      <c r="K585" s="182">
        <f t="shared" si="388"/>
        <v>224.64718565565181</v>
      </c>
      <c r="L585" s="182">
        <f t="shared" si="389"/>
        <v>2543.2217842058421</v>
      </c>
      <c r="M585" s="203"/>
      <c r="N585" s="184">
        <f t="shared" si="390"/>
        <v>3</v>
      </c>
      <c r="O585" s="184">
        <f t="shared" si="391"/>
        <v>1.0471975511966373E-3</v>
      </c>
      <c r="P585" s="184">
        <f t="shared" si="392"/>
        <v>1.7453292519927421E-4</v>
      </c>
      <c r="Q585" s="182">
        <f t="shared" si="393"/>
        <v>1.0616422100457878E-3</v>
      </c>
      <c r="R585" s="182">
        <f t="shared" si="394"/>
        <v>1.0000000939236926</v>
      </c>
      <c r="S585" s="182">
        <f t="shared" si="395"/>
        <v>-8.9011657408832063E-3</v>
      </c>
      <c r="T585" s="182">
        <f t="shared" si="396"/>
        <v>-2.6206681497031554</v>
      </c>
      <c r="U585" s="185">
        <f t="shared" si="397"/>
        <v>-1.4601432714178399</v>
      </c>
    </row>
    <row r="586" spans="1:21" x14ac:dyDescent="0.3">
      <c r="A586" s="180">
        <v>3409.72</v>
      </c>
      <c r="B586" s="181">
        <v>90.22</v>
      </c>
      <c r="C586" s="181">
        <v>209.14</v>
      </c>
      <c r="D586" s="57">
        <f t="shared" si="381"/>
        <v>1118.0585307043216</v>
      </c>
      <c r="E586" s="57">
        <f t="shared" si="382"/>
        <v>-1034.4785307043217</v>
      </c>
      <c r="F586" s="57">
        <f t="shared" si="383"/>
        <v>-1871.6486884212161</v>
      </c>
      <c r="G586" s="57">
        <f t="shared" si="384"/>
        <v>-1848.0925310024454</v>
      </c>
      <c r="H586" s="57">
        <f t="shared" si="385"/>
        <v>16282.801311578811</v>
      </c>
      <c r="I586" s="57">
        <f t="shared" si="386"/>
        <v>29141.687468997559</v>
      </c>
      <c r="J586" s="182">
        <f t="shared" si="387"/>
        <v>2630.306981326682</v>
      </c>
      <c r="K586" s="182">
        <f t="shared" si="388"/>
        <v>224.63716552301076</v>
      </c>
      <c r="L586" s="182">
        <f t="shared" si="389"/>
        <v>2544.9415766338216</v>
      </c>
      <c r="M586" s="203"/>
      <c r="N586" s="184">
        <f t="shared" si="390"/>
        <v>1.7199999999997999</v>
      </c>
      <c r="O586" s="184">
        <f t="shared" si="391"/>
        <v>3.4906585039879649E-4</v>
      </c>
      <c r="P586" s="184">
        <f t="shared" si="392"/>
        <v>1.7453292519927421E-4</v>
      </c>
      <c r="Q586" s="182">
        <f t="shared" si="393"/>
        <v>3.9026696036303932E-4</v>
      </c>
      <c r="R586" s="182">
        <f t="shared" si="394"/>
        <v>1.0000000126923585</v>
      </c>
      <c r="S586" s="182">
        <f t="shared" si="395"/>
        <v>-6.3041151276542976E-3</v>
      </c>
      <c r="T586" s="182">
        <f t="shared" si="396"/>
        <v>-1.5023668557332535</v>
      </c>
      <c r="U586" s="185">
        <f t="shared" si="397"/>
        <v>-0.83740913022063079</v>
      </c>
    </row>
    <row r="587" spans="1:21" x14ac:dyDescent="0.3">
      <c r="A587" s="180">
        <v>3411</v>
      </c>
      <c r="B587" s="181">
        <v>90.24</v>
      </c>
      <c r="C587" s="181">
        <v>209.17</v>
      </c>
      <c r="D587" s="57">
        <f t="shared" si="381"/>
        <v>1118.0533924687122</v>
      </c>
      <c r="E587" s="57">
        <f t="shared" si="382"/>
        <v>-1034.4733924687123</v>
      </c>
      <c r="F587" s="57">
        <f t="shared" si="383"/>
        <v>-1872.7665097606546</v>
      </c>
      <c r="G587" s="57">
        <f t="shared" si="384"/>
        <v>-1848.7161085818725</v>
      </c>
      <c r="H587" s="57">
        <f t="shared" si="385"/>
        <v>16281.683490239373</v>
      </c>
      <c r="I587" s="57">
        <f t="shared" si="386"/>
        <v>29141.063891418133</v>
      </c>
      <c r="J587" s="182">
        <f t="shared" si="387"/>
        <v>2631.5405469441671</v>
      </c>
      <c r="K587" s="182">
        <f t="shared" si="388"/>
        <v>224.62972625669312</v>
      </c>
      <c r="L587" s="182">
        <f t="shared" si="389"/>
        <v>2546.2214271003813</v>
      </c>
      <c r="M587" s="203"/>
      <c r="N587" s="184">
        <f t="shared" si="390"/>
        <v>1.2800000000002001</v>
      </c>
      <c r="O587" s="184">
        <f t="shared" si="391"/>
        <v>3.4906585039879649E-4</v>
      </c>
      <c r="P587" s="184">
        <f t="shared" si="392"/>
        <v>5.2359877559831865E-4</v>
      </c>
      <c r="Q587" s="182">
        <f t="shared" si="393"/>
        <v>6.2928389862393352E-4</v>
      </c>
      <c r="R587" s="182">
        <f t="shared" si="394"/>
        <v>1.0000000329998533</v>
      </c>
      <c r="S587" s="182">
        <f t="shared" si="395"/>
        <v>-5.138235609335462E-3</v>
      </c>
      <c r="T587" s="182">
        <f t="shared" si="396"/>
        <v>-1.1178213394385468</v>
      </c>
      <c r="U587" s="185">
        <f t="shared" si="397"/>
        <v>-0.62357757942712344</v>
      </c>
    </row>
    <row r="588" spans="1:21" x14ac:dyDescent="0.3">
      <c r="A588" s="180">
        <v>3414</v>
      </c>
      <c r="B588" s="181">
        <v>90.33</v>
      </c>
      <c r="C588" s="181">
        <v>209.22</v>
      </c>
      <c r="D588" s="57">
        <f t="shared" si="381"/>
        <v>1118.0384699657318</v>
      </c>
      <c r="E588" s="57">
        <f t="shared" si="382"/>
        <v>-1034.4584699657319</v>
      </c>
      <c r="F588" s="57">
        <f t="shared" si="383"/>
        <v>-1875.3853709550126</v>
      </c>
      <c r="G588" s="57">
        <f t="shared" si="384"/>
        <v>-1850.179440718435</v>
      </c>
      <c r="H588" s="57">
        <f t="shared" si="385"/>
        <v>16279.064629045015</v>
      </c>
      <c r="I588" s="57">
        <f t="shared" si="386"/>
        <v>29139.600559281571</v>
      </c>
      <c r="J588" s="182">
        <f t="shared" si="387"/>
        <v>2634.4324345955906</v>
      </c>
      <c r="K588" s="182">
        <f t="shared" si="388"/>
        <v>224.61236176009749</v>
      </c>
      <c r="L588" s="182">
        <f t="shared" si="389"/>
        <v>2549.2210934919613</v>
      </c>
      <c r="M588" s="203"/>
      <c r="N588" s="184">
        <f t="shared" si="390"/>
        <v>3</v>
      </c>
      <c r="O588" s="184">
        <f t="shared" si="391"/>
        <v>1.5707963267949561E-3</v>
      </c>
      <c r="P588" s="184">
        <f t="shared" si="392"/>
        <v>8.726646259973632E-4</v>
      </c>
      <c r="Q588" s="182">
        <f t="shared" si="393"/>
        <v>1.7969211587669509E-3</v>
      </c>
      <c r="R588" s="182">
        <f t="shared" si="394"/>
        <v>1.0000002690772245</v>
      </c>
      <c r="S588" s="182">
        <f t="shared" si="395"/>
        <v>-1.4922502980405147E-2</v>
      </c>
      <c r="T588" s="182">
        <f t="shared" si="396"/>
        <v>-2.6188611943579958</v>
      </c>
      <c r="U588" s="185">
        <f t="shared" si="397"/>
        <v>-1.4633321365625214</v>
      </c>
    </row>
    <row r="589" spans="1:21" x14ac:dyDescent="0.3">
      <c r="A589" s="180">
        <v>3417</v>
      </c>
      <c r="B589" s="181">
        <v>90.36</v>
      </c>
      <c r="C589" s="181">
        <v>209.28</v>
      </c>
      <c r="D589" s="57">
        <f t="shared" si="381"/>
        <v>1118.0204059156881</v>
      </c>
      <c r="E589" s="57">
        <f t="shared" si="382"/>
        <v>-1034.4404059156882</v>
      </c>
      <c r="F589" s="57">
        <f t="shared" si="383"/>
        <v>-1878.0028113768312</v>
      </c>
      <c r="G589" s="57">
        <f t="shared" si="384"/>
        <v>-1851.645277783143</v>
      </c>
      <c r="H589" s="57">
        <f t="shared" si="385"/>
        <v>16276.447188623197</v>
      </c>
      <c r="I589" s="57">
        <f t="shared" si="386"/>
        <v>29138.134722216862</v>
      </c>
      <c r="J589" s="182">
        <f t="shared" si="387"/>
        <v>2637.3253106653137</v>
      </c>
      <c r="K589" s="182">
        <f t="shared" si="388"/>
        <v>224.59509576852994</v>
      </c>
      <c r="L589" s="182">
        <f t="shared" si="389"/>
        <v>2552.2207819225023</v>
      </c>
      <c r="M589" s="203"/>
      <c r="N589" s="184">
        <f t="shared" si="390"/>
        <v>3</v>
      </c>
      <c r="O589" s="184">
        <f t="shared" si="391"/>
        <v>5.2359877559831865E-4</v>
      </c>
      <c r="P589" s="184">
        <f t="shared" si="392"/>
        <v>1.0471975511966373E-3</v>
      </c>
      <c r="Q589" s="182">
        <f t="shared" si="393"/>
        <v>1.1707854645457427E-3</v>
      </c>
      <c r="R589" s="182">
        <f t="shared" si="394"/>
        <v>1.0000001142282327</v>
      </c>
      <c r="S589" s="182">
        <f t="shared" si="395"/>
        <v>-1.8064050043757562E-2</v>
      </c>
      <c r="T589" s="182">
        <f t="shared" si="396"/>
        <v>-2.6174404218186127</v>
      </c>
      <c r="U589" s="185">
        <f t="shared" si="397"/>
        <v>-1.4658370647081191</v>
      </c>
    </row>
    <row r="590" spans="1:21" x14ac:dyDescent="0.3">
      <c r="A590" s="180">
        <v>3420</v>
      </c>
      <c r="B590" s="181">
        <v>90.21</v>
      </c>
      <c r="C590" s="181">
        <v>209.34</v>
      </c>
      <c r="D590" s="57">
        <f t="shared" si="381"/>
        <v>1118.0054834150185</v>
      </c>
      <c r="E590" s="57">
        <f t="shared" si="382"/>
        <v>-1034.4254834150186</v>
      </c>
      <c r="F590" s="57">
        <f t="shared" si="383"/>
        <v>-1880.6187296800483</v>
      </c>
      <c r="G590" s="57">
        <f t="shared" si="384"/>
        <v>-1853.1138630843782</v>
      </c>
      <c r="H590" s="57">
        <f t="shared" si="385"/>
        <v>16273.831270319979</v>
      </c>
      <c r="I590" s="57">
        <f t="shared" si="386"/>
        <v>29136.666136915628</v>
      </c>
      <c r="J590" s="182">
        <f t="shared" si="387"/>
        <v>2640.2192704354889</v>
      </c>
      <c r="K590" s="182">
        <f t="shared" si="388"/>
        <v>224.57793328062516</v>
      </c>
      <c r="L590" s="182">
        <f t="shared" si="389"/>
        <v>2555.2205262779307</v>
      </c>
      <c r="M590" s="203"/>
      <c r="N590" s="184">
        <f t="shared" si="390"/>
        <v>3</v>
      </c>
      <c r="O590" s="184">
        <f t="shared" si="391"/>
        <v>-2.6179938779915934E-3</v>
      </c>
      <c r="P590" s="184">
        <f t="shared" si="392"/>
        <v>1.0471975511966373E-3</v>
      </c>
      <c r="Q590" s="182">
        <f t="shared" si="393"/>
        <v>2.8196607769002124E-3</v>
      </c>
      <c r="R590" s="182">
        <f t="shared" si="394"/>
        <v>1.0000006625411015</v>
      </c>
      <c r="S590" s="182">
        <f t="shared" si="395"/>
        <v>-1.4922500669687453E-2</v>
      </c>
      <c r="T590" s="182">
        <f t="shared" si="396"/>
        <v>-2.6159183032170685</v>
      </c>
      <c r="U590" s="185">
        <f t="shared" si="397"/>
        <v>-1.4685853012352068</v>
      </c>
    </row>
    <row r="591" spans="1:21" x14ac:dyDescent="0.3">
      <c r="A591" s="180">
        <v>3423</v>
      </c>
      <c r="B591" s="181">
        <v>90.08</v>
      </c>
      <c r="C591" s="181">
        <v>209.4</v>
      </c>
      <c r="D591" s="57">
        <f t="shared" si="381"/>
        <v>1117.9978912418112</v>
      </c>
      <c r="E591" s="57">
        <f t="shared" si="382"/>
        <v>-1034.4178912418113</v>
      </c>
      <c r="F591" s="57">
        <f t="shared" si="383"/>
        <v>-1883.2331328103455</v>
      </c>
      <c r="G591" s="57">
        <f t="shared" si="384"/>
        <v>-1854.5852005533877</v>
      </c>
      <c r="H591" s="57">
        <f t="shared" si="385"/>
        <v>16271.216867189682</v>
      </c>
      <c r="I591" s="57">
        <f t="shared" si="386"/>
        <v>29135.194799446617</v>
      </c>
      <c r="J591" s="182">
        <f t="shared" si="387"/>
        <v>2643.1143181153398</v>
      </c>
      <c r="K591" s="182">
        <f t="shared" si="388"/>
        <v>224.56087393101518</v>
      </c>
      <c r="L591" s="182">
        <f t="shared" si="389"/>
        <v>2558.2203345390067</v>
      </c>
      <c r="M591" s="203"/>
      <c r="N591" s="184">
        <f t="shared" si="390"/>
        <v>3</v>
      </c>
      <c r="O591" s="184">
        <f t="shared" si="391"/>
        <v>-2.2689280275925493E-3</v>
      </c>
      <c r="P591" s="184">
        <f t="shared" si="392"/>
        <v>1.0471975511966373E-3</v>
      </c>
      <c r="Q591" s="182">
        <f t="shared" si="393"/>
        <v>2.498929693217633E-3</v>
      </c>
      <c r="R591" s="182">
        <f t="shared" si="394"/>
        <v>1.0000005203877926</v>
      </c>
      <c r="S591" s="182">
        <f t="shared" si="395"/>
        <v>-7.5921732073289507E-3</v>
      </c>
      <c r="T591" s="182">
        <f t="shared" si="396"/>
        <v>-2.6144031302973052</v>
      </c>
      <c r="U591" s="185">
        <f t="shared" si="397"/>
        <v>-1.4713374690095427</v>
      </c>
    </row>
    <row r="592" spans="1:21" x14ac:dyDescent="0.3">
      <c r="A592" s="180">
        <v>3426</v>
      </c>
      <c r="B592" s="181">
        <v>89.96</v>
      </c>
      <c r="C592" s="181">
        <v>209.46</v>
      </c>
      <c r="D592" s="57">
        <f t="shared" si="381"/>
        <v>1117.996844044377</v>
      </c>
      <c r="E592" s="57">
        <f t="shared" si="382"/>
        <v>-1034.4168440443771</v>
      </c>
      <c r="F592" s="57">
        <f t="shared" si="383"/>
        <v>-1885.8460020192445</v>
      </c>
      <c r="G592" s="57">
        <f t="shared" si="384"/>
        <v>-1856.0592796856702</v>
      </c>
      <c r="H592" s="57">
        <f t="shared" si="385"/>
        <v>16268.603997980783</v>
      </c>
      <c r="I592" s="57">
        <f t="shared" si="386"/>
        <v>29133.720720314333</v>
      </c>
      <c r="J592" s="182">
        <f t="shared" si="387"/>
        <v>2646.0104295031147</v>
      </c>
      <c r="K592" s="182">
        <f t="shared" si="388"/>
        <v>224.54391752331998</v>
      </c>
      <c r="L592" s="182">
        <f t="shared" si="389"/>
        <v>2561.2201852168205</v>
      </c>
      <c r="M592" s="203"/>
      <c r="N592" s="184">
        <f t="shared" si="390"/>
        <v>3</v>
      </c>
      <c r="O592" s="184">
        <f t="shared" si="391"/>
        <v>-2.0943951023932746E-3</v>
      </c>
      <c r="P592" s="184">
        <f t="shared" si="392"/>
        <v>1.0471975511966373E-3</v>
      </c>
      <c r="Q592" s="182">
        <f t="shared" si="393"/>
        <v>2.3416047961699604E-3</v>
      </c>
      <c r="R592" s="182">
        <f t="shared" si="394"/>
        <v>1.0000004569263354</v>
      </c>
      <c r="S592" s="182">
        <f t="shared" si="395"/>
        <v>-1.0471974342313307E-3</v>
      </c>
      <c r="T592" s="182">
        <f t="shared" si="396"/>
        <v>-2.6128692088990393</v>
      </c>
      <c r="U592" s="185">
        <f t="shared" si="397"/>
        <v>-1.474079132282532</v>
      </c>
    </row>
    <row r="593" spans="1:21" x14ac:dyDescent="0.3">
      <c r="A593" s="180">
        <v>3429</v>
      </c>
      <c r="B593" s="181">
        <v>89.99</v>
      </c>
      <c r="C593" s="181">
        <v>209.52</v>
      </c>
      <c r="D593" s="57">
        <f t="shared" si="381"/>
        <v>1117.9981530413791</v>
      </c>
      <c r="E593" s="57">
        <f t="shared" si="382"/>
        <v>-1034.4181530413791</v>
      </c>
      <c r="F593" s="57">
        <f t="shared" si="383"/>
        <v>-1888.4573265018512</v>
      </c>
      <c r="G593" s="57">
        <f t="shared" si="384"/>
        <v>-1857.5360944015304</v>
      </c>
      <c r="H593" s="57">
        <f t="shared" si="385"/>
        <v>16265.992673498176</v>
      </c>
      <c r="I593" s="57">
        <f t="shared" si="386"/>
        <v>29132.243905598472</v>
      </c>
      <c r="J593" s="182">
        <f t="shared" si="387"/>
        <v>2648.9075891814364</v>
      </c>
      <c r="K593" s="182">
        <f t="shared" si="388"/>
        <v>224.52706380894119</v>
      </c>
      <c r="L593" s="182">
        <f t="shared" si="389"/>
        <v>2564.2200659142122</v>
      </c>
      <c r="M593" s="203"/>
      <c r="N593" s="184">
        <f t="shared" si="390"/>
        <v>3</v>
      </c>
      <c r="O593" s="184">
        <f t="shared" si="391"/>
        <v>5.2359877559831865E-4</v>
      </c>
      <c r="P593" s="184">
        <f t="shared" si="392"/>
        <v>1.0471975511966373E-3</v>
      </c>
      <c r="Q593" s="182">
        <f t="shared" si="393"/>
        <v>1.1708023552376989E-3</v>
      </c>
      <c r="R593" s="182">
        <f t="shared" si="394"/>
        <v>1.0000001142315285</v>
      </c>
      <c r="S593" s="182">
        <f t="shared" si="395"/>
        <v>1.3089970021305207E-3</v>
      </c>
      <c r="T593" s="182">
        <f t="shared" si="396"/>
        <v>-2.6113244826068334</v>
      </c>
      <c r="U593" s="185">
        <f t="shared" si="397"/>
        <v>-1.4768147158602638</v>
      </c>
    </row>
    <row r="594" spans="1:21" x14ac:dyDescent="0.3">
      <c r="A594" s="180">
        <v>3432</v>
      </c>
      <c r="B594" s="181">
        <v>90.01</v>
      </c>
      <c r="C594" s="181">
        <v>209.58</v>
      </c>
      <c r="D594" s="57">
        <f t="shared" si="381"/>
        <v>1117.9981530413791</v>
      </c>
      <c r="E594" s="57">
        <f t="shared" si="382"/>
        <v>-1034.4181530413791</v>
      </c>
      <c r="F594" s="57">
        <f t="shared" si="383"/>
        <v>-1891.0671033012509</v>
      </c>
      <c r="G594" s="57">
        <f t="shared" si="384"/>
        <v>-1859.0156430298161</v>
      </c>
      <c r="H594" s="57">
        <f t="shared" si="385"/>
        <v>16263.382896698777</v>
      </c>
      <c r="I594" s="57">
        <f t="shared" si="386"/>
        <v>29130.764356970187</v>
      </c>
      <c r="J594" s="182">
        <f t="shared" si="387"/>
        <v>2651.8057904412503</v>
      </c>
      <c r="K594" s="182">
        <f t="shared" si="388"/>
        <v>224.51031248883211</v>
      </c>
      <c r="L594" s="182">
        <f t="shared" si="389"/>
        <v>2567.2199732348427</v>
      </c>
      <c r="M594" s="203"/>
      <c r="N594" s="184">
        <f t="shared" si="390"/>
        <v>3</v>
      </c>
      <c r="O594" s="184">
        <f t="shared" si="391"/>
        <v>3.490658503990445E-4</v>
      </c>
      <c r="P594" s="184">
        <f t="shared" si="392"/>
        <v>1.0471975511966373E-3</v>
      </c>
      <c r="Q594" s="182">
        <f t="shared" si="393"/>
        <v>1.1038431356380496E-3</v>
      </c>
      <c r="R594" s="182">
        <f t="shared" si="394"/>
        <v>1.0000001015391513</v>
      </c>
      <c r="S594" s="182">
        <f t="shared" si="395"/>
        <v>-1.4929465431050491E-16</v>
      </c>
      <c r="T594" s="182">
        <f t="shared" si="396"/>
        <v>-2.6097767993997594</v>
      </c>
      <c r="U594" s="185">
        <f t="shared" si="397"/>
        <v>-1.4795486282858479</v>
      </c>
    </row>
    <row r="595" spans="1:21" x14ac:dyDescent="0.3">
      <c r="A595" s="180">
        <v>3434.55</v>
      </c>
      <c r="B595" s="181">
        <v>90.03</v>
      </c>
      <c r="C595" s="181">
        <v>209.63</v>
      </c>
      <c r="D595" s="57">
        <f t="shared" si="381"/>
        <v>1117.9972629234267</v>
      </c>
      <c r="E595" s="57">
        <f t="shared" si="382"/>
        <v>-1034.4172629234267</v>
      </c>
      <c r="F595" s="57">
        <f t="shared" si="383"/>
        <v>-1893.2842052297733</v>
      </c>
      <c r="G595" s="57">
        <f t="shared" si="384"/>
        <v>-1860.2753881498884</v>
      </c>
      <c r="H595" s="57">
        <f t="shared" si="385"/>
        <v>16261.165794770253</v>
      </c>
      <c r="I595" s="57">
        <f t="shared" si="386"/>
        <v>29129.504611850116</v>
      </c>
      <c r="J595" s="182">
        <f t="shared" si="387"/>
        <v>2654.2700694407026</v>
      </c>
      <c r="K595" s="182">
        <f t="shared" si="388"/>
        <v>224.49615368898748</v>
      </c>
      <c r="L595" s="182">
        <f t="shared" si="389"/>
        <v>2569.7699123877587</v>
      </c>
      <c r="M595" s="203"/>
      <c r="N595" s="184">
        <f t="shared" si="390"/>
        <v>2.5500000000001819</v>
      </c>
      <c r="O595" s="184">
        <f t="shared" si="391"/>
        <v>3.4906585039879649E-4</v>
      </c>
      <c r="P595" s="184">
        <f t="shared" si="392"/>
        <v>8.7266462599686718E-4</v>
      </c>
      <c r="Q595" s="182">
        <f t="shared" si="393"/>
        <v>9.3988851307558186E-4</v>
      </c>
      <c r="R595" s="182">
        <f t="shared" si="394"/>
        <v>1.0000000736158745</v>
      </c>
      <c r="S595" s="182">
        <f t="shared" si="395"/>
        <v>-8.901179524104173E-4</v>
      </c>
      <c r="T595" s="182">
        <f t="shared" si="396"/>
        <v>-2.2171019285224833</v>
      </c>
      <c r="U595" s="185">
        <f t="shared" si="397"/>
        <v>-1.2597451200721821</v>
      </c>
    </row>
    <row r="596" spans="1:21" x14ac:dyDescent="0.3">
      <c r="A596" s="180">
        <v>3438</v>
      </c>
      <c r="B596" s="181">
        <v>90.2</v>
      </c>
      <c r="C596" s="181">
        <v>209.8</v>
      </c>
      <c r="D596" s="57">
        <f t="shared" si="381"/>
        <v>1117.9903383317287</v>
      </c>
      <c r="E596" s="57">
        <f t="shared" si="382"/>
        <v>-1034.4103383317288</v>
      </c>
      <c r="F596" s="57">
        <f t="shared" si="383"/>
        <v>-1896.2805281236406</v>
      </c>
      <c r="G596" s="57">
        <f t="shared" si="384"/>
        <v>-1861.9855003397568</v>
      </c>
      <c r="H596" s="57">
        <f t="shared" si="385"/>
        <v>16258.169471876387</v>
      </c>
      <c r="I596" s="57">
        <f t="shared" si="386"/>
        <v>29127.794499660249</v>
      </c>
      <c r="J596" s="182">
        <f t="shared" si="387"/>
        <v>2657.6060364200653</v>
      </c>
      <c r="K596" s="182">
        <f t="shared" si="388"/>
        <v>224.47717756072731</v>
      </c>
      <c r="L596" s="182">
        <f t="shared" si="389"/>
        <v>2573.2198602267231</v>
      </c>
      <c r="M596" s="203"/>
      <c r="N596" s="184">
        <f t="shared" si="390"/>
        <v>3.4499999999998181</v>
      </c>
      <c r="O596" s="184">
        <f t="shared" si="391"/>
        <v>2.9670597283903899E-3</v>
      </c>
      <c r="P596" s="184">
        <f t="shared" si="392"/>
        <v>2.9670597283906379E-3</v>
      </c>
      <c r="Q596" s="182">
        <f t="shared" si="393"/>
        <v>4.196051112635768E-3</v>
      </c>
      <c r="R596" s="182">
        <f t="shared" si="394"/>
        <v>1.0000014672396615</v>
      </c>
      <c r="S596" s="182">
        <f t="shared" si="395"/>
        <v>-6.9245916979181225E-3</v>
      </c>
      <c r="T596" s="182">
        <f t="shared" si="396"/>
        <v>-2.9963228938672479</v>
      </c>
      <c r="U596" s="185">
        <f t="shared" si="397"/>
        <v>-1.7101121898683973</v>
      </c>
    </row>
    <row r="597" spans="1:21" x14ac:dyDescent="0.3">
      <c r="A597" s="180">
        <v>3441</v>
      </c>
      <c r="B597" s="181">
        <v>90.51</v>
      </c>
      <c r="C597" s="181">
        <v>209.94</v>
      </c>
      <c r="D597" s="57">
        <f t="shared" si="381"/>
        <v>1117.9717507075479</v>
      </c>
      <c r="E597" s="57">
        <f t="shared" si="382"/>
        <v>-1034.391750707548</v>
      </c>
      <c r="F597" s="57">
        <f t="shared" si="383"/>
        <v>-1898.8819473126141</v>
      </c>
      <c r="G597" s="57">
        <f t="shared" si="384"/>
        <v>-1863.4795707097546</v>
      </c>
      <c r="H597" s="57">
        <f t="shared" si="385"/>
        <v>16255.568052687413</v>
      </c>
      <c r="I597" s="57">
        <f t="shared" si="386"/>
        <v>29126.300429290251</v>
      </c>
      <c r="J597" s="182">
        <f t="shared" si="387"/>
        <v>2660.50911674483</v>
      </c>
      <c r="K597" s="182">
        <f t="shared" si="388"/>
        <v>224.46088463537941</v>
      </c>
      <c r="L597" s="182">
        <f t="shared" si="389"/>
        <v>2576.2197905152648</v>
      </c>
      <c r="M597" s="203"/>
      <c r="N597" s="184">
        <f t="shared" si="390"/>
        <v>3</v>
      </c>
      <c r="O597" s="184">
        <f t="shared" si="391"/>
        <v>5.4105206811824614E-3</v>
      </c>
      <c r="P597" s="184">
        <f t="shared" si="392"/>
        <v>2.4434609527918235E-3</v>
      </c>
      <c r="Q597" s="182">
        <f t="shared" si="393"/>
        <v>5.9366650319851999E-3</v>
      </c>
      <c r="R597" s="182">
        <f t="shared" si="394"/>
        <v>1.0000029370096597</v>
      </c>
      <c r="S597" s="182">
        <f t="shared" si="395"/>
        <v>-1.8587624180850387E-2</v>
      </c>
      <c r="T597" s="182">
        <f t="shared" si="396"/>
        <v>-2.601419188973435</v>
      </c>
      <c r="U597" s="185">
        <f t="shared" si="397"/>
        <v>-1.4940703699978071</v>
      </c>
    </row>
    <row r="598" spans="1:21" x14ac:dyDescent="0.3">
      <c r="A598" s="180">
        <v>3444</v>
      </c>
      <c r="B598" s="181">
        <v>90.55</v>
      </c>
      <c r="C598" s="181">
        <v>210.08</v>
      </c>
      <c r="D598" s="57">
        <f t="shared" si="381"/>
        <v>1117.9440003549553</v>
      </c>
      <c r="E598" s="57">
        <f t="shared" si="382"/>
        <v>-1034.3640003549554</v>
      </c>
      <c r="F598" s="57">
        <f t="shared" si="383"/>
        <v>-1901.47964984899</v>
      </c>
      <c r="G598" s="57">
        <f t="shared" si="384"/>
        <v>-1864.979959528496</v>
      </c>
      <c r="H598" s="57">
        <f t="shared" si="385"/>
        <v>16252.970350151038</v>
      </c>
      <c r="I598" s="57">
        <f t="shared" si="386"/>
        <v>29124.800040471509</v>
      </c>
      <c r="J598" s="182">
        <f t="shared" si="387"/>
        <v>2663.4141826296463</v>
      </c>
      <c r="K598" s="182">
        <f t="shared" si="388"/>
        <v>224.44478025373792</v>
      </c>
      <c r="L598" s="182">
        <f t="shared" si="389"/>
        <v>2579.2196613126125</v>
      </c>
      <c r="M598" s="203"/>
      <c r="N598" s="184">
        <f t="shared" si="390"/>
        <v>3</v>
      </c>
      <c r="O598" s="184">
        <f t="shared" si="391"/>
        <v>6.9813170079759297E-4</v>
      </c>
      <c r="P598" s="184">
        <f t="shared" si="392"/>
        <v>2.4434609527923192E-3</v>
      </c>
      <c r="Q598" s="182">
        <f t="shared" si="393"/>
        <v>2.5411371850181386E-3</v>
      </c>
      <c r="R598" s="182">
        <f t="shared" si="394"/>
        <v>1.0000005381151971</v>
      </c>
      <c r="S598" s="182">
        <f t="shared" si="395"/>
        <v>-2.7750352592622079E-2</v>
      </c>
      <c r="T598" s="182">
        <f t="shared" si="396"/>
        <v>-2.5977025363759387</v>
      </c>
      <c r="U598" s="185">
        <f t="shared" si="397"/>
        <v>-1.5003888187414625</v>
      </c>
    </row>
    <row r="599" spans="1:21" x14ac:dyDescent="0.3">
      <c r="A599" s="180">
        <v>3447</v>
      </c>
      <c r="B599" s="181">
        <v>90.56</v>
      </c>
      <c r="C599" s="181">
        <v>210.23</v>
      </c>
      <c r="D599" s="57">
        <f t="shared" si="381"/>
        <v>1117.9149410607931</v>
      </c>
      <c r="E599" s="57">
        <f t="shared" si="382"/>
        <v>-1034.3349410607932</v>
      </c>
      <c r="F599" s="57">
        <f t="shared" si="383"/>
        <v>-1904.073536228653</v>
      </c>
      <c r="G599" s="57">
        <f t="shared" si="384"/>
        <v>-1866.4869113671555</v>
      </c>
      <c r="H599" s="57">
        <f t="shared" si="385"/>
        <v>16250.376463771374</v>
      </c>
      <c r="I599" s="57">
        <f t="shared" si="386"/>
        <v>29123.29308863285</v>
      </c>
      <c r="J599" s="182">
        <f t="shared" si="387"/>
        <v>2666.3213275355974</v>
      </c>
      <c r="K599" s="182">
        <f t="shared" si="388"/>
        <v>224.42886908404154</v>
      </c>
      <c r="L599" s="182">
        <f t="shared" si="389"/>
        <v>2582.2195087312607</v>
      </c>
      <c r="M599" s="203"/>
      <c r="N599" s="184">
        <f t="shared" si="390"/>
        <v>3</v>
      </c>
      <c r="O599" s="184">
        <f t="shared" si="391"/>
        <v>1.7453292519952225E-4</v>
      </c>
      <c r="P599" s="184">
        <f t="shared" si="392"/>
        <v>2.6179938779910977E-3</v>
      </c>
      <c r="Q599" s="182">
        <f t="shared" si="393"/>
        <v>2.6236826389938184E-3</v>
      </c>
      <c r="R599" s="182">
        <f t="shared" si="394"/>
        <v>1.000000573642944</v>
      </c>
      <c r="S599" s="182">
        <f t="shared" si="395"/>
        <v>-2.9059294162123255E-2</v>
      </c>
      <c r="T599" s="182">
        <f t="shared" si="396"/>
        <v>-2.5938863796630729</v>
      </c>
      <c r="U599" s="185">
        <f t="shared" si="397"/>
        <v>-1.5069518386595635</v>
      </c>
    </row>
    <row r="600" spans="1:21" x14ac:dyDescent="0.3">
      <c r="A600" s="180">
        <v>3450</v>
      </c>
      <c r="B600" s="181">
        <v>90.67</v>
      </c>
      <c r="C600" s="181">
        <v>210.37</v>
      </c>
      <c r="D600" s="57">
        <f t="shared" si="381"/>
        <v>1117.8827403433563</v>
      </c>
      <c r="E600" s="57">
        <f t="shared" si="382"/>
        <v>-1034.3027403433564</v>
      </c>
      <c r="F600" s="57">
        <f t="shared" si="383"/>
        <v>-1906.6635726459288</v>
      </c>
      <c r="G600" s="57">
        <f t="shared" si="384"/>
        <v>-1868.0004064048817</v>
      </c>
      <c r="H600" s="57">
        <f t="shared" si="385"/>
        <v>16247.786427354098</v>
      </c>
      <c r="I600" s="57">
        <f t="shared" si="386"/>
        <v>29121.779593595125</v>
      </c>
      <c r="J600" s="182">
        <f t="shared" si="387"/>
        <v>2669.2305066411441</v>
      </c>
      <c r="K600" s="182">
        <f t="shared" si="388"/>
        <v>224.41315073480064</v>
      </c>
      <c r="L600" s="182">
        <f t="shared" si="389"/>
        <v>2585.2192935842113</v>
      </c>
      <c r="M600" s="203"/>
      <c r="N600" s="184">
        <f t="shared" si="390"/>
        <v>3</v>
      </c>
      <c r="O600" s="184">
        <f t="shared" si="391"/>
        <v>1.9198621771937526E-3</v>
      </c>
      <c r="P600" s="184">
        <f t="shared" si="392"/>
        <v>2.4434609527923192E-3</v>
      </c>
      <c r="Q600" s="182">
        <f t="shared" si="393"/>
        <v>3.1073594117825287E-3</v>
      </c>
      <c r="R600" s="182">
        <f t="shared" si="394"/>
        <v>1.0000008046409863</v>
      </c>
      <c r="S600" s="182">
        <f t="shared" si="395"/>
        <v>-3.2200717436738968E-2</v>
      </c>
      <c r="T600" s="182">
        <f t="shared" si="396"/>
        <v>-2.590036417275829</v>
      </c>
      <c r="U600" s="185">
        <f t="shared" si="397"/>
        <v>-1.513495037726253</v>
      </c>
    </row>
    <row r="601" spans="1:21" x14ac:dyDescent="0.3">
      <c r="A601" s="180">
        <v>3453</v>
      </c>
      <c r="B601" s="181">
        <v>90.72</v>
      </c>
      <c r="C601" s="181">
        <v>210.52</v>
      </c>
      <c r="D601" s="57">
        <f t="shared" si="381"/>
        <v>1117.8463511012133</v>
      </c>
      <c r="E601" s="57">
        <f t="shared" si="382"/>
        <v>-1034.2663511012133</v>
      </c>
      <c r="F601" s="57">
        <f t="shared" si="383"/>
        <v>-1909.2497294588702</v>
      </c>
      <c r="G601" s="57">
        <f t="shared" si="384"/>
        <v>-1869.5204271452383</v>
      </c>
      <c r="H601" s="57">
        <f t="shared" si="385"/>
        <v>16245.200270541156</v>
      </c>
      <c r="I601" s="57">
        <f t="shared" si="386"/>
        <v>29120.259572854768</v>
      </c>
      <c r="J601" s="182">
        <f t="shared" si="387"/>
        <v>2672.1416798051864</v>
      </c>
      <c r="K601" s="182">
        <f t="shared" si="388"/>
        <v>224.39762478752024</v>
      </c>
      <c r="L601" s="182">
        <f t="shared" si="389"/>
        <v>2588.2189814525677</v>
      </c>
      <c r="M601" s="203"/>
      <c r="N601" s="184">
        <f t="shared" si="390"/>
        <v>3</v>
      </c>
      <c r="O601" s="184">
        <f t="shared" si="391"/>
        <v>8.7266462599711514E-4</v>
      </c>
      <c r="P601" s="184">
        <f t="shared" si="392"/>
        <v>2.6179938779915934E-3</v>
      </c>
      <c r="Q601" s="182">
        <f t="shared" si="393"/>
        <v>2.7594250563456324E-3</v>
      </c>
      <c r="R601" s="182">
        <f t="shared" si="394"/>
        <v>1.0000006345360366</v>
      </c>
      <c r="S601" s="182">
        <f t="shared" si="395"/>
        <v>-3.6389242143169048E-2</v>
      </c>
      <c r="T601" s="182">
        <f t="shared" si="396"/>
        <v>-2.5861568129414971</v>
      </c>
      <c r="U601" s="185">
        <f t="shared" si="397"/>
        <v>-1.5200207403565233</v>
      </c>
    </row>
    <row r="602" spans="1:21" x14ac:dyDescent="0.3">
      <c r="A602" s="180">
        <v>3456</v>
      </c>
      <c r="B602" s="181">
        <v>90.67</v>
      </c>
      <c r="C602" s="181">
        <v>210.66</v>
      </c>
      <c r="D602" s="57">
        <f t="shared" si="381"/>
        <v>1117.8099618617484</v>
      </c>
      <c r="E602" s="57">
        <f t="shared" si="382"/>
        <v>-1034.2299618617485</v>
      </c>
      <c r="F602" s="57">
        <f t="shared" si="383"/>
        <v>-1911.8320313107656</v>
      </c>
      <c r="G602" s="57">
        <f t="shared" si="384"/>
        <v>-1871.0469879598063</v>
      </c>
      <c r="H602" s="57">
        <f t="shared" si="385"/>
        <v>16242.617968689261</v>
      </c>
      <c r="I602" s="57">
        <f t="shared" si="386"/>
        <v>29118.7330120402</v>
      </c>
      <c r="J602" s="182">
        <f t="shared" si="387"/>
        <v>2675.0548680539828</v>
      </c>
      <c r="K602" s="182">
        <f t="shared" si="388"/>
        <v>224.38229049838333</v>
      </c>
      <c r="L602" s="182">
        <f t="shared" si="389"/>
        <v>2591.2186008638323</v>
      </c>
      <c r="M602" s="203"/>
      <c r="N602" s="184">
        <f t="shared" si="390"/>
        <v>3</v>
      </c>
      <c r="O602" s="184">
        <f t="shared" si="391"/>
        <v>-8.7266462599711514E-4</v>
      </c>
      <c r="P602" s="184">
        <f t="shared" si="392"/>
        <v>2.4434609527918235E-3</v>
      </c>
      <c r="Q602" s="182">
        <f t="shared" si="393"/>
        <v>2.5944491042044771E-3</v>
      </c>
      <c r="R602" s="182">
        <f t="shared" si="394"/>
        <v>1.0000005609308904</v>
      </c>
      <c r="S602" s="182">
        <f t="shared" si="395"/>
        <v>-3.6389239464735261E-2</v>
      </c>
      <c r="T602" s="182">
        <f t="shared" si="396"/>
        <v>-2.582301851895481</v>
      </c>
      <c r="U602" s="185">
        <f t="shared" si="397"/>
        <v>-1.526560814568114</v>
      </c>
    </row>
    <row r="603" spans="1:21" x14ac:dyDescent="0.3">
      <c r="A603" s="180">
        <v>3459.35</v>
      </c>
      <c r="B603" s="181">
        <v>90.52</v>
      </c>
      <c r="C603" s="181">
        <v>210.82</v>
      </c>
      <c r="D603" s="57">
        <f t="shared" si="381"/>
        <v>1117.7751736990426</v>
      </c>
      <c r="E603" s="57">
        <f t="shared" si="382"/>
        <v>-1034.1951736990427</v>
      </c>
      <c r="F603" s="57">
        <f t="shared" si="383"/>
        <v>-1914.7111846463968</v>
      </c>
      <c r="G603" s="57">
        <f t="shared" si="384"/>
        <v>-1872.7592239691498</v>
      </c>
      <c r="H603" s="57">
        <f t="shared" si="385"/>
        <v>16239.73881535363</v>
      </c>
      <c r="I603" s="57">
        <f t="shared" si="386"/>
        <v>29117.020776030859</v>
      </c>
      <c r="J603" s="182">
        <f t="shared" si="387"/>
        <v>2678.3102941167108</v>
      </c>
      <c r="K603" s="182">
        <f t="shared" si="388"/>
        <v>224.365388574527</v>
      </c>
      <c r="L603" s="182">
        <f t="shared" si="389"/>
        <v>2594.5681387985519</v>
      </c>
      <c r="M603" s="203"/>
      <c r="N603" s="184">
        <f t="shared" si="390"/>
        <v>3.3499999999999091</v>
      </c>
      <c r="O603" s="184">
        <f t="shared" si="391"/>
        <v>-2.6179938779915934E-3</v>
      </c>
      <c r="P603" s="184">
        <f t="shared" si="392"/>
        <v>2.7925268031908676E-3</v>
      </c>
      <c r="Q603" s="182">
        <f t="shared" si="393"/>
        <v>3.827695454275748E-3</v>
      </c>
      <c r="R603" s="182">
        <f t="shared" si="394"/>
        <v>1.0000012209394964</v>
      </c>
      <c r="S603" s="182">
        <f t="shared" si="395"/>
        <v>-3.4788162705757318E-2</v>
      </c>
      <c r="T603" s="182">
        <f t="shared" si="396"/>
        <v>-2.8791533356310941</v>
      </c>
      <c r="U603" s="185">
        <f t="shared" si="397"/>
        <v>-1.7122360093435027</v>
      </c>
    </row>
    <row r="604" spans="1:21" x14ac:dyDescent="0.3">
      <c r="A604" s="180">
        <v>3462</v>
      </c>
      <c r="B604" s="181">
        <v>90.43</v>
      </c>
      <c r="C604" s="181">
        <v>210.78</v>
      </c>
      <c r="D604" s="57">
        <f t="shared" si="381"/>
        <v>1117.7532046201047</v>
      </c>
      <c r="E604" s="57">
        <f t="shared" si="382"/>
        <v>-1034.1732046201048</v>
      </c>
      <c r="F604" s="57">
        <f t="shared" si="383"/>
        <v>-1916.9873498742309</v>
      </c>
      <c r="G604" s="57">
        <f t="shared" si="384"/>
        <v>-1874.11609075923</v>
      </c>
      <c r="H604" s="57">
        <f t="shared" si="385"/>
        <v>16237.462650125797</v>
      </c>
      <c r="I604" s="57">
        <f t="shared" si="386"/>
        <v>29115.663909240779</v>
      </c>
      <c r="J604" s="182">
        <f t="shared" si="387"/>
        <v>2680.8863499261743</v>
      </c>
      <c r="K604" s="182">
        <f t="shared" si="388"/>
        <v>224.3521048552594</v>
      </c>
      <c r="L604" s="182">
        <f t="shared" si="389"/>
        <v>2597.2177891041069</v>
      </c>
      <c r="M604" s="203"/>
      <c r="N604" s="184">
        <f t="shared" si="390"/>
        <v>2.6500000000000909</v>
      </c>
      <c r="O604" s="184">
        <f t="shared" si="391"/>
        <v>-1.570796326794708E-3</v>
      </c>
      <c r="P604" s="184">
        <f t="shared" si="392"/>
        <v>-6.9813170079759297E-4</v>
      </c>
      <c r="Q604" s="182">
        <f t="shared" si="393"/>
        <v>1.7189401893973333E-3</v>
      </c>
      <c r="R604" s="182">
        <f t="shared" si="394"/>
        <v>1.0000002462296873</v>
      </c>
      <c r="S604" s="182">
        <f t="shared" si="395"/>
        <v>-2.1969078937811911E-2</v>
      </c>
      <c r="T604" s="182">
        <f t="shared" si="396"/>
        <v>-2.2761652278340971</v>
      </c>
      <c r="U604" s="185">
        <f t="shared" si="397"/>
        <v>-1.3568667900802798</v>
      </c>
    </row>
    <row r="605" spans="1:21" x14ac:dyDescent="0.3">
      <c r="A605" s="180">
        <v>3465</v>
      </c>
      <c r="B605" s="181">
        <v>90.4</v>
      </c>
      <c r="C605" s="181">
        <v>210.74</v>
      </c>
      <c r="D605" s="57">
        <f t="shared" si="381"/>
        <v>1117.7314754602794</v>
      </c>
      <c r="E605" s="57">
        <f t="shared" si="382"/>
        <v>-1034.1514754602795</v>
      </c>
      <c r="F605" s="57">
        <f t="shared" si="383"/>
        <v>-1919.5652336533483</v>
      </c>
      <c r="G605" s="57">
        <f t="shared" si="384"/>
        <v>-1875.6503796804695</v>
      </c>
      <c r="H605" s="57">
        <f t="shared" si="385"/>
        <v>16234.88476634668</v>
      </c>
      <c r="I605" s="57">
        <f t="shared" si="386"/>
        <v>29114.129620319538</v>
      </c>
      <c r="J605" s="182">
        <f t="shared" si="387"/>
        <v>2683.8023461212865</v>
      </c>
      <c r="K605" s="182">
        <f t="shared" si="388"/>
        <v>224.33705386983948</v>
      </c>
      <c r="L605" s="182">
        <f t="shared" si="389"/>
        <v>2600.217446405446</v>
      </c>
      <c r="M605" s="203"/>
      <c r="N605" s="184">
        <f t="shared" si="390"/>
        <v>3</v>
      </c>
      <c r="O605" s="184">
        <f t="shared" si="391"/>
        <v>-5.2359877559831865E-4</v>
      </c>
      <c r="P605" s="184">
        <f t="shared" si="392"/>
        <v>-6.9813170079759297E-4</v>
      </c>
      <c r="Q605" s="182">
        <f t="shared" si="393"/>
        <v>8.7264996937364003E-4</v>
      </c>
      <c r="R605" s="182">
        <f t="shared" si="394"/>
        <v>1.0000000634598356</v>
      </c>
      <c r="S605" s="182">
        <f t="shared" si="395"/>
        <v>-2.1729159825262068E-2</v>
      </c>
      <c r="T605" s="182">
        <f t="shared" si="396"/>
        <v>-2.5778837791174007</v>
      </c>
      <c r="U605" s="185">
        <f t="shared" si="397"/>
        <v>-1.5342889212394824</v>
      </c>
    </row>
    <row r="606" spans="1:21" x14ac:dyDescent="0.3">
      <c r="A606" s="180">
        <v>3468</v>
      </c>
      <c r="B606" s="181">
        <v>90.39</v>
      </c>
      <c r="C606" s="181">
        <v>210.69</v>
      </c>
      <c r="D606" s="57">
        <f t="shared" si="381"/>
        <v>1117.7107934711867</v>
      </c>
      <c r="E606" s="57">
        <f t="shared" si="382"/>
        <v>-1034.1307934711867</v>
      </c>
      <c r="F606" s="57">
        <f t="shared" si="383"/>
        <v>-1922.1443280248293</v>
      </c>
      <c r="G606" s="57">
        <f t="shared" si="384"/>
        <v>-1877.1826472433793</v>
      </c>
      <c r="H606" s="57">
        <f t="shared" si="385"/>
        <v>16232.3056719752</v>
      </c>
      <c r="I606" s="57">
        <f t="shared" si="386"/>
        <v>29112.597352756628</v>
      </c>
      <c r="J606" s="182">
        <f t="shared" si="387"/>
        <v>2686.7179808959636</v>
      </c>
      <c r="K606" s="182">
        <f t="shared" si="388"/>
        <v>224.32198667895631</v>
      </c>
      <c r="L606" s="182">
        <f t="shared" si="389"/>
        <v>2603.2171414313607</v>
      </c>
      <c r="M606" s="203"/>
      <c r="N606" s="184">
        <f t="shared" si="390"/>
        <v>3</v>
      </c>
      <c r="O606" s="184">
        <f t="shared" si="391"/>
        <v>-1.7453292519952225E-4</v>
      </c>
      <c r="P606" s="184">
        <f t="shared" si="392"/>
        <v>-8.726646259973632E-4</v>
      </c>
      <c r="Q606" s="182">
        <f t="shared" si="393"/>
        <v>8.8992645510876933E-4</v>
      </c>
      <c r="R606" s="182">
        <f t="shared" si="394"/>
        <v>1.0000000659974297</v>
      </c>
      <c r="S606" s="182">
        <f t="shared" si="395"/>
        <v>-2.0681989092743245E-2</v>
      </c>
      <c r="T606" s="182">
        <f t="shared" si="396"/>
        <v>-2.5790943714809758</v>
      </c>
      <c r="U606" s="185">
        <f t="shared" si="397"/>
        <v>-1.532267562909791</v>
      </c>
    </row>
    <row r="607" spans="1:21" x14ac:dyDescent="0.3">
      <c r="A607" s="180">
        <v>3471</v>
      </c>
      <c r="B607" s="181">
        <v>90.45</v>
      </c>
      <c r="C607" s="181">
        <v>210.65</v>
      </c>
      <c r="D607" s="57">
        <f t="shared" si="381"/>
        <v>1117.6888025196699</v>
      </c>
      <c r="E607" s="57">
        <f t="shared" si="382"/>
        <v>-1034.10880251967</v>
      </c>
      <c r="F607" s="57">
        <f t="shared" si="383"/>
        <v>-1924.7246169457264</v>
      </c>
      <c r="G607" s="57">
        <f t="shared" si="384"/>
        <v>-1878.7128839227066</v>
      </c>
      <c r="H607" s="57">
        <f t="shared" si="385"/>
        <v>16229.725383054303</v>
      </c>
      <c r="I607" s="57">
        <f t="shared" si="386"/>
        <v>29111.067116077302</v>
      </c>
      <c r="J607" s="182">
        <f t="shared" si="387"/>
        <v>2689.633237319551</v>
      </c>
      <c r="K607" s="182">
        <f t="shared" si="388"/>
        <v>224.30690342171792</v>
      </c>
      <c r="L607" s="182">
        <f t="shared" si="389"/>
        <v>2606.2168555256253</v>
      </c>
      <c r="M607" s="203"/>
      <c r="N607" s="184">
        <f t="shared" si="390"/>
        <v>3</v>
      </c>
      <c r="O607" s="184">
        <f t="shared" si="391"/>
        <v>1.0471975511966373E-3</v>
      </c>
      <c r="P607" s="184">
        <f t="shared" si="392"/>
        <v>-6.9813170079759297E-4</v>
      </c>
      <c r="Q607" s="182">
        <f t="shared" si="393"/>
        <v>1.2585644000837615E-3</v>
      </c>
      <c r="R607" s="182">
        <f t="shared" si="394"/>
        <v>1.0000001319987166</v>
      </c>
      <c r="S607" s="182">
        <f t="shared" si="395"/>
        <v>-2.1990951516686796E-2</v>
      </c>
      <c r="T607" s="182">
        <f t="shared" si="396"/>
        <v>-2.5802889208970798</v>
      </c>
      <c r="U607" s="185">
        <f t="shared" si="397"/>
        <v>-1.5302366793274085</v>
      </c>
    </row>
    <row r="608" spans="1:21" x14ac:dyDescent="0.3">
      <c r="A608" s="180">
        <v>3474</v>
      </c>
      <c r="B608" s="181">
        <v>90.52</v>
      </c>
      <c r="C608" s="181">
        <v>210.61</v>
      </c>
      <c r="D608" s="57">
        <f t="shared" ref="D608:D639" si="398">S608+D607</f>
        <v>1117.6634082828689</v>
      </c>
      <c r="E608" s="57">
        <f t="shared" ref="E608:E639" si="399">$D$1-D608</f>
        <v>-1034.083408282869</v>
      </c>
      <c r="F608" s="57">
        <f t="shared" ref="F608:F639" si="400">T608+F607</f>
        <v>-1927.3059503729676</v>
      </c>
      <c r="G608" s="57">
        <f t="shared" ref="G608:G639" si="401">U608+G607</f>
        <v>-1880.2413051294297</v>
      </c>
      <c r="H608" s="57">
        <f t="shared" ref="H608:H639" si="402">H607+T608</f>
        <v>16227.144049627062</v>
      </c>
      <c r="I608" s="57">
        <f t="shared" ref="I608:I639" si="403">I607+U608</f>
        <v>29109.538694870578</v>
      </c>
      <c r="J608" s="182">
        <f t="shared" ref="J608:J639" si="404">SQRT(F608^2+G608^2)</f>
        <v>2692.5481596171812</v>
      </c>
      <c r="K608" s="182">
        <f t="shared" ref="K608:K639" si="405">IF(J608=0,0,IF(F608&lt;0,ATAN(G608/F608)*180/PI()+180,ATAN(G608/F608)*180/PI()))</f>
        <v>224.29180965356929</v>
      </c>
      <c r="L608" s="182">
        <f t="shared" ref="L608:L639" si="406">COS((K608-$B$1)*PI()/180)*J608</f>
        <v>2609.2165664526156</v>
      </c>
      <c r="M608" s="203"/>
      <c r="N608" s="184">
        <f t="shared" ref="N608:N639" si="407">A608-A607</f>
        <v>3</v>
      </c>
      <c r="O608" s="184">
        <f t="shared" ref="O608:O639" si="408">RADIANS(B608-B607)</f>
        <v>1.2217304763959117E-3</v>
      </c>
      <c r="P608" s="184">
        <f t="shared" ref="P608:P639" si="409">RADIANS(C608-C607)</f>
        <v>-6.9813170079759297E-4</v>
      </c>
      <c r="Q608" s="182">
        <f t="shared" ref="Q608:Q639" si="410">ACOS(COS(O608)-SIN(RADIANS(B607))*SIN(RADIANS(B608))*(1-COS(P608)))</f>
        <v>1.4071169978526754E-3</v>
      </c>
      <c r="R608" s="182">
        <f t="shared" ref="R608:R639" si="411">2/Q608*TAN(Q608/2)</f>
        <v>1.00000016499822</v>
      </c>
      <c r="S608" s="182">
        <f t="shared" ref="S608:S639" si="412">(N608/2)*(COS(RADIANS(B607))+COS(RADIANS(B608)))*R608</f>
        <v>-2.5394236801083145E-2</v>
      </c>
      <c r="T608" s="182">
        <f t="shared" ref="T608:T639" si="413">(N608/2)*(SIN(RADIANS(B607))*COS(RADIANS(C607))+SIN(RADIANS(B608))*COS(RADIANS(C608)))*R608</f>
        <v>-2.5813334272412169</v>
      </c>
      <c r="U608" s="185">
        <f t="shared" ref="U608:U639" si="414">(N608/2)*(SIN(RADIANS(B607))*SIN(RADIANS(C607))+SIN(RADIANS(B608))*SIN(RADIANS(C608)))*R608</f>
        <v>-1.5284212067230749</v>
      </c>
    </row>
    <row r="609" spans="1:21" x14ac:dyDescent="0.3">
      <c r="A609" s="180">
        <v>3477</v>
      </c>
      <c r="B609" s="181">
        <v>90.5</v>
      </c>
      <c r="C609" s="181">
        <v>210.56</v>
      </c>
      <c r="D609" s="57">
        <f t="shared" si="398"/>
        <v>1117.6367050963777</v>
      </c>
      <c r="E609" s="57">
        <f t="shared" si="399"/>
        <v>-1034.0567050963778</v>
      </c>
      <c r="F609" s="57">
        <f t="shared" si="400"/>
        <v>-1929.8884737603159</v>
      </c>
      <c r="G609" s="57">
        <f t="shared" si="401"/>
        <v>-1881.767692770605</v>
      </c>
      <c r="H609" s="57">
        <f t="shared" si="402"/>
        <v>16224.561526239715</v>
      </c>
      <c r="I609" s="57">
        <f t="shared" si="403"/>
        <v>29108.012307229405</v>
      </c>
      <c r="J609" s="182">
        <f t="shared" si="404"/>
        <v>2695.462700670912</v>
      </c>
      <c r="K609" s="182">
        <f t="shared" si="405"/>
        <v>224.27669992431314</v>
      </c>
      <c r="L609" s="182">
        <f t="shared" si="406"/>
        <v>2612.216291132514</v>
      </c>
      <c r="M609" s="203"/>
      <c r="N609" s="184">
        <f t="shared" si="407"/>
        <v>3</v>
      </c>
      <c r="O609" s="184">
        <f t="shared" si="408"/>
        <v>-3.4906585039879649E-4</v>
      </c>
      <c r="P609" s="184">
        <f t="shared" si="409"/>
        <v>-8.726646259973632E-4</v>
      </c>
      <c r="Q609" s="182">
        <f t="shared" si="410"/>
        <v>9.3985646426175684E-4</v>
      </c>
      <c r="R609" s="182">
        <f t="shared" si="411"/>
        <v>1.0000000736108541</v>
      </c>
      <c r="S609" s="182">
        <f t="shared" si="412"/>
        <v>-2.6703186491218008E-2</v>
      </c>
      <c r="T609" s="182">
        <f t="shared" si="413"/>
        <v>-2.5825233873483557</v>
      </c>
      <c r="U609" s="185">
        <f t="shared" si="414"/>
        <v>-1.5263876411751951</v>
      </c>
    </row>
    <row r="610" spans="1:21" x14ac:dyDescent="0.3">
      <c r="A610" s="180">
        <v>3480</v>
      </c>
      <c r="B610" s="181">
        <v>90.47</v>
      </c>
      <c r="C610" s="181">
        <v>210.52</v>
      </c>
      <c r="D610" s="57">
        <f t="shared" si="398"/>
        <v>1117.6113108582874</v>
      </c>
      <c r="E610" s="57">
        <f t="shared" si="399"/>
        <v>-1034.0313108582875</v>
      </c>
      <c r="F610" s="57">
        <f t="shared" si="400"/>
        <v>-1932.472204975501</v>
      </c>
      <c r="G610" s="57">
        <f t="shared" si="401"/>
        <v>-1883.2920574150451</v>
      </c>
      <c r="H610" s="57">
        <f t="shared" si="402"/>
        <v>16221.97779502453</v>
      </c>
      <c r="I610" s="57">
        <f t="shared" si="403"/>
        <v>29106.487942584965</v>
      </c>
      <c r="J610" s="182">
        <f t="shared" si="404"/>
        <v>2698.3768818542508</v>
      </c>
      <c r="K610" s="182">
        <f t="shared" si="405"/>
        <v>224.26157417414868</v>
      </c>
      <c r="L610" s="182">
        <f t="shared" si="406"/>
        <v>2615.216050323635</v>
      </c>
      <c r="M610" s="203"/>
      <c r="N610" s="184">
        <f t="shared" si="407"/>
        <v>3</v>
      </c>
      <c r="O610" s="184">
        <f t="shared" si="408"/>
        <v>-5.2359877559831865E-4</v>
      </c>
      <c r="P610" s="184">
        <f t="shared" si="409"/>
        <v>-6.9813170079759297E-4</v>
      </c>
      <c r="Q610" s="182">
        <f t="shared" si="410"/>
        <v>8.7264461041347552E-4</v>
      </c>
      <c r="R610" s="182">
        <f t="shared" si="411"/>
        <v>1.0000000634590562</v>
      </c>
      <c r="S610" s="182">
        <f t="shared" si="412"/>
        <v>-2.5394238090337636E-2</v>
      </c>
      <c r="T610" s="182">
        <f t="shared" si="413"/>
        <v>-2.5837312151850593</v>
      </c>
      <c r="U610" s="185">
        <f t="shared" si="414"/>
        <v>-1.5243646444400043</v>
      </c>
    </row>
    <row r="611" spans="1:21" x14ac:dyDescent="0.3">
      <c r="A611" s="180">
        <v>3483</v>
      </c>
      <c r="B611" s="181">
        <v>90.46</v>
      </c>
      <c r="C611" s="181">
        <v>210.48</v>
      </c>
      <c r="D611" s="57">
        <f t="shared" si="398"/>
        <v>1117.5869637815399</v>
      </c>
      <c r="E611" s="57">
        <f t="shared" si="399"/>
        <v>-1034.00696378154</v>
      </c>
      <c r="F611" s="57">
        <f t="shared" si="400"/>
        <v>-1935.0570072739176</v>
      </c>
      <c r="G611" s="57">
        <f t="shared" si="401"/>
        <v>-1884.8146223264989</v>
      </c>
      <c r="H611" s="57">
        <f t="shared" si="402"/>
        <v>16219.392992726112</v>
      </c>
      <c r="I611" s="57">
        <f t="shared" si="403"/>
        <v>29104.96537767351</v>
      </c>
      <c r="J611" s="182">
        <f t="shared" si="404"/>
        <v>2701.2907621978929</v>
      </c>
      <c r="K611" s="182">
        <f t="shared" si="405"/>
        <v>224.24643786388006</v>
      </c>
      <c r="L611" s="182">
        <f t="shared" si="406"/>
        <v>2618.2158372335516</v>
      </c>
      <c r="M611" s="203"/>
      <c r="N611" s="184">
        <f t="shared" si="407"/>
        <v>3</v>
      </c>
      <c r="O611" s="184">
        <f t="shared" si="408"/>
        <v>-1.7453292519952225E-4</v>
      </c>
      <c r="P611" s="184">
        <f t="shared" si="409"/>
        <v>-6.9813170079808899E-4</v>
      </c>
      <c r="Q611" s="182">
        <f t="shared" si="410"/>
        <v>7.1959537991017619E-4</v>
      </c>
      <c r="R611" s="182">
        <f t="shared" si="411"/>
        <v>1.0000000431514615</v>
      </c>
      <c r="S611" s="182">
        <f t="shared" si="412"/>
        <v>-2.4347076747488792E-2</v>
      </c>
      <c r="T611" s="182">
        <f t="shared" si="413"/>
        <v>-2.5848022984166414</v>
      </c>
      <c r="U611" s="185">
        <f t="shared" si="414"/>
        <v>-1.5225649114539497</v>
      </c>
    </row>
    <row r="612" spans="1:21" x14ac:dyDescent="0.3">
      <c r="A612" s="180">
        <v>3484.12</v>
      </c>
      <c r="B612" s="181">
        <v>90.46</v>
      </c>
      <c r="C612" s="181">
        <v>210.46</v>
      </c>
      <c r="D612" s="57">
        <f t="shared" si="398"/>
        <v>1117.577971941741</v>
      </c>
      <c r="E612" s="57">
        <f t="shared" si="399"/>
        <v>-1033.9979719417411</v>
      </c>
      <c r="F612" s="57">
        <f t="shared" si="400"/>
        <v>-1936.0222983217143</v>
      </c>
      <c r="G612" s="57">
        <f t="shared" si="401"/>
        <v>-1885.3825416228112</v>
      </c>
      <c r="H612" s="57">
        <f t="shared" si="402"/>
        <v>16218.427701678316</v>
      </c>
      <c r="I612" s="57">
        <f t="shared" si="403"/>
        <v>29104.3974583772</v>
      </c>
      <c r="J612" s="182">
        <f t="shared" si="404"/>
        <v>2702.3785204621104</v>
      </c>
      <c r="K612" s="182">
        <f t="shared" si="405"/>
        <v>224.24078326225938</v>
      </c>
      <c r="L612" s="182">
        <f t="shared" si="406"/>
        <v>2619.3357634511453</v>
      </c>
      <c r="M612" s="203"/>
      <c r="N612" s="184">
        <f t="shared" si="407"/>
        <v>1.1199999999998909</v>
      </c>
      <c r="O612" s="184">
        <f t="shared" si="408"/>
        <v>0</v>
      </c>
      <c r="P612" s="184">
        <f t="shared" si="409"/>
        <v>-3.4906585039854842E-4</v>
      </c>
      <c r="Q612" s="182">
        <f t="shared" si="410"/>
        <v>3.4905460068301863E-4</v>
      </c>
      <c r="R612" s="182">
        <f t="shared" si="411"/>
        <v>1.0000000101532598</v>
      </c>
      <c r="S612" s="182">
        <f t="shared" si="412"/>
        <v>-8.9918397989395254E-3</v>
      </c>
      <c r="T612" s="182">
        <f t="shared" si="413"/>
        <v>-0.96529104779676533</v>
      </c>
      <c r="U612" s="185">
        <f t="shared" si="414"/>
        <v>-0.56791929631238991</v>
      </c>
    </row>
    <row r="613" spans="1:21" x14ac:dyDescent="0.3">
      <c r="A613" s="180">
        <v>3486</v>
      </c>
      <c r="B613" s="181">
        <v>90.460001000000005</v>
      </c>
      <c r="C613" s="181">
        <v>210.46</v>
      </c>
      <c r="D613" s="57">
        <f t="shared" si="398"/>
        <v>1117.562878480112</v>
      </c>
      <c r="E613" s="57">
        <f t="shared" si="399"/>
        <v>-1033.982878480112</v>
      </c>
      <c r="F613" s="57">
        <f t="shared" si="400"/>
        <v>-1937.642774659271</v>
      </c>
      <c r="G613" s="57">
        <f t="shared" si="401"/>
        <v>-1886.3355519201507</v>
      </c>
      <c r="H613" s="57">
        <f t="shared" si="402"/>
        <v>16216.807225340759</v>
      </c>
      <c r="I613" s="57">
        <f t="shared" si="403"/>
        <v>29103.444448079859</v>
      </c>
      <c r="J613" s="182">
        <f t="shared" si="404"/>
        <v>2704.2043814451558</v>
      </c>
      <c r="K613" s="182">
        <f t="shared" si="405"/>
        <v>224.23129508421286</v>
      </c>
      <c r="L613" s="182">
        <f t="shared" si="406"/>
        <v>2621.2156422743706</v>
      </c>
      <c r="M613" s="203"/>
      <c r="N613" s="184">
        <f t="shared" si="407"/>
        <v>1.8800000000001091</v>
      </c>
      <c r="O613" s="184">
        <f t="shared" si="408"/>
        <v>1.7453292723904173E-8</v>
      </c>
      <c r="P613" s="184">
        <f t="shared" si="409"/>
        <v>0</v>
      </c>
      <c r="Q613" s="182">
        <f t="shared" si="410"/>
        <v>1.4901161193847656E-8</v>
      </c>
      <c r="R613" s="182">
        <f t="shared" si="411"/>
        <v>1</v>
      </c>
      <c r="S613" s="182">
        <f t="shared" si="412"/>
        <v>-1.5093461629112525E-2</v>
      </c>
      <c r="T613" s="182">
        <f t="shared" si="413"/>
        <v>-1.6204763375568201</v>
      </c>
      <c r="U613" s="185">
        <f t="shared" si="414"/>
        <v>-0.9530102973393807</v>
      </c>
    </row>
    <row r="614" spans="1:21" x14ac:dyDescent="0.3">
      <c r="A614" s="180">
        <v>3489</v>
      </c>
      <c r="B614" s="181">
        <v>90.44</v>
      </c>
      <c r="C614" s="181">
        <v>210.46</v>
      </c>
      <c r="D614" s="57">
        <f t="shared" si="398"/>
        <v>1117.5393167513864</v>
      </c>
      <c r="E614" s="57">
        <f t="shared" si="399"/>
        <v>-1033.9593167513865</v>
      </c>
      <c r="F614" s="57">
        <f t="shared" si="400"/>
        <v>-1940.2286447263591</v>
      </c>
      <c r="G614" s="57">
        <f t="shared" si="401"/>
        <v>-1887.8563151330416</v>
      </c>
      <c r="H614" s="57">
        <f t="shared" si="402"/>
        <v>16214.22135527367</v>
      </c>
      <c r="I614" s="57">
        <f t="shared" si="403"/>
        <v>29101.923684866968</v>
      </c>
      <c r="J614" s="182">
        <f t="shared" si="404"/>
        <v>2707.1181467391461</v>
      </c>
      <c r="K614" s="182">
        <f t="shared" si="405"/>
        <v>224.21618086196159</v>
      </c>
      <c r="L614" s="182">
        <f t="shared" si="406"/>
        <v>2624.2154530497996</v>
      </c>
      <c r="M614" s="203"/>
      <c r="N614" s="184">
        <f t="shared" si="407"/>
        <v>3</v>
      </c>
      <c r="O614" s="184">
        <f t="shared" si="408"/>
        <v>-3.4908330369152037E-4</v>
      </c>
      <c r="P614" s="184">
        <f t="shared" si="409"/>
        <v>0</v>
      </c>
      <c r="Q614" s="182">
        <f t="shared" si="410"/>
        <v>3.4908330366212326E-4</v>
      </c>
      <c r="R614" s="182">
        <f t="shared" si="411"/>
        <v>1.0000000101549296</v>
      </c>
      <c r="S614" s="182">
        <f t="shared" si="412"/>
        <v>-2.3561728725631604E-2</v>
      </c>
      <c r="T614" s="182">
        <f t="shared" si="413"/>
        <v>-2.5858700670881776</v>
      </c>
      <c r="U614" s="185">
        <f t="shared" si="414"/>
        <v>-1.5207632128909745</v>
      </c>
    </row>
    <row r="615" spans="1:21" x14ac:dyDescent="0.3">
      <c r="A615" s="180">
        <v>3492</v>
      </c>
      <c r="B615" s="181">
        <v>90.440010000000001</v>
      </c>
      <c r="C615" s="181">
        <v>210.46</v>
      </c>
      <c r="D615" s="57">
        <f t="shared" si="398"/>
        <v>1117.5162783699113</v>
      </c>
      <c r="E615" s="57">
        <f t="shared" si="399"/>
        <v>-1033.9362783699114</v>
      </c>
      <c r="F615" s="57">
        <f t="shared" si="400"/>
        <v>-1942.8145183103638</v>
      </c>
      <c r="G615" s="57">
        <f t="shared" si="401"/>
        <v>-1889.3770804142489</v>
      </c>
      <c r="H615" s="57">
        <f t="shared" si="402"/>
        <v>16211.635481689666</v>
      </c>
      <c r="I615" s="57">
        <f t="shared" si="403"/>
        <v>29100.402919585762</v>
      </c>
      <c r="J615" s="182">
        <f t="shared" si="404"/>
        <v>2710.0321039707633</v>
      </c>
      <c r="K615" s="182">
        <f t="shared" si="405"/>
        <v>224.20109912121023</v>
      </c>
      <c r="L615" s="182">
        <f t="shared" si="406"/>
        <v>2627.2152679051269</v>
      </c>
      <c r="M615" s="203"/>
      <c r="N615" s="184">
        <f t="shared" si="407"/>
        <v>3</v>
      </c>
      <c r="O615" s="184">
        <f t="shared" si="408"/>
        <v>1.745329252548321E-7</v>
      </c>
      <c r="P615" s="184">
        <f t="shared" si="409"/>
        <v>0</v>
      </c>
      <c r="Q615" s="182">
        <f t="shared" si="410"/>
        <v>1.7441361999104288E-7</v>
      </c>
      <c r="R615" s="182">
        <f t="shared" si="411"/>
        <v>1.0000000000000027</v>
      </c>
      <c r="S615" s="182">
        <f t="shared" si="412"/>
        <v>-2.3038381475015888E-2</v>
      </c>
      <c r="T615" s="182">
        <f t="shared" si="413"/>
        <v>-2.585873584004724</v>
      </c>
      <c r="U615" s="185">
        <f t="shared" si="414"/>
        <v>-1.5207652812073116</v>
      </c>
    </row>
    <row r="616" spans="1:21" x14ac:dyDescent="0.3">
      <c r="A616" s="180">
        <v>3495</v>
      </c>
      <c r="B616" s="181">
        <v>90.45</v>
      </c>
      <c r="C616" s="181">
        <v>210.46</v>
      </c>
      <c r="D616" s="57">
        <f t="shared" si="398"/>
        <v>1117.4929781968858</v>
      </c>
      <c r="E616" s="57">
        <f t="shared" si="399"/>
        <v>-1033.9129781968859</v>
      </c>
      <c r="F616" s="57">
        <f t="shared" si="400"/>
        <v>-1945.4003901482483</v>
      </c>
      <c r="G616" s="57">
        <f t="shared" si="401"/>
        <v>-1890.8978446685542</v>
      </c>
      <c r="H616" s="57">
        <f t="shared" si="402"/>
        <v>16209.049609851781</v>
      </c>
      <c r="I616" s="57">
        <f t="shared" si="403"/>
        <v>29098.882155331456</v>
      </c>
      <c r="J616" s="182">
        <f t="shared" si="404"/>
        <v>2712.9462466037066</v>
      </c>
      <c r="K616" s="182">
        <f t="shared" si="405"/>
        <v>224.18604979004408</v>
      </c>
      <c r="L616" s="182">
        <f t="shared" si="406"/>
        <v>2630.2150807348185</v>
      </c>
      <c r="M616" s="203"/>
      <c r="N616" s="184">
        <f t="shared" si="407"/>
        <v>3</v>
      </c>
      <c r="O616" s="184">
        <f t="shared" si="408"/>
        <v>1.743583922742674E-4</v>
      </c>
      <c r="P616" s="184">
        <f t="shared" si="409"/>
        <v>0</v>
      </c>
      <c r="Q616" s="182">
        <f t="shared" si="410"/>
        <v>1.7435839247470497E-4</v>
      </c>
      <c r="R616" s="182">
        <f t="shared" si="411"/>
        <v>1.0000000025334039</v>
      </c>
      <c r="S616" s="182">
        <f t="shared" si="412"/>
        <v>-2.330017302543785E-2</v>
      </c>
      <c r="T616" s="182">
        <f t="shared" si="413"/>
        <v>-2.5858718378844565</v>
      </c>
      <c r="U616" s="185">
        <f t="shared" si="414"/>
        <v>-1.5207642543051862</v>
      </c>
    </row>
    <row r="617" spans="1:21" x14ac:dyDescent="0.3">
      <c r="A617" s="180">
        <v>3498</v>
      </c>
      <c r="B617" s="181">
        <v>90.47</v>
      </c>
      <c r="C617" s="181">
        <v>210.47</v>
      </c>
      <c r="D617" s="57">
        <f t="shared" si="398"/>
        <v>1117.4688929120157</v>
      </c>
      <c r="E617" s="57">
        <f t="shared" si="399"/>
        <v>-1033.8888929120158</v>
      </c>
      <c r="F617" s="57">
        <f t="shared" si="400"/>
        <v>-1947.9861239070178</v>
      </c>
      <c r="G617" s="57">
        <f t="shared" si="401"/>
        <v>-1892.4188314250982</v>
      </c>
      <c r="H617" s="57">
        <f t="shared" si="402"/>
        <v>16206.463876093012</v>
      </c>
      <c r="I617" s="57">
        <f t="shared" si="403"/>
        <v>29097.361168574913</v>
      </c>
      <c r="J617" s="182">
        <f t="shared" si="404"/>
        <v>2715.8606320035315</v>
      </c>
      <c r="K617" s="182">
        <f t="shared" si="405"/>
        <v>224.17103815272765</v>
      </c>
      <c r="L617" s="182">
        <f t="shared" si="406"/>
        <v>2633.2148852356077</v>
      </c>
      <c r="M617" s="203"/>
      <c r="N617" s="184">
        <f t="shared" si="407"/>
        <v>3</v>
      </c>
      <c r="O617" s="184">
        <f t="shared" si="408"/>
        <v>3.4906585039879649E-4</v>
      </c>
      <c r="P617" s="184">
        <f t="shared" si="409"/>
        <v>1.7453292519927421E-4</v>
      </c>
      <c r="Q617" s="182">
        <f t="shared" si="410"/>
        <v>3.9026496901284347E-4</v>
      </c>
      <c r="R617" s="182">
        <f t="shared" si="411"/>
        <v>1.0000000126922293</v>
      </c>
      <c r="S617" s="182">
        <f t="shared" si="412"/>
        <v>-2.4085284870045486E-2</v>
      </c>
      <c r="T617" s="182">
        <f t="shared" si="413"/>
        <v>-2.5857337587694675</v>
      </c>
      <c r="U617" s="185">
        <f t="shared" si="414"/>
        <v>-1.5209867565441169</v>
      </c>
    </row>
    <row r="618" spans="1:21" x14ac:dyDescent="0.3">
      <c r="A618" s="180">
        <v>3501</v>
      </c>
      <c r="B618" s="181">
        <v>90.51</v>
      </c>
      <c r="C618" s="181">
        <v>210.47</v>
      </c>
      <c r="D618" s="57">
        <f t="shared" si="398"/>
        <v>1117.4432368852763</v>
      </c>
      <c r="E618" s="57">
        <f t="shared" si="399"/>
        <v>-1033.8632368852764</v>
      </c>
      <c r="F618" s="57">
        <f t="shared" si="400"/>
        <v>-1950.5717136647179</v>
      </c>
      <c r="G618" s="57">
        <f t="shared" si="401"/>
        <v>-1893.9400371993536</v>
      </c>
      <c r="H618" s="57">
        <f t="shared" si="402"/>
        <v>16203.878286335312</v>
      </c>
      <c r="I618" s="57">
        <f t="shared" si="403"/>
        <v>29095.839962800659</v>
      </c>
      <c r="J618" s="182">
        <f t="shared" si="404"/>
        <v>2718.775252692948</v>
      </c>
      <c r="K618" s="182">
        <f t="shared" si="405"/>
        <v>224.1560641252824</v>
      </c>
      <c r="L618" s="182">
        <f t="shared" si="406"/>
        <v>2636.2146745366686</v>
      </c>
      <c r="M618" s="203"/>
      <c r="N618" s="184">
        <f t="shared" si="407"/>
        <v>3</v>
      </c>
      <c r="O618" s="184">
        <f t="shared" si="408"/>
        <v>6.9813170079784093E-4</v>
      </c>
      <c r="P618" s="184">
        <f t="shared" si="409"/>
        <v>0</v>
      </c>
      <c r="Q618" s="182">
        <f t="shared" si="410"/>
        <v>6.9813170079191522E-4</v>
      </c>
      <c r="R618" s="182">
        <f t="shared" si="411"/>
        <v>1.0000000406156579</v>
      </c>
      <c r="S618" s="182">
        <f t="shared" si="412"/>
        <v>-2.565602673946216E-2</v>
      </c>
      <c r="T618" s="182">
        <f t="shared" si="413"/>
        <v>-2.5855897576999793</v>
      </c>
      <c r="U618" s="185">
        <f t="shared" si="414"/>
        <v>-1.5212057742554117</v>
      </c>
    </row>
    <row r="619" spans="1:21" x14ac:dyDescent="0.3">
      <c r="A619" s="180">
        <v>3504</v>
      </c>
      <c r="B619" s="181">
        <v>90.61</v>
      </c>
      <c r="C619" s="181">
        <v>210.47</v>
      </c>
      <c r="D619" s="57">
        <f t="shared" si="398"/>
        <v>1117.4139158244002</v>
      </c>
      <c r="E619" s="57">
        <f t="shared" si="399"/>
        <v>-1033.8339158244003</v>
      </c>
      <c r="F619" s="57">
        <f t="shared" si="400"/>
        <v>-1953.1572742012274</v>
      </c>
      <c r="G619" s="57">
        <f t="shared" si="401"/>
        <v>-1895.461225781615</v>
      </c>
      <c r="H619" s="57">
        <f t="shared" si="402"/>
        <v>16201.292725798801</v>
      </c>
      <c r="I619" s="57">
        <f t="shared" si="403"/>
        <v>29094.318774218398</v>
      </c>
      <c r="J619" s="182">
        <f t="shared" si="404"/>
        <v>2721.6900257389179</v>
      </c>
      <c r="K619" s="182">
        <f t="shared" si="405"/>
        <v>224.14112233850653</v>
      </c>
      <c r="L619" s="182">
        <f t="shared" si="406"/>
        <v>2639.2144299354391</v>
      </c>
      <c r="M619" s="203"/>
      <c r="N619" s="184">
        <f t="shared" si="407"/>
        <v>3</v>
      </c>
      <c r="O619" s="184">
        <f t="shared" si="408"/>
        <v>1.7453292519942303E-3</v>
      </c>
      <c r="P619" s="184">
        <f t="shared" si="409"/>
        <v>0</v>
      </c>
      <c r="Q619" s="182">
        <f t="shared" si="410"/>
        <v>1.7453292519977737E-3</v>
      </c>
      <c r="R619" s="182">
        <f t="shared" si="411"/>
        <v>1.0000002538479273</v>
      </c>
      <c r="S619" s="182">
        <f t="shared" si="412"/>
        <v>-2.9321060876202638E-2</v>
      </c>
      <c r="T619" s="182">
        <f t="shared" si="413"/>
        <v>-2.5855605365096443</v>
      </c>
      <c r="U619" s="185">
        <f t="shared" si="414"/>
        <v>-1.521188582261463</v>
      </c>
    </row>
    <row r="620" spans="1:21" x14ac:dyDescent="0.3">
      <c r="A620" s="180">
        <v>3507</v>
      </c>
      <c r="B620" s="181">
        <v>90.7</v>
      </c>
      <c r="C620" s="181">
        <v>210.47</v>
      </c>
      <c r="D620" s="57">
        <f t="shared" si="398"/>
        <v>1117.3796208551287</v>
      </c>
      <c r="E620" s="57">
        <f t="shared" si="399"/>
        <v>-1033.7996208551288</v>
      </c>
      <c r="F620" s="57">
        <f t="shared" si="400"/>
        <v>-1955.7427893440176</v>
      </c>
      <c r="G620" s="57">
        <f t="shared" si="401"/>
        <v>-1896.9823876569374</v>
      </c>
      <c r="H620" s="57">
        <f t="shared" si="402"/>
        <v>16198.707210656012</v>
      </c>
      <c r="I620" s="57">
        <f t="shared" si="403"/>
        <v>29092.797612343074</v>
      </c>
      <c r="J620" s="182">
        <f t="shared" si="404"/>
        <v>2724.6049323070188</v>
      </c>
      <c r="K620" s="182">
        <f t="shared" si="405"/>
        <v>224.12621278357463</v>
      </c>
      <c r="L620" s="182">
        <f t="shared" si="406"/>
        <v>2642.214132668626</v>
      </c>
      <c r="M620" s="203"/>
      <c r="N620" s="184">
        <f t="shared" si="407"/>
        <v>3</v>
      </c>
      <c r="O620" s="184">
        <f t="shared" si="408"/>
        <v>1.5707963267949561E-3</v>
      </c>
      <c r="P620" s="184">
        <f t="shared" si="409"/>
        <v>0</v>
      </c>
      <c r="Q620" s="182">
        <f t="shared" si="410"/>
        <v>1.5707963268012382E-3</v>
      </c>
      <c r="R620" s="182">
        <f t="shared" si="411"/>
        <v>1.0000002056168091</v>
      </c>
      <c r="S620" s="182">
        <f t="shared" si="412"/>
        <v>-3.4294969271462111E-2</v>
      </c>
      <c r="T620" s="182">
        <f t="shared" si="413"/>
        <v>-2.5855151427902352</v>
      </c>
      <c r="U620" s="185">
        <f t="shared" si="414"/>
        <v>-1.5211618753224079</v>
      </c>
    </row>
    <row r="621" spans="1:21" x14ac:dyDescent="0.3">
      <c r="A621" s="180">
        <v>3508.93</v>
      </c>
      <c r="B621" s="181">
        <v>90.71</v>
      </c>
      <c r="C621" s="181">
        <v>210.47</v>
      </c>
      <c r="D621" s="57">
        <f t="shared" si="398"/>
        <v>1117.3558736319335</v>
      </c>
      <c r="E621" s="57">
        <f t="shared" si="399"/>
        <v>-1033.7758736319336</v>
      </c>
      <c r="F621" s="57">
        <f t="shared" si="400"/>
        <v>-1957.4061203601018</v>
      </c>
      <c r="G621" s="57">
        <f t="shared" si="401"/>
        <v>-1897.9609917601715</v>
      </c>
      <c r="H621" s="57">
        <f t="shared" si="402"/>
        <v>16197.043879639927</v>
      </c>
      <c r="I621" s="57">
        <f t="shared" si="403"/>
        <v>29091.81900823984</v>
      </c>
      <c r="J621" s="182">
        <f t="shared" si="404"/>
        <v>2726.4802669864384</v>
      </c>
      <c r="K621" s="182">
        <f t="shared" si="405"/>
        <v>224.11663792033224</v>
      </c>
      <c r="L621" s="182">
        <f t="shared" si="406"/>
        <v>2644.1439216350745</v>
      </c>
      <c r="M621" s="203"/>
      <c r="N621" s="184">
        <f t="shared" si="407"/>
        <v>1.9299999999998363</v>
      </c>
      <c r="O621" s="184">
        <f t="shared" si="408"/>
        <v>1.7453292519927421E-4</v>
      </c>
      <c r="P621" s="184">
        <f t="shared" si="409"/>
        <v>0</v>
      </c>
      <c r="Q621" s="182">
        <f t="shared" si="410"/>
        <v>1.7453292489655325E-4</v>
      </c>
      <c r="R621" s="182">
        <f t="shared" si="411"/>
        <v>1.0000000025384785</v>
      </c>
      <c r="S621" s="182">
        <f t="shared" si="412"/>
        <v>-2.3747223195145589E-2</v>
      </c>
      <c r="T621" s="182">
        <f t="shared" si="413"/>
        <v>-1.6633310160841746</v>
      </c>
      <c r="U621" s="185">
        <f t="shared" si="414"/>
        <v>-0.97860410323414071</v>
      </c>
    </row>
    <row r="622" spans="1:21" x14ac:dyDescent="0.3">
      <c r="A622" s="180">
        <v>3510</v>
      </c>
      <c r="B622" s="181">
        <v>90.72</v>
      </c>
      <c r="C622" s="181">
        <v>210.52</v>
      </c>
      <c r="D622" s="57">
        <f t="shared" si="398"/>
        <v>1117.3425213362216</v>
      </c>
      <c r="E622" s="57">
        <f t="shared" si="399"/>
        <v>-1033.7625213362217</v>
      </c>
      <c r="F622" s="57">
        <f t="shared" si="400"/>
        <v>-1958.32803913058</v>
      </c>
      <c r="G622" s="57">
        <f t="shared" si="401"/>
        <v>-1898.5039350548968</v>
      </c>
      <c r="H622" s="57">
        <f t="shared" si="402"/>
        <v>16196.121960869448</v>
      </c>
      <c r="I622" s="57">
        <f t="shared" si="403"/>
        <v>29091.276064945116</v>
      </c>
      <c r="J622" s="182">
        <f t="shared" si="404"/>
        <v>2727.52010079925</v>
      </c>
      <c r="K622" s="182">
        <f t="shared" si="405"/>
        <v>224.1113447919891</v>
      </c>
      <c r="L622" s="182">
        <f t="shared" si="406"/>
        <v>2645.2137983578973</v>
      </c>
      <c r="M622" s="203"/>
      <c r="N622" s="184">
        <f t="shared" si="407"/>
        <v>1.0700000000001637</v>
      </c>
      <c r="O622" s="184">
        <f t="shared" si="408"/>
        <v>1.7453292519952225E-4</v>
      </c>
      <c r="P622" s="184">
        <f t="shared" si="409"/>
        <v>8.726646259973632E-4</v>
      </c>
      <c r="Q622" s="182">
        <f t="shared" si="410"/>
        <v>8.8988016150715055E-4</v>
      </c>
      <c r="R622" s="182">
        <f t="shared" si="411"/>
        <v>1.0000000659905637</v>
      </c>
      <c r="S622" s="182">
        <f t="shared" si="412"/>
        <v>-1.3352295711919029E-2</v>
      </c>
      <c r="T622" s="182">
        <f t="shared" si="413"/>
        <v>-0.9219187704781111</v>
      </c>
      <c r="U622" s="185">
        <f t="shared" si="414"/>
        <v>-0.54294329472525149</v>
      </c>
    </row>
    <row r="623" spans="1:21" x14ac:dyDescent="0.3">
      <c r="A623" s="180">
        <v>3513</v>
      </c>
      <c r="B623" s="181">
        <v>90.72</v>
      </c>
      <c r="C623" s="181">
        <v>210.67</v>
      </c>
      <c r="D623" s="57">
        <f t="shared" si="398"/>
        <v>1117.3048231950434</v>
      </c>
      <c r="E623" s="57">
        <f t="shared" si="399"/>
        <v>-1033.7248231950434</v>
      </c>
      <c r="F623" s="57">
        <f t="shared" si="400"/>
        <v>-1960.9101938386109</v>
      </c>
      <c r="G623" s="57">
        <f t="shared" si="401"/>
        <v>-1900.0307129609262</v>
      </c>
      <c r="H623" s="57">
        <f t="shared" si="402"/>
        <v>16193.539806161418</v>
      </c>
      <c r="I623" s="57">
        <f t="shared" si="403"/>
        <v>29089.749287039085</v>
      </c>
      <c r="J623" s="182">
        <f t="shared" si="404"/>
        <v>2730.436869531135</v>
      </c>
      <c r="K623" s="182">
        <f t="shared" si="405"/>
        <v>224.09663256858929</v>
      </c>
      <c r="L623" s="182">
        <f t="shared" si="406"/>
        <v>2648.2133988845681</v>
      </c>
      <c r="M623" s="203"/>
      <c r="N623" s="184">
        <f t="shared" si="407"/>
        <v>3</v>
      </c>
      <c r="O623" s="184">
        <f t="shared" si="408"/>
        <v>0</v>
      </c>
      <c r="P623" s="184">
        <f t="shared" si="409"/>
        <v>2.6179938779910977E-3</v>
      </c>
      <c r="Q623" s="182">
        <f t="shared" si="410"/>
        <v>2.6177871720711732E-3</v>
      </c>
      <c r="R623" s="182">
        <f t="shared" si="411"/>
        <v>1.0000005710678646</v>
      </c>
      <c r="S623" s="182">
        <f t="shared" si="412"/>
        <v>-3.769814117824264E-2</v>
      </c>
      <c r="T623" s="182">
        <f t="shared" si="413"/>
        <v>-2.5821547080309712</v>
      </c>
      <c r="U623" s="185">
        <f t="shared" si="414"/>
        <v>-1.5267779060292652</v>
      </c>
    </row>
    <row r="624" spans="1:21" x14ac:dyDescent="0.3">
      <c r="A624" s="180">
        <v>3516</v>
      </c>
      <c r="B624" s="181">
        <v>90.81</v>
      </c>
      <c r="C624" s="181">
        <v>210.83</v>
      </c>
      <c r="D624" s="57">
        <f t="shared" si="398"/>
        <v>1117.2647690569008</v>
      </c>
      <c r="E624" s="57">
        <f t="shared" si="399"/>
        <v>-1033.6847690569009</v>
      </c>
      <c r="F624" s="57">
        <f t="shared" si="400"/>
        <v>-1963.4881821867737</v>
      </c>
      <c r="G624" s="57">
        <f t="shared" si="401"/>
        <v>-1901.5644548051087</v>
      </c>
      <c r="H624" s="57">
        <f t="shared" si="402"/>
        <v>16190.961817813255</v>
      </c>
      <c r="I624" s="57">
        <f t="shared" si="403"/>
        <v>29088.215545194904</v>
      </c>
      <c r="J624" s="182">
        <f t="shared" si="404"/>
        <v>2733.3556697519939</v>
      </c>
      <c r="K624" s="182">
        <f t="shared" si="405"/>
        <v>224.08211736331816</v>
      </c>
      <c r="L624" s="182">
        <f t="shared" si="406"/>
        <v>2651.2128732068281</v>
      </c>
      <c r="M624" s="203"/>
      <c r="N624" s="184">
        <f t="shared" si="407"/>
        <v>3</v>
      </c>
      <c r="O624" s="184">
        <f t="shared" si="408"/>
        <v>1.5707963267949561E-3</v>
      </c>
      <c r="P624" s="184">
        <f t="shared" si="409"/>
        <v>2.7925268031913637E-3</v>
      </c>
      <c r="Q624" s="182">
        <f t="shared" si="410"/>
        <v>3.2037814127094943E-3</v>
      </c>
      <c r="R624" s="182">
        <f t="shared" si="411"/>
        <v>1.0000008553521564</v>
      </c>
      <c r="S624" s="182">
        <f t="shared" si="412"/>
        <v>-4.0054138142442131E-2</v>
      </c>
      <c r="T624" s="182">
        <f t="shared" si="413"/>
        <v>-2.5779883481626662</v>
      </c>
      <c r="U624" s="185">
        <f t="shared" si="414"/>
        <v>-1.5337418441824959</v>
      </c>
    </row>
    <row r="625" spans="1:21" x14ac:dyDescent="0.3">
      <c r="A625" s="180">
        <v>3519</v>
      </c>
      <c r="B625" s="181">
        <v>90.88</v>
      </c>
      <c r="C625" s="181">
        <v>210.98</v>
      </c>
      <c r="D625" s="57">
        <f t="shared" si="398"/>
        <v>1117.2205265417142</v>
      </c>
      <c r="E625" s="57">
        <f t="shared" si="399"/>
        <v>-1033.6405265417143</v>
      </c>
      <c r="F625" s="57">
        <f t="shared" si="400"/>
        <v>-1966.0619616424096</v>
      </c>
      <c r="G625" s="57">
        <f t="shared" si="401"/>
        <v>-1903.105135062277</v>
      </c>
      <c r="H625" s="57">
        <f t="shared" si="402"/>
        <v>16188.38803835762</v>
      </c>
      <c r="I625" s="57">
        <f t="shared" si="403"/>
        <v>29086.674864937737</v>
      </c>
      <c r="J625" s="182">
        <f t="shared" si="404"/>
        <v>2736.2764465816695</v>
      </c>
      <c r="K625" s="182">
        <f t="shared" si="405"/>
        <v>224.06779881243335</v>
      </c>
      <c r="L625" s="182">
        <f t="shared" si="406"/>
        <v>2654.2121717277319</v>
      </c>
      <c r="M625" s="203"/>
      <c r="N625" s="184">
        <f t="shared" si="407"/>
        <v>3</v>
      </c>
      <c r="O625" s="184">
        <f t="shared" si="408"/>
        <v>1.2217304763959117E-3</v>
      </c>
      <c r="P625" s="184">
        <f t="shared" si="409"/>
        <v>2.6179938779910977E-3</v>
      </c>
      <c r="Q625" s="182">
        <f t="shared" si="410"/>
        <v>2.8887758314393164E-3</v>
      </c>
      <c r="R625" s="182">
        <f t="shared" si="411"/>
        <v>1.0000006954193974</v>
      </c>
      <c r="S625" s="182">
        <f t="shared" si="412"/>
        <v>-4.4242515186560069E-2</v>
      </c>
      <c r="T625" s="182">
        <f t="shared" si="413"/>
        <v>-2.5737794556360685</v>
      </c>
      <c r="U625" s="185">
        <f t="shared" si="414"/>
        <v>-1.5406802571682601</v>
      </c>
    </row>
    <row r="626" spans="1:21" x14ac:dyDescent="0.3">
      <c r="A626" s="180">
        <v>3522</v>
      </c>
      <c r="B626" s="181">
        <v>90.87</v>
      </c>
      <c r="C626" s="181">
        <v>211.13</v>
      </c>
      <c r="D626" s="57">
        <f t="shared" si="398"/>
        <v>1117.174713403572</v>
      </c>
      <c r="E626" s="57">
        <f t="shared" si="399"/>
        <v>-1033.5947134035721</v>
      </c>
      <c r="F626" s="57">
        <f t="shared" si="400"/>
        <v>-1968.6316787292228</v>
      </c>
      <c r="G626" s="57">
        <f t="shared" si="401"/>
        <v>-1904.6525361376443</v>
      </c>
      <c r="H626" s="57">
        <f t="shared" si="402"/>
        <v>16185.818321270806</v>
      </c>
      <c r="I626" s="57">
        <f t="shared" si="403"/>
        <v>29085.127463862369</v>
      </c>
      <c r="J626" s="182">
        <f t="shared" si="404"/>
        <v>2739.1991475450995</v>
      </c>
      <c r="K626" s="182">
        <f t="shared" si="405"/>
        <v>224.05367091478183</v>
      </c>
      <c r="L626" s="182">
        <f t="shared" si="406"/>
        <v>2657.2113125431347</v>
      </c>
      <c r="M626" s="203"/>
      <c r="N626" s="184">
        <f t="shared" si="407"/>
        <v>3</v>
      </c>
      <c r="O626" s="184">
        <f t="shared" si="408"/>
        <v>-1.7453292519927421E-4</v>
      </c>
      <c r="P626" s="184">
        <f t="shared" si="409"/>
        <v>2.6179938779915934E-3</v>
      </c>
      <c r="Q626" s="182">
        <f t="shared" si="410"/>
        <v>2.6235005831236613E-3</v>
      </c>
      <c r="R626" s="182">
        <f t="shared" si="411"/>
        <v>1.0000005735633373</v>
      </c>
      <c r="S626" s="182">
        <f t="shared" si="412"/>
        <v>-4.5813138142301445E-2</v>
      </c>
      <c r="T626" s="182">
        <f t="shared" si="413"/>
        <v>-2.5697170868132648</v>
      </c>
      <c r="U626" s="185">
        <f t="shared" si="414"/>
        <v>-1.5474010753674066</v>
      </c>
    </row>
    <row r="627" spans="1:21" x14ac:dyDescent="0.3">
      <c r="A627" s="180">
        <v>3525</v>
      </c>
      <c r="B627" s="181">
        <v>90.78</v>
      </c>
      <c r="C627" s="181">
        <v>211.28</v>
      </c>
      <c r="D627" s="57">
        <f t="shared" si="398"/>
        <v>1117.1315179770147</v>
      </c>
      <c r="E627" s="57">
        <f t="shared" si="399"/>
        <v>-1033.5515179770148</v>
      </c>
      <c r="F627" s="57">
        <f t="shared" si="400"/>
        <v>-1971.1973688653372</v>
      </c>
      <c r="G627" s="57">
        <f t="shared" si="401"/>
        <v>-1906.2066794034565</v>
      </c>
      <c r="H627" s="57">
        <f t="shared" si="402"/>
        <v>16183.252631134692</v>
      </c>
      <c r="I627" s="57">
        <f t="shared" si="403"/>
        <v>29083.573320596555</v>
      </c>
      <c r="J627" s="182">
        <f t="shared" si="404"/>
        <v>2742.1238067643812</v>
      </c>
      <c r="K627" s="182">
        <f t="shared" si="405"/>
        <v>224.03973289614026</v>
      </c>
      <c r="L627" s="182">
        <f t="shared" si="406"/>
        <v>2660.2103370121554</v>
      </c>
      <c r="M627" s="203"/>
      <c r="N627" s="184">
        <f t="shared" si="407"/>
        <v>3</v>
      </c>
      <c r="O627" s="184">
        <f t="shared" si="408"/>
        <v>-1.5707963267949561E-3</v>
      </c>
      <c r="P627" s="184">
        <f t="shared" si="409"/>
        <v>2.6179938779915934E-3</v>
      </c>
      <c r="Q627" s="182">
        <f t="shared" si="410"/>
        <v>3.0528463298964414E-3</v>
      </c>
      <c r="R627" s="182">
        <f t="shared" si="411"/>
        <v>1.0000007766566168</v>
      </c>
      <c r="S627" s="182">
        <f t="shared" si="412"/>
        <v>-4.31954265572628E-2</v>
      </c>
      <c r="T627" s="182">
        <f t="shared" si="413"/>
        <v>-2.5656901361143949</v>
      </c>
      <c r="U627" s="185">
        <f t="shared" si="414"/>
        <v>-1.5541432658120589</v>
      </c>
    </row>
    <row r="628" spans="1:21" x14ac:dyDescent="0.3">
      <c r="A628" s="180">
        <v>3528</v>
      </c>
      <c r="B628" s="181">
        <v>90.53</v>
      </c>
      <c r="C628" s="181">
        <v>211.43</v>
      </c>
      <c r="D628" s="57">
        <f t="shared" si="398"/>
        <v>1117.0972230118375</v>
      </c>
      <c r="E628" s="57">
        <f t="shared" si="399"/>
        <v>-1033.5172230118376</v>
      </c>
      <c r="F628" s="57">
        <f t="shared" si="400"/>
        <v>-1973.7590778501919</v>
      </c>
      <c r="G628" s="57">
        <f t="shared" si="401"/>
        <v>-1907.7675930825606</v>
      </c>
      <c r="H628" s="57">
        <f t="shared" si="402"/>
        <v>16180.690922149837</v>
      </c>
      <c r="I628" s="57">
        <f t="shared" si="403"/>
        <v>29082.012406917453</v>
      </c>
      <c r="J628" s="182">
        <f t="shared" si="404"/>
        <v>2745.0504706857514</v>
      </c>
      <c r="K628" s="182">
        <f t="shared" si="405"/>
        <v>224.02598393775531</v>
      </c>
      <c r="L628" s="182">
        <f t="shared" si="406"/>
        <v>2663.2092989096936</v>
      </c>
      <c r="M628" s="203"/>
      <c r="N628" s="184">
        <f t="shared" si="407"/>
        <v>3</v>
      </c>
      <c r="O628" s="184">
        <f t="shared" si="408"/>
        <v>-4.3633231299858239E-3</v>
      </c>
      <c r="P628" s="184">
        <f t="shared" si="409"/>
        <v>2.6179938779915934E-3</v>
      </c>
      <c r="Q628" s="182">
        <f t="shared" si="410"/>
        <v>5.0883763735294352E-3</v>
      </c>
      <c r="R628" s="182">
        <f t="shared" si="411"/>
        <v>1.000002157636763</v>
      </c>
      <c r="S628" s="182">
        <f t="shared" si="412"/>
        <v>-3.4294965177237575E-2</v>
      </c>
      <c r="T628" s="182">
        <f t="shared" si="413"/>
        <v>-2.561708984854747</v>
      </c>
      <c r="U628" s="185">
        <f t="shared" si="414"/>
        <v>-1.5609136791040445</v>
      </c>
    </row>
    <row r="629" spans="1:21" x14ac:dyDescent="0.3">
      <c r="A629" s="180">
        <v>3531</v>
      </c>
      <c r="B629" s="181">
        <v>90.26</v>
      </c>
      <c r="C629" s="181">
        <v>211.58</v>
      </c>
      <c r="D629" s="57">
        <f t="shared" si="398"/>
        <v>1117.0765410313554</v>
      </c>
      <c r="E629" s="57">
        <f t="shared" si="399"/>
        <v>-1033.4965410313555</v>
      </c>
      <c r="F629" s="57">
        <f t="shared" si="400"/>
        <v>-1976.3167976304342</v>
      </c>
      <c r="G629" s="57">
        <f t="shared" si="401"/>
        <v>-1909.3352728924513</v>
      </c>
      <c r="H629" s="57">
        <f t="shared" si="402"/>
        <v>16178.133202369594</v>
      </c>
      <c r="I629" s="57">
        <f t="shared" si="403"/>
        <v>29080.444727107562</v>
      </c>
      <c r="J629" s="182">
        <f t="shared" si="404"/>
        <v>2747.9791245399783</v>
      </c>
      <c r="K629" s="182">
        <f t="shared" si="405"/>
        <v>224.01242351727257</v>
      </c>
      <c r="L629" s="182">
        <f t="shared" si="406"/>
        <v>2666.208189120091</v>
      </c>
      <c r="M629" s="203"/>
      <c r="N629" s="184">
        <f t="shared" si="407"/>
        <v>3</v>
      </c>
      <c r="O629" s="184">
        <f t="shared" si="408"/>
        <v>-4.7123889803846204E-3</v>
      </c>
      <c r="P629" s="184">
        <f t="shared" si="409"/>
        <v>2.6179938779915934E-3</v>
      </c>
      <c r="Q629" s="182">
        <f t="shared" si="410"/>
        <v>5.3907479459265328E-3</v>
      </c>
      <c r="R629" s="182">
        <f t="shared" si="411"/>
        <v>1.0000024216873222</v>
      </c>
      <c r="S629" s="182">
        <f t="shared" si="412"/>
        <v>-2.0681980482127181E-2</v>
      </c>
      <c r="T629" s="182">
        <f t="shared" si="413"/>
        <v>-2.5577197802423211</v>
      </c>
      <c r="U629" s="185">
        <f t="shared" si="414"/>
        <v>-1.5676798098907379</v>
      </c>
    </row>
    <row r="630" spans="1:21" x14ac:dyDescent="0.3">
      <c r="A630" s="180">
        <v>3533.77</v>
      </c>
      <c r="B630" s="181">
        <v>89.97</v>
      </c>
      <c r="C630" s="181">
        <v>211.72</v>
      </c>
      <c r="D630" s="57">
        <f t="shared" si="398"/>
        <v>1117.0709812919247</v>
      </c>
      <c r="E630" s="57">
        <f t="shared" si="399"/>
        <v>-1033.4909812919248</v>
      </c>
      <c r="F630" s="57">
        <f t="shared" si="400"/>
        <v>-1978.6748058562916</v>
      </c>
      <c r="G630" s="57">
        <f t="shared" si="401"/>
        <v>-1910.7887673361874</v>
      </c>
      <c r="H630" s="57">
        <f t="shared" si="402"/>
        <v>16175.775194143736</v>
      </c>
      <c r="I630" s="57">
        <f t="shared" si="403"/>
        <v>29078.991232663826</v>
      </c>
      <c r="J630" s="182">
        <f t="shared" si="404"/>
        <v>2750.6849511909904</v>
      </c>
      <c r="K630" s="182">
        <f t="shared" si="405"/>
        <v>224.00007069747863</v>
      </c>
      <c r="L630" s="182">
        <f t="shared" si="406"/>
        <v>2668.977031367885</v>
      </c>
      <c r="M630" s="203"/>
      <c r="N630" s="184">
        <f t="shared" si="407"/>
        <v>2.7699999999999818</v>
      </c>
      <c r="O630" s="184">
        <f t="shared" si="408"/>
        <v>-5.0614548307836649E-3</v>
      </c>
      <c r="P630" s="184">
        <f t="shared" si="409"/>
        <v>2.4434609527918235E-3</v>
      </c>
      <c r="Q630" s="182">
        <f t="shared" si="410"/>
        <v>5.6203905231759776E-3</v>
      </c>
      <c r="R630" s="182">
        <f t="shared" si="411"/>
        <v>1.0000026324074516</v>
      </c>
      <c r="S630" s="182">
        <f t="shared" si="412"/>
        <v>-5.5597394308206979E-3</v>
      </c>
      <c r="T630" s="182">
        <f t="shared" si="413"/>
        <v>-2.3580082258574757</v>
      </c>
      <c r="U630" s="185">
        <f t="shared" si="414"/>
        <v>-1.4534944437361219</v>
      </c>
    </row>
    <row r="631" spans="1:21" x14ac:dyDescent="0.3">
      <c r="A631" s="180">
        <v>3537</v>
      </c>
      <c r="B631" s="181">
        <v>89.85</v>
      </c>
      <c r="C631" s="181">
        <v>211.95</v>
      </c>
      <c r="D631" s="57">
        <f t="shared" si="398"/>
        <v>1117.0760549678596</v>
      </c>
      <c r="E631" s="57">
        <f t="shared" si="399"/>
        <v>-1033.4960549678597</v>
      </c>
      <c r="F631" s="57">
        <f t="shared" si="400"/>
        <v>-1981.4189132850117</v>
      </c>
      <c r="G631" s="57">
        <f t="shared" si="401"/>
        <v>-1912.4925075904466</v>
      </c>
      <c r="H631" s="57">
        <f t="shared" si="402"/>
        <v>16173.031086715016</v>
      </c>
      <c r="I631" s="57">
        <f t="shared" si="403"/>
        <v>29077.287492409567</v>
      </c>
      <c r="J631" s="182">
        <f t="shared" si="404"/>
        <v>2753.8424975864455</v>
      </c>
      <c r="K631" s="182">
        <f t="shared" si="405"/>
        <v>223.98590919773471</v>
      </c>
      <c r="L631" s="182">
        <f t="shared" si="406"/>
        <v>2672.2053682389992</v>
      </c>
      <c r="M631" s="203"/>
      <c r="N631" s="184">
        <f t="shared" si="407"/>
        <v>3.2300000000000182</v>
      </c>
      <c r="O631" s="184">
        <f t="shared" si="408"/>
        <v>-2.0943951023932746E-3</v>
      </c>
      <c r="P631" s="184">
        <f t="shared" si="409"/>
        <v>4.0142572795867793E-3</v>
      </c>
      <c r="Q631" s="182">
        <f t="shared" si="410"/>
        <v>4.5277706104445148E-3</v>
      </c>
      <c r="R631" s="182">
        <f t="shared" si="411"/>
        <v>1.0000017083957273</v>
      </c>
      <c r="S631" s="182">
        <f t="shared" si="412"/>
        <v>5.0736759349648405E-3</v>
      </c>
      <c r="T631" s="182">
        <f t="shared" si="413"/>
        <v>-2.7441074287200591</v>
      </c>
      <c r="U631" s="185">
        <f t="shared" si="414"/>
        <v>-1.7037402542591245</v>
      </c>
    </row>
    <row r="632" spans="1:21" x14ac:dyDescent="0.3">
      <c r="A632" s="180">
        <v>3540</v>
      </c>
      <c r="B632" s="181">
        <v>89.89</v>
      </c>
      <c r="C632" s="181">
        <v>212.16</v>
      </c>
      <c r="D632" s="57">
        <f t="shared" si="398"/>
        <v>1117.0828617535838</v>
      </c>
      <c r="E632" s="57">
        <f t="shared" si="399"/>
        <v>-1033.5028617535838</v>
      </c>
      <c r="F632" s="57">
        <f t="shared" si="400"/>
        <v>-1983.9615223217293</v>
      </c>
      <c r="G632" s="57">
        <f t="shared" si="401"/>
        <v>-1914.0847018353068</v>
      </c>
      <c r="H632" s="57">
        <f t="shared" si="402"/>
        <v>16170.488477678298</v>
      </c>
      <c r="I632" s="57">
        <f t="shared" si="403"/>
        <v>29075.695298164708</v>
      </c>
      <c r="J632" s="182">
        <f t="shared" si="404"/>
        <v>2756.7777508992467</v>
      </c>
      <c r="K632" s="182">
        <f t="shared" si="405"/>
        <v>223.97301932795455</v>
      </c>
      <c r="L632" s="182">
        <f t="shared" si="406"/>
        <v>2675.2034293791189</v>
      </c>
      <c r="M632" s="203"/>
      <c r="N632" s="184">
        <f t="shared" si="407"/>
        <v>3</v>
      </c>
      <c r="O632" s="184">
        <f t="shared" si="408"/>
        <v>6.9813170079784093E-4</v>
      </c>
      <c r="P632" s="184">
        <f t="shared" si="409"/>
        <v>3.6651914291882309E-3</v>
      </c>
      <c r="Q632" s="182">
        <f t="shared" si="410"/>
        <v>3.731078447573255E-3</v>
      </c>
      <c r="R632" s="182">
        <f t="shared" si="411"/>
        <v>1.0000011600804801</v>
      </c>
      <c r="S632" s="182">
        <f t="shared" si="412"/>
        <v>6.8067857242371695E-3</v>
      </c>
      <c r="T632" s="182">
        <f t="shared" si="413"/>
        <v>-2.5426090367175309</v>
      </c>
      <c r="U632" s="185">
        <f t="shared" si="414"/>
        <v>-1.5921942448600648</v>
      </c>
    </row>
    <row r="633" spans="1:21" x14ac:dyDescent="0.3">
      <c r="A633" s="180">
        <v>3543</v>
      </c>
      <c r="B633" s="181">
        <v>90.04</v>
      </c>
      <c r="C633" s="181">
        <v>212.37</v>
      </c>
      <c r="D633" s="57">
        <f t="shared" si="398"/>
        <v>1117.0846943507127</v>
      </c>
      <c r="E633" s="57">
        <f t="shared" si="399"/>
        <v>-1033.5046943507127</v>
      </c>
      <c r="F633" s="57">
        <f t="shared" si="400"/>
        <v>-1986.4982839800257</v>
      </c>
      <c r="G633" s="57">
        <f t="shared" si="401"/>
        <v>-1915.6862079123994</v>
      </c>
      <c r="H633" s="57">
        <f t="shared" si="402"/>
        <v>16167.951716020001</v>
      </c>
      <c r="I633" s="57">
        <f t="shared" si="403"/>
        <v>29074.093792087617</v>
      </c>
      <c r="J633" s="182">
        <f t="shared" si="404"/>
        <v>2759.7153982687009</v>
      </c>
      <c r="K633" s="182">
        <f t="shared" si="405"/>
        <v>223.96038031077941</v>
      </c>
      <c r="L633" s="182">
        <f t="shared" si="406"/>
        <v>2678.2010824570957</v>
      </c>
      <c r="M633" s="203"/>
      <c r="N633" s="184">
        <f t="shared" si="407"/>
        <v>3</v>
      </c>
      <c r="O633" s="184">
        <f t="shared" si="408"/>
        <v>2.6179938779915934E-3</v>
      </c>
      <c r="P633" s="184">
        <f t="shared" si="409"/>
        <v>3.6651914291882309E-3</v>
      </c>
      <c r="Q633" s="182">
        <f t="shared" si="410"/>
        <v>4.5041655689124216E-3</v>
      </c>
      <c r="R633" s="182">
        <f t="shared" si="411"/>
        <v>1.0000016906290525</v>
      </c>
      <c r="S633" s="182">
        <f t="shared" si="412"/>
        <v>1.8325971288050721E-3</v>
      </c>
      <c r="T633" s="182">
        <f t="shared" si="413"/>
        <v>-2.5367616582964065</v>
      </c>
      <c r="U633" s="185">
        <f t="shared" si="414"/>
        <v>-1.6015060770926579</v>
      </c>
    </row>
    <row r="634" spans="1:21" x14ac:dyDescent="0.3">
      <c r="A634" s="180">
        <v>3546</v>
      </c>
      <c r="B634" s="181">
        <v>90.21</v>
      </c>
      <c r="C634" s="181">
        <v>212.58</v>
      </c>
      <c r="D634" s="57">
        <f t="shared" si="398"/>
        <v>1117.0781493662835</v>
      </c>
      <c r="E634" s="57">
        <f t="shared" si="399"/>
        <v>-1033.4981493662835</v>
      </c>
      <c r="F634" s="57">
        <f t="shared" si="400"/>
        <v>-1989.0291530416675</v>
      </c>
      <c r="G634" s="57">
        <f t="shared" si="401"/>
        <v>-1917.2969972463184</v>
      </c>
      <c r="H634" s="57">
        <f t="shared" si="402"/>
        <v>16165.420846958359</v>
      </c>
      <c r="I634" s="57">
        <f t="shared" si="403"/>
        <v>29072.483002753699</v>
      </c>
      <c r="J634" s="182">
        <f t="shared" si="404"/>
        <v>2762.6553797568386</v>
      </c>
      <c r="K634" s="182">
        <f t="shared" si="405"/>
        <v>223.94799160233197</v>
      </c>
      <c r="L634" s="182">
        <f t="shared" si="406"/>
        <v>2681.1982740250896</v>
      </c>
      <c r="M634" s="203"/>
      <c r="N634" s="184">
        <f t="shared" si="407"/>
        <v>3</v>
      </c>
      <c r="O634" s="184">
        <f t="shared" si="408"/>
        <v>2.9670597283901418E-3</v>
      </c>
      <c r="P634" s="184">
        <f t="shared" si="409"/>
        <v>3.6651914291882309E-3</v>
      </c>
      <c r="Q634" s="182">
        <f t="shared" si="410"/>
        <v>4.715612139446268E-3</v>
      </c>
      <c r="R634" s="182">
        <f t="shared" si="411"/>
        <v>1.000001853087275</v>
      </c>
      <c r="S634" s="182">
        <f t="shared" si="412"/>
        <v>-6.544984429121989E-3</v>
      </c>
      <c r="T634" s="182">
        <f t="shared" si="413"/>
        <v>-2.5308690616418126</v>
      </c>
      <c r="U634" s="185">
        <f t="shared" si="414"/>
        <v>-1.610789333918961</v>
      </c>
    </row>
    <row r="635" spans="1:21" x14ac:dyDescent="0.3">
      <c r="A635" s="180">
        <v>3549</v>
      </c>
      <c r="B635" s="181">
        <v>90.33</v>
      </c>
      <c r="C635" s="181">
        <v>212.79</v>
      </c>
      <c r="D635" s="57">
        <f t="shared" si="398"/>
        <v>1117.0640122384234</v>
      </c>
      <c r="E635" s="57">
        <f t="shared" si="399"/>
        <v>-1033.4840122384235</v>
      </c>
      <c r="F635" s="57">
        <f t="shared" si="400"/>
        <v>-1991.554079709246</v>
      </c>
      <c r="G635" s="57">
        <f t="shared" si="401"/>
        <v>-1918.9170380174451</v>
      </c>
      <c r="H635" s="57">
        <f t="shared" si="402"/>
        <v>16162.895920290781</v>
      </c>
      <c r="I635" s="57">
        <f t="shared" si="403"/>
        <v>29070.862961982573</v>
      </c>
      <c r="J635" s="182">
        <f t="shared" si="404"/>
        <v>2765.5976300250527</v>
      </c>
      <c r="K635" s="182">
        <f t="shared" si="405"/>
        <v>223.93585267618917</v>
      </c>
      <c r="L635" s="182">
        <f t="shared" si="406"/>
        <v>2684.1949450474685</v>
      </c>
      <c r="M635" s="203"/>
      <c r="N635" s="184">
        <f t="shared" si="407"/>
        <v>3</v>
      </c>
      <c r="O635" s="184">
        <f t="shared" si="408"/>
        <v>2.0943951023932746E-3</v>
      </c>
      <c r="P635" s="184">
        <f t="shared" si="409"/>
        <v>3.6651914291877348E-3</v>
      </c>
      <c r="Q635" s="182">
        <f t="shared" si="410"/>
        <v>4.2213523701681854E-3</v>
      </c>
      <c r="R635" s="182">
        <f t="shared" si="411"/>
        <v>1.0000014849872991</v>
      </c>
      <c r="S635" s="182">
        <f t="shared" si="412"/>
        <v>-1.4137127860004574E-2</v>
      </c>
      <c r="T635" s="182">
        <f t="shared" si="413"/>
        <v>-2.5249266675785553</v>
      </c>
      <c r="U635" s="185">
        <f t="shared" si="414"/>
        <v>-1.6200407711266369</v>
      </c>
    </row>
    <row r="636" spans="1:21" x14ac:dyDescent="0.3">
      <c r="A636" s="180">
        <v>3552</v>
      </c>
      <c r="B636" s="181">
        <v>90.28</v>
      </c>
      <c r="C636" s="181">
        <v>213</v>
      </c>
      <c r="D636" s="57">
        <f t="shared" si="398"/>
        <v>1117.0480425338199</v>
      </c>
      <c r="E636" s="57">
        <f t="shared" si="399"/>
        <v>-1033.4680425338199</v>
      </c>
      <c r="F636" s="57">
        <f t="shared" si="400"/>
        <v>-1994.0730443086629</v>
      </c>
      <c r="G636" s="57">
        <f t="shared" si="401"/>
        <v>-1920.5463175113723</v>
      </c>
      <c r="H636" s="57">
        <f t="shared" si="402"/>
        <v>16160.376955691365</v>
      </c>
      <c r="I636" s="57">
        <f t="shared" si="403"/>
        <v>29069.233682488648</v>
      </c>
      <c r="J636" s="182">
        <f t="shared" si="404"/>
        <v>2768.5421188316627</v>
      </c>
      <c r="K636" s="182">
        <f t="shared" si="405"/>
        <v>223.92396285816687</v>
      </c>
      <c r="L636" s="182">
        <f t="shared" si="406"/>
        <v>2687.1910721287609</v>
      </c>
      <c r="M636" s="203"/>
      <c r="N636" s="184">
        <f t="shared" si="407"/>
        <v>3</v>
      </c>
      <c r="O636" s="184">
        <f t="shared" si="408"/>
        <v>-8.7266462599711514E-4</v>
      </c>
      <c r="P636" s="184">
        <f t="shared" si="409"/>
        <v>3.6651914291882309E-3</v>
      </c>
      <c r="Q636" s="182">
        <f t="shared" si="410"/>
        <v>3.767597409946255E-3</v>
      </c>
      <c r="R636" s="182">
        <f t="shared" si="411"/>
        <v>1.0000011829008661</v>
      </c>
      <c r="S636" s="182">
        <f t="shared" si="412"/>
        <v>-1.5969704603586862E-2</v>
      </c>
      <c r="T636" s="182">
        <f t="shared" si="413"/>
        <v>-2.5189645994168917</v>
      </c>
      <c r="U636" s="185">
        <f t="shared" si="414"/>
        <v>-1.6292794939272166</v>
      </c>
    </row>
    <row r="637" spans="1:21" x14ac:dyDescent="0.3">
      <c r="A637" s="180">
        <v>3555</v>
      </c>
      <c r="B637" s="181">
        <v>89.83</v>
      </c>
      <c r="C637" s="181">
        <v>213.21</v>
      </c>
      <c r="D637" s="57">
        <f t="shared" si="398"/>
        <v>1117.0451627451741</v>
      </c>
      <c r="E637" s="57">
        <f t="shared" si="399"/>
        <v>-1033.4651627451742</v>
      </c>
      <c r="F637" s="57">
        <f t="shared" si="400"/>
        <v>-1996.5860484450716</v>
      </c>
      <c r="G637" s="57">
        <f t="shared" si="401"/>
        <v>-1922.184836836379</v>
      </c>
      <c r="H637" s="57">
        <f t="shared" si="402"/>
        <v>16157.863951554957</v>
      </c>
      <c r="I637" s="57">
        <f t="shared" si="403"/>
        <v>29067.595163163642</v>
      </c>
      <c r="J637" s="182">
        <f t="shared" si="404"/>
        <v>2771.4888410039111</v>
      </c>
      <c r="K637" s="182">
        <f t="shared" si="405"/>
        <v>223.91232137603635</v>
      </c>
      <c r="L637" s="182">
        <f t="shared" si="406"/>
        <v>2690.1866572132094</v>
      </c>
      <c r="M637" s="203"/>
      <c r="N637" s="184">
        <f t="shared" si="407"/>
        <v>3</v>
      </c>
      <c r="O637" s="184">
        <f t="shared" si="408"/>
        <v>-7.8539816339745321E-3</v>
      </c>
      <c r="P637" s="184">
        <f t="shared" si="409"/>
        <v>3.6651914291882309E-3</v>
      </c>
      <c r="Q637" s="182">
        <f t="shared" si="410"/>
        <v>8.6670972237588018E-3</v>
      </c>
      <c r="R637" s="182">
        <f t="shared" si="411"/>
        <v>1.0000062599282142</v>
      </c>
      <c r="S637" s="182">
        <f t="shared" si="412"/>
        <v>-2.8797886456913297E-3</v>
      </c>
      <c r="T637" s="182">
        <f t="shared" si="413"/>
        <v>-2.5130041364087434</v>
      </c>
      <c r="U637" s="185">
        <f t="shared" si="414"/>
        <v>-1.6385193250066534</v>
      </c>
    </row>
    <row r="638" spans="1:21" x14ac:dyDescent="0.3">
      <c r="A638" s="180">
        <v>3558.57</v>
      </c>
      <c r="B638" s="181">
        <v>89.6</v>
      </c>
      <c r="C638" s="181">
        <v>213.46</v>
      </c>
      <c r="D638" s="57">
        <f t="shared" si="398"/>
        <v>1117.0629205406694</v>
      </c>
      <c r="E638" s="57">
        <f t="shared" si="399"/>
        <v>-1033.4829205406695</v>
      </c>
      <c r="F638" s="57">
        <f t="shared" si="400"/>
        <v>-1999.5686416407334</v>
      </c>
      <c r="G638" s="57">
        <f t="shared" si="401"/>
        <v>-1924.146643441399</v>
      </c>
      <c r="H638" s="57">
        <f t="shared" si="402"/>
        <v>16154.881358359295</v>
      </c>
      <c r="I638" s="57">
        <f t="shared" si="403"/>
        <v>29065.633356558621</v>
      </c>
      <c r="J638" s="182">
        <f t="shared" si="404"/>
        <v>2774.998208666047</v>
      </c>
      <c r="K638" s="182">
        <f t="shared" si="405"/>
        <v>223.89879113241582</v>
      </c>
      <c r="L638" s="182">
        <f t="shared" si="406"/>
        <v>2693.7505619923172</v>
      </c>
      <c r="M638" s="203"/>
      <c r="N638" s="184">
        <f t="shared" si="407"/>
        <v>3.5700000000001637</v>
      </c>
      <c r="O638" s="184">
        <f t="shared" si="408"/>
        <v>-4.0142572795870274E-3</v>
      </c>
      <c r="P638" s="184">
        <f t="shared" si="409"/>
        <v>4.3633231299858239E-3</v>
      </c>
      <c r="Q638" s="182">
        <f t="shared" si="410"/>
        <v>5.9289420317605313E-3</v>
      </c>
      <c r="R638" s="182">
        <f t="shared" si="411"/>
        <v>1.0000029293730988</v>
      </c>
      <c r="S638" s="182">
        <f t="shared" si="412"/>
        <v>1.7757795495296852E-2</v>
      </c>
      <c r="T638" s="182">
        <f t="shared" si="413"/>
        <v>-2.9825931956618525</v>
      </c>
      <c r="U638" s="185">
        <f t="shared" si="414"/>
        <v>-1.9618066050199026</v>
      </c>
    </row>
    <row r="639" spans="1:21" x14ac:dyDescent="0.3">
      <c r="A639" s="180">
        <v>3561</v>
      </c>
      <c r="B639" s="181">
        <v>89.54</v>
      </c>
      <c r="C639" s="181">
        <v>213.46</v>
      </c>
      <c r="D639" s="57">
        <f t="shared" si="398"/>
        <v>1117.0811573139952</v>
      </c>
      <c r="E639" s="57">
        <f t="shared" si="399"/>
        <v>-1033.5011573139952</v>
      </c>
      <c r="F639" s="57">
        <f t="shared" si="400"/>
        <v>-2001.5958628491765</v>
      </c>
      <c r="G639" s="57">
        <f t="shared" si="401"/>
        <v>-1925.48639754291</v>
      </c>
      <c r="H639" s="57">
        <f t="shared" si="402"/>
        <v>16152.854137150851</v>
      </c>
      <c r="I639" s="57">
        <f t="shared" si="403"/>
        <v>29064.29360245711</v>
      </c>
      <c r="J639" s="182">
        <f t="shared" si="404"/>
        <v>2777.3879572896749</v>
      </c>
      <c r="K639" s="182">
        <f t="shared" si="405"/>
        <v>223.8897086956373</v>
      </c>
      <c r="L639" s="182">
        <f t="shared" si="406"/>
        <v>2696.1760641086753</v>
      </c>
      <c r="M639" s="203"/>
      <c r="N639" s="184">
        <f t="shared" si="407"/>
        <v>2.4299999999998363</v>
      </c>
      <c r="O639" s="184">
        <f t="shared" si="408"/>
        <v>-1.0471975511963895E-3</v>
      </c>
      <c r="P639" s="184">
        <f t="shared" si="409"/>
        <v>0</v>
      </c>
      <c r="Q639" s="182">
        <f t="shared" si="410"/>
        <v>1.0471975511603393E-3</v>
      </c>
      <c r="R639" s="182">
        <f t="shared" si="411"/>
        <v>1.000000091385236</v>
      </c>
      <c r="S639" s="182">
        <f t="shared" si="412"/>
        <v>1.8236773325725548E-2</v>
      </c>
      <c r="T639" s="182">
        <f t="shared" si="413"/>
        <v>-2.0272212084431107</v>
      </c>
      <c r="U639" s="185">
        <f t="shared" si="414"/>
        <v>-1.3397541015110657</v>
      </c>
    </row>
    <row r="640" spans="1:21" x14ac:dyDescent="0.3">
      <c r="A640" s="180">
        <v>3564</v>
      </c>
      <c r="B640" s="181">
        <v>89.64</v>
      </c>
      <c r="C640" s="181">
        <v>213.46</v>
      </c>
      <c r="D640" s="57">
        <f t="shared" ref="D640:D656" si="415">S640+D639</f>
        <v>1117.1026246778586</v>
      </c>
      <c r="E640" s="57">
        <f t="shared" ref="E640:E656" si="416">$D$1-D640</f>
        <v>-1033.5226246778586</v>
      </c>
      <c r="F640" s="57">
        <f t="shared" ref="F640:F656" si="417">T640+F639</f>
        <v>-2004.0986112826265</v>
      </c>
      <c r="G640" s="57">
        <f t="shared" ref="G640:G656" si="418">U640+G639</f>
        <v>-1927.140419050183</v>
      </c>
      <c r="H640" s="57">
        <f t="shared" ref="H640:H656" si="419">H639+T640</f>
        <v>16150.351388717401</v>
      </c>
      <c r="I640" s="57">
        <f t="shared" ref="I640:I656" si="420">I639+U640</f>
        <v>29062.639580949835</v>
      </c>
      <c r="J640" s="182">
        <f t="shared" ref="J640:J656" si="421">SQRT(F640^2+G640^2)</f>
        <v>2780.33836762396</v>
      </c>
      <c r="K640" s="182">
        <f t="shared" ref="K640:K656" si="422">IF(J640=0,0,IF(F640&lt;0,ATAN(G640/F640)*180/PI()+180,ATAN(G640/F640)*180/PI()))</f>
        <v>223.87851731941259</v>
      </c>
      <c r="L640" s="182">
        <f t="shared" ref="L640:L656" si="423">COS((K640-$B$1)*PI()/180)*J640</f>
        <v>2699.1705185849605</v>
      </c>
      <c r="M640" s="203"/>
      <c r="N640" s="184">
        <f t="shared" ref="N640:N656" si="424">A640-A639</f>
        <v>3</v>
      </c>
      <c r="O640" s="184">
        <f t="shared" ref="O640:O656" si="425">RADIANS(B640-B639)</f>
        <v>1.7453292519942303E-3</v>
      </c>
      <c r="P640" s="184">
        <f t="shared" ref="P640:P656" si="426">RADIANS(C640-C639)</f>
        <v>0</v>
      </c>
      <c r="Q640" s="182">
        <f t="shared" ref="Q640:Q656" si="427">ACOS(COS(O640)-SIN(RADIANS(B639))*SIN(RADIANS(B640))*(1-COS(P640)))</f>
        <v>1.7453292519977737E-3</v>
      </c>
      <c r="R640" s="182">
        <f t="shared" ref="R640:R656" si="428">2/Q640*TAN(Q640/2)</f>
        <v>1.0000002538479273</v>
      </c>
      <c r="S640" s="182">
        <f t="shared" ref="S640:S656" si="429">(N640/2)*(COS(RADIANS(B639))+COS(RADIANS(B640)))*R640</f>
        <v>2.1467363863377754E-2</v>
      </c>
      <c r="T640" s="182">
        <f t="shared" ref="T640:T656" si="430">(N640/2)*(SIN(RADIANS(B639))*COS(RADIANS(C639))+SIN(RADIANS(B640))*COS(RADIANS(C640)))*R640</f>
        <v>-2.5027484334500003</v>
      </c>
      <c r="U640" s="185">
        <f t="shared" ref="U640:U656" si="431">(N640/2)*(SIN(RADIANS(B639))*SIN(RADIANS(C639))+SIN(RADIANS(B640))*SIN(RADIANS(C640)))*R640</f>
        <v>-1.6540215072730815</v>
      </c>
    </row>
    <row r="641" spans="1:21" x14ac:dyDescent="0.3">
      <c r="A641" s="180">
        <v>3567</v>
      </c>
      <c r="B641" s="181">
        <v>89.76</v>
      </c>
      <c r="C641" s="181">
        <v>213.45</v>
      </c>
      <c r="D641" s="57">
        <f t="shared" si="415"/>
        <v>1117.1183325665218</v>
      </c>
      <c r="E641" s="57">
        <f t="shared" si="416"/>
        <v>-1033.5383325665218</v>
      </c>
      <c r="F641" s="57">
        <f t="shared" si="417"/>
        <v>-2006.6015336782405</v>
      </c>
      <c r="G641" s="57">
        <f t="shared" si="418"/>
        <v>-1928.7942417223744</v>
      </c>
      <c r="H641" s="57">
        <f t="shared" si="419"/>
        <v>16147.848466321788</v>
      </c>
      <c r="I641" s="57">
        <f t="shared" si="420"/>
        <v>29060.985758277646</v>
      </c>
      <c r="J641" s="182">
        <f t="shared" si="421"/>
        <v>2783.2888714363185</v>
      </c>
      <c r="K641" s="182">
        <f t="shared" si="422"/>
        <v>223.86734423770497</v>
      </c>
      <c r="L641" s="182">
        <f t="shared" si="423"/>
        <v>2702.1650242993592</v>
      </c>
      <c r="M641" s="203"/>
      <c r="N641" s="184">
        <f t="shared" si="424"/>
        <v>3</v>
      </c>
      <c r="O641" s="184">
        <f t="shared" si="425"/>
        <v>2.0943951023932746E-3</v>
      </c>
      <c r="P641" s="184">
        <f t="shared" si="426"/>
        <v>-1.7453292519977026E-4</v>
      </c>
      <c r="Q641" s="182">
        <f t="shared" si="427"/>
        <v>2.1016545245495788E-3</v>
      </c>
      <c r="R641" s="182">
        <f t="shared" si="428"/>
        <v>1.0000003680794742</v>
      </c>
      <c r="S641" s="182">
        <f t="shared" si="429"/>
        <v>1.5707888663193729E-2</v>
      </c>
      <c r="T641" s="182">
        <f t="shared" si="430"/>
        <v>-2.5029223956140494</v>
      </c>
      <c r="U641" s="185">
        <f t="shared" si="431"/>
        <v>-1.6538226721913243</v>
      </c>
    </row>
    <row r="642" spans="1:21" x14ac:dyDescent="0.3">
      <c r="A642" s="180">
        <v>3570</v>
      </c>
      <c r="B642" s="181">
        <v>89.81</v>
      </c>
      <c r="C642" s="181">
        <v>213.45</v>
      </c>
      <c r="D642" s="57">
        <f t="shared" si="415"/>
        <v>1117.1295899134209</v>
      </c>
      <c r="E642" s="57">
        <f t="shared" si="416"/>
        <v>-1033.549589913421</v>
      </c>
      <c r="F642" s="57">
        <f t="shared" si="417"/>
        <v>-2009.1046174569308</v>
      </c>
      <c r="G642" s="57">
        <f t="shared" si="418"/>
        <v>-1930.4478572453543</v>
      </c>
      <c r="H642" s="57">
        <f t="shared" si="419"/>
        <v>16145.345382543097</v>
      </c>
      <c r="I642" s="57">
        <f t="shared" si="420"/>
        <v>29059.332142754665</v>
      </c>
      <c r="J642" s="182">
        <f t="shared" si="421"/>
        <v>2786.2394537135424</v>
      </c>
      <c r="K642" s="182">
        <f t="shared" si="422"/>
        <v>223.85618944903365</v>
      </c>
      <c r="L642" s="182">
        <f t="shared" si="423"/>
        <v>2705.1595662009954</v>
      </c>
      <c r="M642" s="203"/>
      <c r="N642" s="184">
        <f t="shared" si="424"/>
        <v>3</v>
      </c>
      <c r="O642" s="184">
        <f t="shared" si="425"/>
        <v>8.7266462599711514E-4</v>
      </c>
      <c r="P642" s="184">
        <f t="shared" si="426"/>
        <v>0</v>
      </c>
      <c r="Q642" s="182">
        <f t="shared" si="427"/>
        <v>8.7266462600332773E-4</v>
      </c>
      <c r="R642" s="182">
        <f t="shared" si="428"/>
        <v>1.0000000634619672</v>
      </c>
      <c r="S642" s="182">
        <f t="shared" si="429"/>
        <v>1.1257346899107859E-2</v>
      </c>
      <c r="T642" s="182">
        <f t="shared" si="430"/>
        <v>-2.5030837786903959</v>
      </c>
      <c r="U642" s="185">
        <f t="shared" si="431"/>
        <v>-1.6536155229799203</v>
      </c>
    </row>
    <row r="643" spans="1:21" x14ac:dyDescent="0.3">
      <c r="A643" s="180">
        <v>3573</v>
      </c>
      <c r="B643" s="181">
        <v>89.92</v>
      </c>
      <c r="C643" s="181">
        <v>213.45</v>
      </c>
      <c r="D643" s="57">
        <f t="shared" si="415"/>
        <v>1117.1366584892655</v>
      </c>
      <c r="E643" s="57">
        <f t="shared" si="416"/>
        <v>-1033.5566584892656</v>
      </c>
      <c r="F643" s="57">
        <f t="shared" si="417"/>
        <v>-2011.6077116054453</v>
      </c>
      <c r="G643" s="57">
        <f t="shared" si="418"/>
        <v>-1932.1014796189647</v>
      </c>
      <c r="H643" s="57">
        <f t="shared" si="419"/>
        <v>16142.842288394582</v>
      </c>
      <c r="I643" s="57">
        <f t="shared" si="420"/>
        <v>29057.678520381054</v>
      </c>
      <c r="J643" s="182">
        <f t="shared" si="421"/>
        <v>2789.1901535994798</v>
      </c>
      <c r="K643" s="182">
        <f t="shared" si="422"/>
        <v>223.84505821520463</v>
      </c>
      <c r="L643" s="182">
        <f t="shared" si="423"/>
        <v>2708.1541205084786</v>
      </c>
      <c r="M643" s="203"/>
      <c r="N643" s="184">
        <f t="shared" si="424"/>
        <v>3</v>
      </c>
      <c r="O643" s="184">
        <f t="shared" si="425"/>
        <v>1.9198621771937526E-3</v>
      </c>
      <c r="P643" s="184">
        <f t="shared" si="426"/>
        <v>0</v>
      </c>
      <c r="Q643" s="182">
        <f t="shared" si="427"/>
        <v>1.9198621771916446E-3</v>
      </c>
      <c r="R643" s="182">
        <f t="shared" si="428"/>
        <v>1.0000003071560115</v>
      </c>
      <c r="S643" s="182">
        <f t="shared" si="429"/>
        <v>7.068575844614941E-3</v>
      </c>
      <c r="T643" s="182">
        <f t="shared" si="430"/>
        <v>-2.5030941485145357</v>
      </c>
      <c r="U643" s="185">
        <f t="shared" si="431"/>
        <v>-1.6536223736104561</v>
      </c>
    </row>
    <row r="644" spans="1:21" x14ac:dyDescent="0.3">
      <c r="A644" s="180">
        <v>3576</v>
      </c>
      <c r="B644" s="181">
        <v>90.07</v>
      </c>
      <c r="C644" s="181">
        <v>213.45</v>
      </c>
      <c r="D644" s="57">
        <f t="shared" si="415"/>
        <v>1117.1369202885783</v>
      </c>
      <c r="E644" s="57">
        <f t="shared" si="416"/>
        <v>-1033.5569202885783</v>
      </c>
      <c r="F644" s="57">
        <f t="shared" si="417"/>
        <v>-2014.1108123621877</v>
      </c>
      <c r="G644" s="57">
        <f t="shared" si="418"/>
        <v>-1933.7551063581775</v>
      </c>
      <c r="H644" s="57">
        <f t="shared" si="419"/>
        <v>16140.339187637839</v>
      </c>
      <c r="I644" s="57">
        <f t="shared" si="420"/>
        <v>29056.024893641843</v>
      </c>
      <c r="J644" s="182">
        <f t="shared" si="421"/>
        <v>2792.1409663268432</v>
      </c>
      <c r="K644" s="182">
        <f t="shared" si="422"/>
        <v>223.83395047920035</v>
      </c>
      <c r="L644" s="182">
        <f t="shared" si="423"/>
        <v>2711.1486827216563</v>
      </c>
      <c r="M644" s="203"/>
      <c r="N644" s="184">
        <f t="shared" si="424"/>
        <v>3</v>
      </c>
      <c r="O644" s="184">
        <f t="shared" si="425"/>
        <v>2.6179938779913453E-3</v>
      </c>
      <c r="P644" s="184">
        <f t="shared" si="426"/>
        <v>0</v>
      </c>
      <c r="Q644" s="182">
        <f t="shared" si="427"/>
        <v>2.6179938779735679E-3</v>
      </c>
      <c r="R644" s="182">
        <f t="shared" si="428"/>
        <v>1.0000005711580537</v>
      </c>
      <c r="S644" s="182">
        <f t="shared" si="429"/>
        <v>2.6179931270267404E-4</v>
      </c>
      <c r="T644" s="182">
        <f t="shared" si="430"/>
        <v>-2.5031007567423607</v>
      </c>
      <c r="U644" s="185">
        <f t="shared" si="431"/>
        <v>-1.6536267392126802</v>
      </c>
    </row>
    <row r="645" spans="1:21" x14ac:dyDescent="0.3">
      <c r="A645" s="180">
        <v>3579</v>
      </c>
      <c r="B645" s="181">
        <v>90.12</v>
      </c>
      <c r="C645" s="181">
        <v>213.44</v>
      </c>
      <c r="D645" s="57">
        <f t="shared" si="415"/>
        <v>1117.1319461026344</v>
      </c>
      <c r="E645" s="57">
        <f t="shared" si="416"/>
        <v>-1033.5519461026345</v>
      </c>
      <c r="F645" s="57">
        <f t="shared" si="417"/>
        <v>-2016.6140546163224</v>
      </c>
      <c r="G645" s="57">
        <f t="shared" si="418"/>
        <v>-1935.4085128056627</v>
      </c>
      <c r="H645" s="57">
        <f t="shared" si="419"/>
        <v>16137.835945383704</v>
      </c>
      <c r="I645" s="57">
        <f t="shared" si="420"/>
        <v>29054.371487194359</v>
      </c>
      <c r="J645" s="182">
        <f t="shared" si="421"/>
        <v>2795.0918333243922</v>
      </c>
      <c r="K645" s="182">
        <f t="shared" si="422"/>
        <v>223.82286093034952</v>
      </c>
      <c r="L645" s="182">
        <f t="shared" si="423"/>
        <v>2714.1432573293059</v>
      </c>
      <c r="M645" s="203"/>
      <c r="N645" s="184">
        <f t="shared" si="424"/>
        <v>3</v>
      </c>
      <c r="O645" s="184">
        <f t="shared" si="425"/>
        <v>8.726646259973632E-4</v>
      </c>
      <c r="P645" s="184">
        <f t="shared" si="426"/>
        <v>-1.7453292519927421E-4</v>
      </c>
      <c r="Q645" s="182">
        <f t="shared" si="427"/>
        <v>8.8994674320042044E-4</v>
      </c>
      <c r="R645" s="182">
        <f t="shared" si="428"/>
        <v>1.0000000660004391</v>
      </c>
      <c r="S645" s="182">
        <f t="shared" si="429"/>
        <v>-4.9741859438249434E-3</v>
      </c>
      <c r="T645" s="182">
        <f t="shared" si="430"/>
        <v>-2.5032422541346278</v>
      </c>
      <c r="U645" s="185">
        <f t="shared" si="431"/>
        <v>-1.6534064474850994</v>
      </c>
    </row>
    <row r="646" spans="1:21" x14ac:dyDescent="0.3">
      <c r="A646" s="180">
        <v>3582</v>
      </c>
      <c r="B646" s="181">
        <v>90.08</v>
      </c>
      <c r="C646" s="181">
        <v>213.44</v>
      </c>
      <c r="D646" s="57">
        <f t="shared" si="415"/>
        <v>1117.1267101176431</v>
      </c>
      <c r="E646" s="57">
        <f t="shared" si="416"/>
        <v>-1033.5467101176432</v>
      </c>
      <c r="F646" s="57">
        <f t="shared" si="417"/>
        <v>-2019.1174408079798</v>
      </c>
      <c r="G646" s="57">
        <f t="shared" si="418"/>
        <v>-1937.0617005730803</v>
      </c>
      <c r="H646" s="57">
        <f t="shared" si="419"/>
        <v>16135.332559192046</v>
      </c>
      <c r="I646" s="57">
        <f t="shared" si="420"/>
        <v>29052.718299426942</v>
      </c>
      <c r="J646" s="182">
        <f t="shared" si="421"/>
        <v>2798.04275728625</v>
      </c>
      <c r="K646" s="182">
        <f t="shared" si="422"/>
        <v>223.81178950056332</v>
      </c>
      <c r="L646" s="182">
        <f t="shared" si="423"/>
        <v>2717.137847250473</v>
      </c>
      <c r="M646" s="203"/>
      <c r="N646" s="184">
        <f t="shared" si="424"/>
        <v>3</v>
      </c>
      <c r="O646" s="184">
        <f t="shared" si="425"/>
        <v>-6.9813170079784093E-4</v>
      </c>
      <c r="P646" s="184">
        <f t="shared" si="426"/>
        <v>0</v>
      </c>
      <c r="Q646" s="182">
        <f t="shared" si="427"/>
        <v>6.9813170079191522E-4</v>
      </c>
      <c r="R646" s="182">
        <f t="shared" si="428"/>
        <v>1.0000000406156579</v>
      </c>
      <c r="S646" s="182">
        <f t="shared" si="429"/>
        <v>-5.2359849913632657E-3</v>
      </c>
      <c r="T646" s="182">
        <f t="shared" si="430"/>
        <v>-2.5033861916573517</v>
      </c>
      <c r="U646" s="185">
        <f t="shared" si="431"/>
        <v>-1.6531877674177169</v>
      </c>
    </row>
    <row r="647" spans="1:21" x14ac:dyDescent="0.3">
      <c r="A647" s="180">
        <v>3583.36</v>
      </c>
      <c r="B647" s="181">
        <v>90.03</v>
      </c>
      <c r="C647" s="181">
        <v>213.44</v>
      </c>
      <c r="D647" s="57">
        <f t="shared" si="415"/>
        <v>1117.1254046116046</v>
      </c>
      <c r="E647" s="57">
        <f t="shared" si="416"/>
        <v>-1033.5454046116047</v>
      </c>
      <c r="F647" s="57">
        <f t="shared" si="417"/>
        <v>-2020.2523104075335</v>
      </c>
      <c r="G647" s="57">
        <f t="shared" si="418"/>
        <v>-1937.8111464819251</v>
      </c>
      <c r="H647" s="57">
        <f t="shared" si="419"/>
        <v>16134.197689592493</v>
      </c>
      <c r="I647" s="57">
        <f t="shared" si="420"/>
        <v>29051.968853518098</v>
      </c>
      <c r="J647" s="182">
        <f t="shared" si="421"/>
        <v>2799.3805452522115</v>
      </c>
      <c r="K647" s="182">
        <f t="shared" si="422"/>
        <v>223.8067781364428</v>
      </c>
      <c r="L647" s="182">
        <f t="shared" si="423"/>
        <v>2718.4953961080919</v>
      </c>
      <c r="M647" s="203"/>
      <c r="N647" s="184">
        <f t="shared" si="424"/>
        <v>1.3600000000001273</v>
      </c>
      <c r="O647" s="184">
        <f t="shared" si="425"/>
        <v>-8.7266462599711514E-4</v>
      </c>
      <c r="P647" s="184">
        <f t="shared" si="426"/>
        <v>0</v>
      </c>
      <c r="Q647" s="182">
        <f t="shared" si="427"/>
        <v>8.7266462600332773E-4</v>
      </c>
      <c r="R647" s="182">
        <f t="shared" si="428"/>
        <v>1.0000000634619672</v>
      </c>
      <c r="S647" s="182">
        <f t="shared" si="429"/>
        <v>-1.3055060385697597E-3</v>
      </c>
      <c r="T647" s="182">
        <f t="shared" si="430"/>
        <v>-1.1348695995535623</v>
      </c>
      <c r="U647" s="185">
        <f t="shared" si="431"/>
        <v>-0.74944590884481022</v>
      </c>
    </row>
    <row r="648" spans="1:21" x14ac:dyDescent="0.3">
      <c r="A648" s="180">
        <v>3585</v>
      </c>
      <c r="B648" s="181">
        <v>89.97</v>
      </c>
      <c r="C648" s="181">
        <v>213.35</v>
      </c>
      <c r="D648" s="57">
        <f t="shared" si="415"/>
        <v>1117.1254046116046</v>
      </c>
      <c r="E648" s="57">
        <f t="shared" si="416"/>
        <v>-1033.5454046116047</v>
      </c>
      <c r="F648" s="57">
        <f t="shared" si="417"/>
        <v>-2021.6215394778915</v>
      </c>
      <c r="G648" s="57">
        <f t="shared" si="418"/>
        <v>-1938.7138152772593</v>
      </c>
      <c r="H648" s="57">
        <f t="shared" si="419"/>
        <v>16132.828460522134</v>
      </c>
      <c r="I648" s="57">
        <f t="shared" si="420"/>
        <v>29051.066184722764</v>
      </c>
      <c r="J648" s="182">
        <f t="shared" si="421"/>
        <v>2800.993557012916</v>
      </c>
      <c r="K648" s="182">
        <f t="shared" si="422"/>
        <v>223.80071546930344</v>
      </c>
      <c r="L648" s="182">
        <f t="shared" si="423"/>
        <v>2720.132517664289</v>
      </c>
      <c r="M648" s="203"/>
      <c r="N648" s="184">
        <f t="shared" si="424"/>
        <v>1.6399999999998727</v>
      </c>
      <c r="O648" s="184">
        <f t="shared" si="425"/>
        <v>-1.0471975511966373E-3</v>
      </c>
      <c r="P648" s="184">
        <f t="shared" si="426"/>
        <v>-1.5707963267949561E-3</v>
      </c>
      <c r="Q648" s="182">
        <f t="shared" si="427"/>
        <v>1.8878621734832457E-3</v>
      </c>
      <c r="R648" s="182">
        <f t="shared" si="428"/>
        <v>1.0000002970020714</v>
      </c>
      <c r="S648" s="182">
        <f t="shared" si="429"/>
        <v>1.0046220313997261E-16</v>
      </c>
      <c r="T648" s="182">
        <f t="shared" si="430"/>
        <v>-1.3692290703579013</v>
      </c>
      <c r="U648" s="185">
        <f t="shared" si="431"/>
        <v>-0.90266879533416233</v>
      </c>
    </row>
    <row r="649" spans="1:21" x14ac:dyDescent="0.3">
      <c r="A649" s="180">
        <v>3588</v>
      </c>
      <c r="B649" s="181">
        <v>89.87</v>
      </c>
      <c r="C649" s="181">
        <v>213.18</v>
      </c>
      <c r="D649" s="57">
        <f t="shared" si="415"/>
        <v>1117.1295934029897</v>
      </c>
      <c r="E649" s="57">
        <f t="shared" si="416"/>
        <v>-1033.5495934029898</v>
      </c>
      <c r="F649" s="57">
        <f t="shared" si="417"/>
        <v>-2024.1299635443402</v>
      </c>
      <c r="G649" s="57">
        <f t="shared" si="418"/>
        <v>-1940.3593493151002</v>
      </c>
      <c r="H649" s="57">
        <f t="shared" si="419"/>
        <v>16130.320036455685</v>
      </c>
      <c r="I649" s="57">
        <f t="shared" si="420"/>
        <v>29049.420650684922</v>
      </c>
      <c r="J649" s="182">
        <f t="shared" si="421"/>
        <v>2803.943029698095</v>
      </c>
      <c r="K649" s="182">
        <f t="shared" si="422"/>
        <v>223.78950651141417</v>
      </c>
      <c r="L649" s="182">
        <f t="shared" si="423"/>
        <v>2723.127643648219</v>
      </c>
      <c r="M649" s="203"/>
      <c r="N649" s="184">
        <f t="shared" si="424"/>
        <v>3</v>
      </c>
      <c r="O649" s="184">
        <f t="shared" si="425"/>
        <v>-1.7453292519942303E-3</v>
      </c>
      <c r="P649" s="184">
        <f t="shared" si="426"/>
        <v>-2.9670597283901418E-3</v>
      </c>
      <c r="Q649" s="182">
        <f t="shared" si="427"/>
        <v>3.4423245390557966E-3</v>
      </c>
      <c r="R649" s="182">
        <f t="shared" si="428"/>
        <v>1.0000009874676894</v>
      </c>
      <c r="S649" s="182">
        <f t="shared" si="429"/>
        <v>4.188791385062356E-3</v>
      </c>
      <c r="T649" s="182">
        <f t="shared" si="430"/>
        <v>-2.5084240664486419</v>
      </c>
      <c r="U649" s="185">
        <f t="shared" si="431"/>
        <v>-1.6455340378408549</v>
      </c>
    </row>
    <row r="650" spans="1:21" x14ac:dyDescent="0.3">
      <c r="A650" s="180">
        <v>3591</v>
      </c>
      <c r="B650" s="181">
        <v>89.78</v>
      </c>
      <c r="C650" s="181">
        <v>213.01</v>
      </c>
      <c r="D650" s="57">
        <f t="shared" si="415"/>
        <v>1117.1387563730959</v>
      </c>
      <c r="E650" s="57">
        <f t="shared" si="416"/>
        <v>-1033.558756373096</v>
      </c>
      <c r="F650" s="57">
        <f t="shared" si="417"/>
        <v>-2026.6432497444987</v>
      </c>
      <c r="G650" s="57">
        <f t="shared" si="418"/>
        <v>-1941.9974274765457</v>
      </c>
      <c r="H650" s="57">
        <f t="shared" si="419"/>
        <v>16127.806750255526</v>
      </c>
      <c r="I650" s="57">
        <f t="shared" si="420"/>
        <v>29047.782572523476</v>
      </c>
      <c r="J650" s="182">
        <f t="shared" si="421"/>
        <v>2806.8909615552338</v>
      </c>
      <c r="K650" s="182">
        <f t="shared" si="422"/>
        <v>223.77814255656463</v>
      </c>
      <c r="L650" s="182">
        <f t="shared" si="423"/>
        <v>2726.1232524252596</v>
      </c>
      <c r="M650" s="203"/>
      <c r="N650" s="184">
        <f t="shared" si="424"/>
        <v>3</v>
      </c>
      <c r="O650" s="184">
        <f t="shared" si="425"/>
        <v>-1.5707963267949561E-3</v>
      </c>
      <c r="P650" s="184">
        <f t="shared" si="426"/>
        <v>-2.9670597283906379E-3</v>
      </c>
      <c r="Q650" s="182">
        <f t="shared" si="427"/>
        <v>3.3571953466489113E-3</v>
      </c>
      <c r="R650" s="182">
        <f t="shared" si="428"/>
        <v>1.0000009392311082</v>
      </c>
      <c r="S650" s="182">
        <f t="shared" si="429"/>
        <v>9.1629701062621669E-3</v>
      </c>
      <c r="T650" s="182">
        <f t="shared" si="430"/>
        <v>-2.5132862001584972</v>
      </c>
      <c r="U650" s="185">
        <f t="shared" si="431"/>
        <v>-1.6380781614454238</v>
      </c>
    </row>
    <row r="651" spans="1:21" x14ac:dyDescent="0.3">
      <c r="A651" s="180">
        <v>3594</v>
      </c>
      <c r="B651" s="181">
        <v>89.73</v>
      </c>
      <c r="C651" s="181">
        <v>212.84</v>
      </c>
      <c r="D651" s="57">
        <f t="shared" si="415"/>
        <v>1117.1515845130089</v>
      </c>
      <c r="E651" s="57">
        <f t="shared" si="416"/>
        <v>-1033.5715845130089</v>
      </c>
      <c r="F651" s="57">
        <f t="shared" si="417"/>
        <v>-2029.1613740548221</v>
      </c>
      <c r="G651" s="57">
        <f t="shared" si="418"/>
        <v>-1943.6280341804959</v>
      </c>
      <c r="H651" s="57">
        <f t="shared" si="419"/>
        <v>16125.288625945203</v>
      </c>
      <c r="I651" s="57">
        <f t="shared" si="420"/>
        <v>29046.151965819525</v>
      </c>
      <c r="J651" s="182">
        <f t="shared" si="421"/>
        <v>2809.8373293143491</v>
      </c>
      <c r="K651" s="182">
        <f t="shared" si="422"/>
        <v>223.76662418289612</v>
      </c>
      <c r="L651" s="182">
        <f t="shared" si="423"/>
        <v>2729.1193153998615</v>
      </c>
      <c r="M651" s="203"/>
      <c r="N651" s="184">
        <f t="shared" si="424"/>
        <v>3</v>
      </c>
      <c r="O651" s="184">
        <f t="shared" si="425"/>
        <v>-8.7266462599711514E-4</v>
      </c>
      <c r="P651" s="184">
        <f t="shared" si="426"/>
        <v>-2.9670597283901418E-3</v>
      </c>
      <c r="Q651" s="182">
        <f t="shared" si="427"/>
        <v>3.0927052002029942E-3</v>
      </c>
      <c r="R651" s="182">
        <f t="shared" si="428"/>
        <v>1.0000007970695504</v>
      </c>
      <c r="S651" s="182">
        <f t="shared" si="429"/>
        <v>1.2828139912835669E-2</v>
      </c>
      <c r="T651" s="182">
        <f t="shared" si="430"/>
        <v>-2.5181243103234463</v>
      </c>
      <c r="U651" s="185">
        <f t="shared" si="431"/>
        <v>-1.6306067039502927</v>
      </c>
    </row>
    <row r="652" spans="1:21" x14ac:dyDescent="0.3">
      <c r="A652" s="180">
        <v>3597</v>
      </c>
      <c r="B652" s="181">
        <v>89.71</v>
      </c>
      <c r="C652" s="181">
        <v>212.67</v>
      </c>
      <c r="D652" s="57">
        <f t="shared" si="415"/>
        <v>1117.1662452310516</v>
      </c>
      <c r="E652" s="57">
        <f t="shared" si="416"/>
        <v>-1033.5862452310516</v>
      </c>
      <c r="F652" s="57">
        <f t="shared" si="417"/>
        <v>-2031.6843183901774</v>
      </c>
      <c r="G652" s="57">
        <f t="shared" si="418"/>
        <v>-1945.25115778954</v>
      </c>
      <c r="H652" s="57">
        <f t="shared" si="419"/>
        <v>16122.765681609848</v>
      </c>
      <c r="I652" s="57">
        <f t="shared" si="420"/>
        <v>29044.528842210482</v>
      </c>
      <c r="J652" s="182">
        <f t="shared" si="421"/>
        <v>2812.7821167794186</v>
      </c>
      <c r="K652" s="182">
        <f t="shared" si="422"/>
        <v>223.75495193956311</v>
      </c>
      <c r="L652" s="182">
        <f t="shared" si="423"/>
        <v>2732.1158110911356</v>
      </c>
      <c r="M652" s="203"/>
      <c r="N652" s="184">
        <f t="shared" si="424"/>
        <v>3</v>
      </c>
      <c r="O652" s="184">
        <f t="shared" si="425"/>
        <v>-3.490658503990445E-4</v>
      </c>
      <c r="P652" s="184">
        <f t="shared" si="426"/>
        <v>-2.9670597283906379E-3</v>
      </c>
      <c r="Q652" s="182">
        <f t="shared" si="427"/>
        <v>2.9874872498392158E-3</v>
      </c>
      <c r="R652" s="182">
        <f t="shared" si="428"/>
        <v>1.0000007437573362</v>
      </c>
      <c r="S652" s="182">
        <f t="shared" si="429"/>
        <v>1.4660718042787034E-2</v>
      </c>
      <c r="T652" s="182">
        <f t="shared" si="430"/>
        <v>-2.5229443353553718</v>
      </c>
      <c r="U652" s="185">
        <f t="shared" si="431"/>
        <v>-1.6231236090441947</v>
      </c>
    </row>
    <row r="653" spans="1:21" x14ac:dyDescent="0.3">
      <c r="A653" s="180">
        <v>3600</v>
      </c>
      <c r="B653" s="181">
        <v>89.69</v>
      </c>
      <c r="C653" s="181">
        <v>212.5</v>
      </c>
      <c r="D653" s="57">
        <f t="shared" si="415"/>
        <v>1117.1819531339893</v>
      </c>
      <c r="E653" s="57">
        <f t="shared" si="416"/>
        <v>-1033.6019531339894</v>
      </c>
      <c r="F653" s="57">
        <f t="shared" si="417"/>
        <v>-2034.2120630517045</v>
      </c>
      <c r="G653" s="57">
        <f t="shared" si="418"/>
        <v>-1946.8667856842367</v>
      </c>
      <c r="H653" s="57">
        <f t="shared" si="419"/>
        <v>16120.237936948321</v>
      </c>
      <c r="I653" s="57">
        <f t="shared" si="420"/>
        <v>29042.913214315784</v>
      </c>
      <c r="J653" s="182">
        <f t="shared" si="421"/>
        <v>2815.7253059674595</v>
      </c>
      <c r="K653" s="182">
        <f t="shared" si="422"/>
        <v>223.74312638086585</v>
      </c>
      <c r="L653" s="182">
        <f t="shared" si="423"/>
        <v>2735.1127161296467</v>
      </c>
      <c r="M653" s="203"/>
      <c r="N653" s="184">
        <f t="shared" si="424"/>
        <v>3</v>
      </c>
      <c r="O653" s="184">
        <f t="shared" si="425"/>
        <v>-3.4906585039879649E-4</v>
      </c>
      <c r="P653" s="184">
        <f t="shared" si="426"/>
        <v>-2.9670597283901418E-3</v>
      </c>
      <c r="Q653" s="182">
        <f t="shared" si="427"/>
        <v>2.9874820436297522E-3</v>
      </c>
      <c r="R653" s="182">
        <f t="shared" si="428"/>
        <v>1.0000007437547438</v>
      </c>
      <c r="S653" s="182">
        <f t="shared" si="429"/>
        <v>1.5707902937833043E-2</v>
      </c>
      <c r="T653" s="182">
        <f t="shared" si="430"/>
        <v>-2.5277446615271195</v>
      </c>
      <c r="U653" s="185">
        <f t="shared" si="431"/>
        <v>-1.6156278946965823</v>
      </c>
    </row>
    <row r="654" spans="1:21" x14ac:dyDescent="0.3">
      <c r="A654" s="180">
        <v>3603</v>
      </c>
      <c r="B654" s="181">
        <v>89.69</v>
      </c>
      <c r="C654" s="181">
        <v>212.33</v>
      </c>
      <c r="D654" s="57">
        <f t="shared" si="415"/>
        <v>1117.1981846287472</v>
      </c>
      <c r="E654" s="57">
        <f t="shared" si="416"/>
        <v>-1033.6181846287473</v>
      </c>
      <c r="F654" s="57">
        <f t="shared" si="417"/>
        <v>-2036.744587906325</v>
      </c>
      <c r="G654" s="57">
        <f t="shared" si="418"/>
        <v>-1948.4749050196467</v>
      </c>
      <c r="H654" s="57">
        <f t="shared" si="419"/>
        <v>16117.705412093701</v>
      </c>
      <c r="I654" s="57">
        <f t="shared" si="420"/>
        <v>29041.305094980373</v>
      </c>
      <c r="J654" s="182">
        <f t="shared" si="421"/>
        <v>2818.6668784829872</v>
      </c>
      <c r="K654" s="182">
        <f t="shared" si="422"/>
        <v>223.73114806071646</v>
      </c>
      <c r="L654" s="182">
        <f t="shared" si="423"/>
        <v>2738.1100066571685</v>
      </c>
      <c r="M654" s="203"/>
      <c r="N654" s="184">
        <f t="shared" si="424"/>
        <v>3</v>
      </c>
      <c r="O654" s="184">
        <f t="shared" si="425"/>
        <v>0</v>
      </c>
      <c r="P654" s="184">
        <f t="shared" si="426"/>
        <v>-2.9670597283901418E-3</v>
      </c>
      <c r="Q654" s="182">
        <f t="shared" si="427"/>
        <v>2.9670162999957395E-3</v>
      </c>
      <c r="R654" s="182">
        <f t="shared" si="428"/>
        <v>1.0000007335994561</v>
      </c>
      <c r="S654" s="182">
        <f t="shared" si="429"/>
        <v>1.6231494757998954E-2</v>
      </c>
      <c r="T654" s="182">
        <f t="shared" si="430"/>
        <v>-2.5325248546204984</v>
      </c>
      <c r="U654" s="185">
        <f t="shared" si="431"/>
        <v>-1.6081193354101513</v>
      </c>
    </row>
    <row r="655" spans="1:21" x14ac:dyDescent="0.3">
      <c r="A655" s="180">
        <v>3606</v>
      </c>
      <c r="B655" s="181">
        <v>89.76</v>
      </c>
      <c r="C655" s="181">
        <v>212.16</v>
      </c>
      <c r="D655" s="57">
        <f t="shared" si="415"/>
        <v>1117.2125835494596</v>
      </c>
      <c r="E655" s="57">
        <f t="shared" si="416"/>
        <v>-1033.6325835494597</v>
      </c>
      <c r="F655" s="57">
        <f t="shared" si="417"/>
        <v>-2039.2818807544322</v>
      </c>
      <c r="G655" s="57">
        <f t="shared" si="418"/>
        <v>-1950.0755080160611</v>
      </c>
      <c r="H655" s="57">
        <f t="shared" si="419"/>
        <v>16115.168119245594</v>
      </c>
      <c r="I655" s="57">
        <f t="shared" si="420"/>
        <v>29039.704491983957</v>
      </c>
      <c r="J655" s="182">
        <f t="shared" si="421"/>
        <v>2821.606825221656</v>
      </c>
      <c r="K655" s="182">
        <f t="shared" si="422"/>
        <v>223.71901749283893</v>
      </c>
      <c r="L655" s="182">
        <f t="shared" si="423"/>
        <v>2741.1076682186772</v>
      </c>
      <c r="M655" s="203"/>
      <c r="N655" s="184">
        <f t="shared" si="424"/>
        <v>3</v>
      </c>
      <c r="O655" s="184">
        <f t="shared" si="425"/>
        <v>1.2217304763961596E-3</v>
      </c>
      <c r="P655" s="184">
        <f t="shared" si="426"/>
        <v>-2.9670597283906379E-3</v>
      </c>
      <c r="Q655" s="182">
        <f t="shared" si="427"/>
        <v>3.2087170166257284E-3</v>
      </c>
      <c r="R655" s="182">
        <f t="shared" si="428"/>
        <v>1.0000008579896245</v>
      </c>
      <c r="S655" s="182">
        <f t="shared" si="429"/>
        <v>1.4398920712515813E-2</v>
      </c>
      <c r="T655" s="182">
        <f t="shared" si="430"/>
        <v>-2.5372928481071559</v>
      </c>
      <c r="U655" s="185">
        <f t="shared" si="431"/>
        <v>-1.600602996414342</v>
      </c>
    </row>
    <row r="656" spans="1:21" x14ac:dyDescent="0.3">
      <c r="A656" s="199">
        <v>3608.16</v>
      </c>
      <c r="B656" s="200">
        <v>89.84</v>
      </c>
      <c r="C656" s="200">
        <v>212.04</v>
      </c>
      <c r="D656" s="201">
        <f t="shared" si="415"/>
        <v>1117.2201233586602</v>
      </c>
      <c r="E656" s="201">
        <f t="shared" si="416"/>
        <v>-1033.6401233586603</v>
      </c>
      <c r="F656" s="201">
        <f t="shared" si="417"/>
        <v>-2041.1116524768092</v>
      </c>
      <c r="G656" s="201">
        <f t="shared" si="418"/>
        <v>-1951.2233216472027</v>
      </c>
      <c r="H656" s="201">
        <f t="shared" si="419"/>
        <v>16113.338347523217</v>
      </c>
      <c r="I656" s="201">
        <f t="shared" si="420"/>
        <v>29038.556678352816</v>
      </c>
      <c r="J656" s="202">
        <f t="shared" si="421"/>
        <v>2823.7225835440267</v>
      </c>
      <c r="K656" s="202">
        <f t="shared" si="422"/>
        <v>223.71019040104332</v>
      </c>
      <c r="L656" s="202">
        <f t="shared" si="423"/>
        <v>2743.2662038289527</v>
      </c>
      <c r="M656" s="203"/>
      <c r="N656" s="204">
        <f t="shared" si="424"/>
        <v>2.1599999999998545</v>
      </c>
      <c r="O656" s="204">
        <f t="shared" si="425"/>
        <v>1.3962634015954338E-3</v>
      </c>
      <c r="P656" s="204">
        <f t="shared" si="426"/>
        <v>-2.0943951023932746E-3</v>
      </c>
      <c r="Q656" s="202">
        <f t="shared" si="427"/>
        <v>2.5171388858904464E-3</v>
      </c>
      <c r="R656" s="202">
        <f t="shared" si="428"/>
        <v>1.0000005279993489</v>
      </c>
      <c r="S656" s="202">
        <f t="shared" si="429"/>
        <v>7.5398092004897209E-3</v>
      </c>
      <c r="T656" s="202">
        <f t="shared" si="430"/>
        <v>-1.8297717223769929</v>
      </c>
      <c r="U656" s="205">
        <f t="shared" si="431"/>
        <v>-1.1478136311415912</v>
      </c>
    </row>
    <row r="657" spans="1:21" x14ac:dyDescent="0.3">
      <c r="A657" s="180">
        <v>3612</v>
      </c>
      <c r="B657" s="181">
        <v>90.02</v>
      </c>
      <c r="C657" s="181">
        <v>211.93</v>
      </c>
      <c r="D657" s="57">
        <f t="shared" ref="D657:D688" si="432">S657+D656</f>
        <v>1117.2248148020342</v>
      </c>
      <c r="E657" s="57">
        <f t="shared" ref="E657:E688" si="433">$D$1-D657</f>
        <v>-1033.6448148020343</v>
      </c>
      <c r="F657" s="57">
        <f t="shared" ref="F657:F688" si="434">T657+F656</f>
        <v>-2044.3686855207627</v>
      </c>
      <c r="G657" s="57">
        <f t="shared" ref="G657:G688" si="435">U657+G656</f>
        <v>-1953.2573563283245</v>
      </c>
      <c r="H657" s="57">
        <f t="shared" ref="H657:H688" si="436">H656+T657</f>
        <v>16110.081314479263</v>
      </c>
      <c r="I657" s="57">
        <f t="shared" ref="I657:I688" si="437">I656+U657</f>
        <v>29036.522643671695</v>
      </c>
      <c r="J657" s="182">
        <f t="shared" ref="J657:J688" si="438">SQRT(F657^2+G657^2)</f>
        <v>2827.4825591661224</v>
      </c>
      <c r="K657" s="182">
        <f t="shared" ref="K657:K688" si="439">IF(J657=0,0,IF(F657&lt;0,ATAN(G657/F657)*180/PI()+180,ATAN(G657/F657)*180/PI()))</f>
        <v>223.69437737086687</v>
      </c>
      <c r="L657" s="182">
        <f t="shared" ref="L657:L688" si="440">COS((K657-$B$1)*PI()/180)*J657</f>
        <v>2747.1038945265427</v>
      </c>
      <c r="M657" s="203"/>
      <c r="N657" s="184">
        <f t="shared" ref="N657:N688" si="441">A657-A656</f>
        <v>3.8400000000001455</v>
      </c>
      <c r="O657" s="184">
        <f t="shared" ref="O657:O688" si="442">RADIANS(B657-B656)</f>
        <v>3.1415926535896641E-3</v>
      </c>
      <c r="P657" s="184">
        <f t="shared" ref="P657:P688" si="443">RADIANS(C657-C656)</f>
        <v>-1.9198621771935045E-3</v>
      </c>
      <c r="Q657" s="182">
        <f t="shared" ref="Q657:Q688" si="444">ACOS(COS(O657)-SIN(RADIANS(B656))*SIN(RADIANS(B657))*(1-COS(P657)))</f>
        <v>3.6817749316457871E-3</v>
      </c>
      <c r="R657" s="182">
        <f t="shared" ref="R657:R688" si="445">2/Q657*TAN(Q657/2)</f>
        <v>1.0000011296237519</v>
      </c>
      <c r="S657" s="182">
        <f t="shared" ref="S657:S688" si="446">(N657/2)*(COS(RADIANS(B656))+COS(RADIANS(B657)))*R657</f>
        <v>4.691443373990193E-3</v>
      </c>
      <c r="T657" s="182">
        <f t="shared" ref="T657:T688" si="447">(N657/2)*(SIN(RADIANS(B656))*COS(RADIANS(C656))+SIN(RADIANS(B657))*COS(RADIANS(C657)))*R657</f>
        <v>-3.2570330439534021</v>
      </c>
      <c r="U657" s="185">
        <f t="shared" ref="U657:U688" si="448">(N657/2)*(SIN(RADIANS(B656))*SIN(RADIANS(C656))+SIN(RADIANS(B657))*SIN(RADIANS(C657)))*R657</f>
        <v>-2.0340346811217191</v>
      </c>
    </row>
    <row r="658" spans="1:21" x14ac:dyDescent="0.3">
      <c r="A658" s="180">
        <v>3615</v>
      </c>
      <c r="B658" s="181">
        <v>90.16</v>
      </c>
      <c r="C658" s="181">
        <v>211.84</v>
      </c>
      <c r="D658" s="57">
        <f t="shared" si="432"/>
        <v>1117.220102415195</v>
      </c>
      <c r="E658" s="57">
        <f t="shared" si="433"/>
        <v>-1033.6401024151951</v>
      </c>
      <c r="F658" s="57">
        <f t="shared" si="434"/>
        <v>-2046.9160114902429</v>
      </c>
      <c r="G658" s="57">
        <f t="shared" si="435"/>
        <v>-1954.8420019890962</v>
      </c>
      <c r="H658" s="57">
        <f t="shared" si="436"/>
        <v>16107.533988509782</v>
      </c>
      <c r="I658" s="57">
        <f t="shared" si="437"/>
        <v>29034.937998010922</v>
      </c>
      <c r="J658" s="182">
        <f t="shared" si="438"/>
        <v>2830.4191228218942</v>
      </c>
      <c r="K658" s="182">
        <f t="shared" si="439"/>
        <v>223.68194890640325</v>
      </c>
      <c r="L658" s="182">
        <f t="shared" si="440"/>
        <v>2750.102266358218</v>
      </c>
      <c r="M658" s="203"/>
      <c r="N658" s="184">
        <f t="shared" si="441"/>
        <v>3</v>
      </c>
      <c r="O658" s="184">
        <f t="shared" si="442"/>
        <v>2.4434609527920711E-3</v>
      </c>
      <c r="P658" s="184">
        <f t="shared" si="443"/>
        <v>-1.5707963267949561E-3</v>
      </c>
      <c r="Q658" s="182">
        <f t="shared" si="444"/>
        <v>2.9048055377662862E-3</v>
      </c>
      <c r="R658" s="182">
        <f t="shared" si="445"/>
        <v>1.0000007031585276</v>
      </c>
      <c r="S658" s="182">
        <f t="shared" si="446"/>
        <v>-4.7123868391313953E-3</v>
      </c>
      <c r="T658" s="182">
        <f t="shared" si="447"/>
        <v>-2.5473259694801982</v>
      </c>
      <c r="U658" s="185">
        <f t="shared" si="448"/>
        <v>-1.5846456607716493</v>
      </c>
    </row>
    <row r="659" spans="1:21" x14ac:dyDescent="0.3">
      <c r="A659" s="180">
        <v>3618</v>
      </c>
      <c r="B659" s="181">
        <v>90.19</v>
      </c>
      <c r="C659" s="181">
        <v>211.76</v>
      </c>
      <c r="D659" s="57">
        <f t="shared" si="432"/>
        <v>1117.2109394494848</v>
      </c>
      <c r="E659" s="57">
        <f t="shared" si="433"/>
        <v>-1033.6309394494849</v>
      </c>
      <c r="F659" s="57">
        <f t="shared" si="434"/>
        <v>-2049.4656774392315</v>
      </c>
      <c r="G659" s="57">
        <f t="shared" si="435"/>
        <v>-1956.4228618566556</v>
      </c>
      <c r="H659" s="57">
        <f t="shared" si="436"/>
        <v>16104.984322560793</v>
      </c>
      <c r="I659" s="57">
        <f t="shared" si="437"/>
        <v>29033.357138143365</v>
      </c>
      <c r="J659" s="182">
        <f t="shared" si="438"/>
        <v>2833.3548978899262</v>
      </c>
      <c r="K659" s="182">
        <f t="shared" si="439"/>
        <v>223.66945815586297</v>
      </c>
      <c r="L659" s="182">
        <f t="shared" si="440"/>
        <v>2753.1007717749862</v>
      </c>
      <c r="M659" s="203"/>
      <c r="N659" s="184">
        <f t="shared" si="441"/>
        <v>3</v>
      </c>
      <c r="O659" s="184">
        <f t="shared" si="442"/>
        <v>5.2359877559831865E-4</v>
      </c>
      <c r="P659" s="184">
        <f t="shared" si="443"/>
        <v>-1.3962634015956819E-3</v>
      </c>
      <c r="Q659" s="182">
        <f t="shared" si="444"/>
        <v>1.4912038535084271E-3</v>
      </c>
      <c r="R659" s="182">
        <f t="shared" si="445"/>
        <v>1.0000001853074523</v>
      </c>
      <c r="S659" s="182">
        <f t="shared" si="446"/>
        <v>-9.1629657101677149E-3</v>
      </c>
      <c r="T659" s="182">
        <f t="shared" si="447"/>
        <v>-2.5496659489887978</v>
      </c>
      <c r="U659" s="185">
        <f t="shared" si="448"/>
        <v>-1.5808598675593837</v>
      </c>
    </row>
    <row r="660" spans="1:21" x14ac:dyDescent="0.3">
      <c r="A660" s="180">
        <v>3621</v>
      </c>
      <c r="B660" s="181">
        <v>90.15</v>
      </c>
      <c r="C660" s="181">
        <v>211.67</v>
      </c>
      <c r="D660" s="57">
        <f t="shared" si="432"/>
        <v>1117.2020382817104</v>
      </c>
      <c r="E660" s="57">
        <f t="shared" si="433"/>
        <v>-1033.6220382817105</v>
      </c>
      <c r="F660" s="57">
        <f t="shared" si="434"/>
        <v>-2052.0176864293767</v>
      </c>
      <c r="G660" s="57">
        <f t="shared" si="435"/>
        <v>-1957.9999378432062</v>
      </c>
      <c r="H660" s="57">
        <f t="shared" si="436"/>
        <v>16102.432313570647</v>
      </c>
      <c r="I660" s="57">
        <f t="shared" si="437"/>
        <v>29031.780062156813</v>
      </c>
      <c r="J660" s="182">
        <f t="shared" si="438"/>
        <v>2836.289890334373</v>
      </c>
      <c r="K660" s="182">
        <f t="shared" si="439"/>
        <v>223.65690528691408</v>
      </c>
      <c r="L660" s="182">
        <f t="shared" si="440"/>
        <v>2756.0994143844132</v>
      </c>
      <c r="M660" s="203"/>
      <c r="N660" s="184">
        <f t="shared" si="441"/>
        <v>3</v>
      </c>
      <c r="O660" s="184">
        <f t="shared" si="442"/>
        <v>-6.9813170079759297E-4</v>
      </c>
      <c r="P660" s="184">
        <f t="shared" si="443"/>
        <v>-1.5707963267949561E-3</v>
      </c>
      <c r="Q660" s="182">
        <f t="shared" si="444"/>
        <v>1.7189436146076709E-3</v>
      </c>
      <c r="R660" s="182">
        <f t="shared" si="445"/>
        <v>1.0000002462306685</v>
      </c>
      <c r="S660" s="182">
        <f t="shared" si="446"/>
        <v>-8.9011677744554266E-3</v>
      </c>
      <c r="T660" s="182">
        <f t="shared" si="447"/>
        <v>-2.5520089901452665</v>
      </c>
      <c r="U660" s="185">
        <f t="shared" si="448"/>
        <v>-1.5770759865506929</v>
      </c>
    </row>
    <row r="661" spans="1:21" x14ac:dyDescent="0.3">
      <c r="A661" s="180">
        <v>3624</v>
      </c>
      <c r="B661" s="181">
        <v>90.12</v>
      </c>
      <c r="C661" s="181">
        <v>211.59</v>
      </c>
      <c r="D661" s="57">
        <f t="shared" si="432"/>
        <v>1117.1949697037126</v>
      </c>
      <c r="E661" s="57">
        <f t="shared" si="433"/>
        <v>-1033.6149697037126</v>
      </c>
      <c r="F661" s="57">
        <f t="shared" si="434"/>
        <v>-2054.5720364800027</v>
      </c>
      <c r="G661" s="57">
        <f t="shared" si="435"/>
        <v>-1959.5732287210478</v>
      </c>
      <c r="H661" s="57">
        <f t="shared" si="436"/>
        <v>16099.877963520021</v>
      </c>
      <c r="I661" s="57">
        <f t="shared" si="437"/>
        <v>29030.206771278972</v>
      </c>
      <c r="J661" s="182">
        <f t="shared" si="438"/>
        <v>2839.2241003143477</v>
      </c>
      <c r="K661" s="182">
        <f t="shared" si="439"/>
        <v>223.6442904908902</v>
      </c>
      <c r="L661" s="182">
        <f t="shared" si="440"/>
        <v>2759.0981918573348</v>
      </c>
      <c r="M661" s="203"/>
      <c r="N661" s="184">
        <f t="shared" si="441"/>
        <v>3</v>
      </c>
      <c r="O661" s="184">
        <f t="shared" si="442"/>
        <v>-5.2359877559831865E-4</v>
      </c>
      <c r="P661" s="184">
        <f t="shared" si="443"/>
        <v>-1.3962634015951859E-3</v>
      </c>
      <c r="Q661" s="182">
        <f t="shared" si="444"/>
        <v>1.4912063226155681E-3</v>
      </c>
      <c r="R661" s="182">
        <f t="shared" si="445"/>
        <v>1.000000185308066</v>
      </c>
      <c r="S661" s="182">
        <f t="shared" si="446"/>
        <v>-7.0685779978203701E-3</v>
      </c>
      <c r="T661" s="182">
        <f t="shared" si="447"/>
        <v>-2.5543500506260353</v>
      </c>
      <c r="U661" s="185">
        <f t="shared" si="448"/>
        <v>-1.5732908778416548</v>
      </c>
    </row>
    <row r="662" spans="1:21" x14ac:dyDescent="0.3">
      <c r="A662" s="180">
        <v>3627</v>
      </c>
      <c r="B662" s="181">
        <v>90.21</v>
      </c>
      <c r="C662" s="181">
        <v>211.5</v>
      </c>
      <c r="D662" s="57">
        <f t="shared" si="432"/>
        <v>1117.1863303349683</v>
      </c>
      <c r="E662" s="57">
        <f t="shared" si="433"/>
        <v>-1033.6063303349683</v>
      </c>
      <c r="F662" s="57">
        <f t="shared" si="434"/>
        <v>-2057.1287139459678</v>
      </c>
      <c r="G662" s="57">
        <f t="shared" si="435"/>
        <v>-1961.1427260913067</v>
      </c>
      <c r="H662" s="57">
        <f t="shared" si="436"/>
        <v>16097.321286054055</v>
      </c>
      <c r="I662" s="57">
        <f t="shared" si="437"/>
        <v>29028.637273908713</v>
      </c>
      <c r="J662" s="182">
        <f t="shared" si="438"/>
        <v>2842.1575146078435</v>
      </c>
      <c r="K662" s="182">
        <f t="shared" si="439"/>
        <v>223.63161401583548</v>
      </c>
      <c r="L662" s="182">
        <f t="shared" si="440"/>
        <v>2762.0970881772732</v>
      </c>
      <c r="M662" s="203"/>
      <c r="N662" s="184">
        <f t="shared" si="441"/>
        <v>3</v>
      </c>
      <c r="O662" s="184">
        <f t="shared" si="442"/>
        <v>1.570796326794708E-3</v>
      </c>
      <c r="P662" s="184">
        <f t="shared" si="443"/>
        <v>-1.5707963267949561E-3</v>
      </c>
      <c r="Q662" s="182">
        <f t="shared" si="444"/>
        <v>2.2214367491804055E-3</v>
      </c>
      <c r="R662" s="182">
        <f t="shared" si="445"/>
        <v>1.0000004112319723</v>
      </c>
      <c r="S662" s="182">
        <f t="shared" si="446"/>
        <v>-8.6393687441978523E-3</v>
      </c>
      <c r="T662" s="182">
        <f t="shared" si="447"/>
        <v>-2.5566774659649734</v>
      </c>
      <c r="U662" s="185">
        <f t="shared" si="448"/>
        <v>-1.5694973702588075</v>
      </c>
    </row>
    <row r="663" spans="1:21" x14ac:dyDescent="0.3">
      <c r="A663" s="180">
        <v>3630</v>
      </c>
      <c r="B663" s="181">
        <v>90.33</v>
      </c>
      <c r="C663" s="181">
        <v>211.41</v>
      </c>
      <c r="D663" s="57">
        <f t="shared" si="432"/>
        <v>1117.1721932200271</v>
      </c>
      <c r="E663" s="57">
        <f t="shared" si="433"/>
        <v>-1033.5921932200272</v>
      </c>
      <c r="F663" s="57">
        <f t="shared" si="434"/>
        <v>-2059.6878356063262</v>
      </c>
      <c r="G663" s="57">
        <f t="shared" si="435"/>
        <v>-1962.7081944969568</v>
      </c>
      <c r="H663" s="57">
        <f t="shared" si="436"/>
        <v>16094.762164393696</v>
      </c>
      <c r="I663" s="57">
        <f t="shared" si="437"/>
        <v>29027.071805503063</v>
      </c>
      <c r="J663" s="182">
        <f t="shared" si="438"/>
        <v>2845.0900577820339</v>
      </c>
      <c r="K663" s="182">
        <f t="shared" si="439"/>
        <v>223.61887098615597</v>
      </c>
      <c r="L663" s="182">
        <f t="shared" si="440"/>
        <v>2765.0960867493432</v>
      </c>
      <c r="M663" s="203"/>
      <c r="N663" s="184">
        <f t="shared" si="441"/>
        <v>3</v>
      </c>
      <c r="O663" s="184">
        <f t="shared" si="442"/>
        <v>2.0943951023932746E-3</v>
      </c>
      <c r="P663" s="184">
        <f t="shared" si="443"/>
        <v>-1.5707963267949561E-3</v>
      </c>
      <c r="Q663" s="182">
        <f t="shared" si="444"/>
        <v>2.6179832411472592E-3</v>
      </c>
      <c r="R663" s="182">
        <f t="shared" si="445"/>
        <v>1.0000005711534126</v>
      </c>
      <c r="S663" s="182">
        <f t="shared" si="446"/>
        <v>-1.4137114941037261E-2</v>
      </c>
      <c r="T663" s="182">
        <f t="shared" si="447"/>
        <v>-2.5591216603586098</v>
      </c>
      <c r="U663" s="185">
        <f t="shared" si="448"/>
        <v>-1.5654684056500545</v>
      </c>
    </row>
    <row r="664" spans="1:21" x14ac:dyDescent="0.3">
      <c r="A664" s="180">
        <v>3632.97</v>
      </c>
      <c r="B664" s="181">
        <v>90.46</v>
      </c>
      <c r="C664" s="181">
        <v>211.33</v>
      </c>
      <c r="D664" s="57">
        <f t="shared" si="432"/>
        <v>1117.1517180531644</v>
      </c>
      <c r="E664" s="57">
        <f t="shared" si="433"/>
        <v>-1033.5717180531644</v>
      </c>
      <c r="F664" s="57">
        <f t="shared" si="434"/>
        <v>-2062.2236303225832</v>
      </c>
      <c r="G664" s="57">
        <f t="shared" si="435"/>
        <v>-1964.2542283605435</v>
      </c>
      <c r="H664" s="57">
        <f t="shared" si="436"/>
        <v>16092.226369677439</v>
      </c>
      <c r="I664" s="57">
        <f t="shared" si="437"/>
        <v>29025.525771639477</v>
      </c>
      <c r="J664" s="182">
        <f t="shared" si="438"/>
        <v>2847.9924464599844</v>
      </c>
      <c r="K664" s="182">
        <f t="shared" si="439"/>
        <v>223.60619475774951</v>
      </c>
      <c r="L664" s="182">
        <f t="shared" si="440"/>
        <v>2768.0651663241974</v>
      </c>
      <c r="M664" s="203"/>
      <c r="N664" s="184">
        <f t="shared" si="441"/>
        <v>2.9699999999997999</v>
      </c>
      <c r="O664" s="184">
        <f t="shared" si="442"/>
        <v>2.2689280275925493E-3</v>
      </c>
      <c r="P664" s="184">
        <f t="shared" si="443"/>
        <v>-1.3962634015951859E-3</v>
      </c>
      <c r="Q664" s="182">
        <f t="shared" si="444"/>
        <v>2.6641119323183027E-3</v>
      </c>
      <c r="R664" s="182">
        <f t="shared" si="445"/>
        <v>1.0000005914581189</v>
      </c>
      <c r="S664" s="182">
        <f t="shared" si="446"/>
        <v>-2.0475166862808647E-2</v>
      </c>
      <c r="T664" s="182">
        <f t="shared" si="447"/>
        <v>-2.5357947162568402</v>
      </c>
      <c r="U664" s="185">
        <f t="shared" si="448"/>
        <v>-1.5460338635866495</v>
      </c>
    </row>
    <row r="665" spans="1:21" x14ac:dyDescent="0.3">
      <c r="A665" s="180">
        <v>3636</v>
      </c>
      <c r="B665" s="181">
        <v>90.52</v>
      </c>
      <c r="C665" s="181">
        <v>211.47</v>
      </c>
      <c r="D665" s="57">
        <f t="shared" si="432"/>
        <v>1117.1258054539237</v>
      </c>
      <c r="E665" s="57">
        <f t="shared" si="433"/>
        <v>-1033.5458054539238</v>
      </c>
      <c r="F665" s="57">
        <f t="shared" si="434"/>
        <v>-2064.8097939081822</v>
      </c>
      <c r="G665" s="57">
        <f t="shared" si="435"/>
        <v>-1965.8328293358311</v>
      </c>
      <c r="H665" s="57">
        <f t="shared" si="436"/>
        <v>16089.640206091839</v>
      </c>
      <c r="I665" s="57">
        <f t="shared" si="437"/>
        <v>29023.947170664189</v>
      </c>
      <c r="J665" s="182">
        <f t="shared" si="438"/>
        <v>2850.9539101700097</v>
      </c>
      <c r="K665" s="182">
        <f t="shared" si="439"/>
        <v>223.59332036809414</v>
      </c>
      <c r="L665" s="182">
        <f t="shared" si="440"/>
        <v>2771.0941501753127</v>
      </c>
      <c r="M665" s="203"/>
      <c r="N665" s="184">
        <f t="shared" si="441"/>
        <v>3.0300000000002001</v>
      </c>
      <c r="O665" s="184">
        <f t="shared" si="442"/>
        <v>1.0471975511966373E-3</v>
      </c>
      <c r="P665" s="184">
        <f t="shared" si="443"/>
        <v>2.4434609527918235E-3</v>
      </c>
      <c r="Q665" s="182">
        <f t="shared" si="444"/>
        <v>2.6583240828286225E-3</v>
      </c>
      <c r="R665" s="182">
        <f t="shared" si="445"/>
        <v>1.0000005888909935</v>
      </c>
      <c r="S665" s="182">
        <f t="shared" si="446"/>
        <v>-2.5912599240732432E-2</v>
      </c>
      <c r="T665" s="182">
        <f t="shared" si="447"/>
        <v>-2.5861635855990985</v>
      </c>
      <c r="U665" s="185">
        <f t="shared" si="448"/>
        <v>-1.5786009752875436</v>
      </c>
    </row>
    <row r="666" spans="1:21" x14ac:dyDescent="0.3">
      <c r="A666" s="180">
        <v>3639</v>
      </c>
      <c r="B666" s="181">
        <v>90.57</v>
      </c>
      <c r="C666" s="181">
        <v>211.61</v>
      </c>
      <c r="D666" s="57">
        <f t="shared" si="432"/>
        <v>1117.0972697376808</v>
      </c>
      <c r="E666" s="57">
        <f t="shared" si="433"/>
        <v>-1033.5172697376809</v>
      </c>
      <c r="F666" s="57">
        <f t="shared" si="434"/>
        <v>-2067.3665030816055</v>
      </c>
      <c r="G666" s="57">
        <f t="shared" si="435"/>
        <v>-1967.40203896708</v>
      </c>
      <c r="H666" s="57">
        <f t="shared" si="436"/>
        <v>16087.083496918416</v>
      </c>
      <c r="I666" s="57">
        <f t="shared" si="437"/>
        <v>29022.37796103294</v>
      </c>
      <c r="J666" s="182">
        <f t="shared" si="438"/>
        <v>2853.8877064446124</v>
      </c>
      <c r="K666" s="182">
        <f t="shared" si="439"/>
        <v>223.58074376795611</v>
      </c>
      <c r="L666" s="182">
        <f t="shared" si="440"/>
        <v>2774.0929300852104</v>
      </c>
      <c r="M666" s="203"/>
      <c r="N666" s="184">
        <f t="shared" si="441"/>
        <v>3</v>
      </c>
      <c r="O666" s="184">
        <f t="shared" si="442"/>
        <v>8.7266462599711514E-4</v>
      </c>
      <c r="P666" s="184">
        <f t="shared" si="443"/>
        <v>2.4434609527923192E-3</v>
      </c>
      <c r="Q666" s="182">
        <f t="shared" si="444"/>
        <v>2.5945142916248276E-3</v>
      </c>
      <c r="R666" s="182">
        <f t="shared" si="445"/>
        <v>1.0000005609590783</v>
      </c>
      <c r="S666" s="182">
        <f t="shared" si="446"/>
        <v>-2.8535716242934082E-2</v>
      </c>
      <c r="T666" s="182">
        <f t="shared" si="447"/>
        <v>-2.5567091734233651</v>
      </c>
      <c r="U666" s="185">
        <f t="shared" si="448"/>
        <v>-1.5692096312488468</v>
      </c>
    </row>
    <row r="667" spans="1:21" x14ac:dyDescent="0.3">
      <c r="A667" s="180">
        <v>3642</v>
      </c>
      <c r="B667" s="181">
        <v>90.6</v>
      </c>
      <c r="C667" s="181">
        <v>211.76</v>
      </c>
      <c r="D667" s="57">
        <f t="shared" si="432"/>
        <v>1117.0666397243563</v>
      </c>
      <c r="E667" s="57">
        <f t="shared" si="433"/>
        <v>-1033.4866397243563</v>
      </c>
      <c r="F667" s="57">
        <f t="shared" si="434"/>
        <v>-2069.9192152110741</v>
      </c>
      <c r="G667" s="57">
        <f t="shared" si="435"/>
        <v>-1968.9777030305304</v>
      </c>
      <c r="H667" s="57">
        <f t="shared" si="436"/>
        <v>16084.530784788947</v>
      </c>
      <c r="I667" s="57">
        <f t="shared" si="437"/>
        <v>29020.80229696949</v>
      </c>
      <c r="J667" s="182">
        <f t="shared" si="438"/>
        <v>2856.823192381953</v>
      </c>
      <c r="K667" s="182">
        <f t="shared" si="439"/>
        <v>223.56834204219578</v>
      </c>
      <c r="L667" s="182">
        <f t="shared" si="440"/>
        <v>2777.0914756696043</v>
      </c>
      <c r="M667" s="203"/>
      <c r="N667" s="184">
        <f t="shared" si="441"/>
        <v>3</v>
      </c>
      <c r="O667" s="184">
        <f t="shared" si="442"/>
        <v>5.2359877559831865E-4</v>
      </c>
      <c r="P667" s="184">
        <f t="shared" si="443"/>
        <v>2.6179938779910977E-3</v>
      </c>
      <c r="Q667" s="182">
        <f t="shared" si="444"/>
        <v>2.6697065359702066E-3</v>
      </c>
      <c r="R667" s="182">
        <f t="shared" si="445"/>
        <v>1.0000005939448391</v>
      </c>
      <c r="S667" s="182">
        <f t="shared" si="446"/>
        <v>-3.0630013324457334E-2</v>
      </c>
      <c r="T667" s="182">
        <f t="shared" si="447"/>
        <v>-2.5527121294686288</v>
      </c>
      <c r="U667" s="185">
        <f t="shared" si="448"/>
        <v>-1.5756640634503958</v>
      </c>
    </row>
    <row r="668" spans="1:21" x14ac:dyDescent="0.3">
      <c r="A668" s="180">
        <v>3645</v>
      </c>
      <c r="B668" s="181">
        <v>90.51</v>
      </c>
      <c r="C668" s="181">
        <v>211.9</v>
      </c>
      <c r="D668" s="57">
        <f t="shared" si="432"/>
        <v>1117.0375804352839</v>
      </c>
      <c r="E668" s="57">
        <f t="shared" si="433"/>
        <v>-1033.4575804352839</v>
      </c>
      <c r="F668" s="57">
        <f t="shared" si="434"/>
        <v>-2072.4679447113522</v>
      </c>
      <c r="G668" s="57">
        <f t="shared" si="435"/>
        <v>-1970.5598304476898</v>
      </c>
      <c r="H668" s="57">
        <f t="shared" si="436"/>
        <v>16081.982055288669</v>
      </c>
      <c r="I668" s="57">
        <f t="shared" si="437"/>
        <v>29019.220169552329</v>
      </c>
      <c r="J668" s="182">
        <f t="shared" si="438"/>
        <v>2859.760379337773</v>
      </c>
      <c r="K668" s="182">
        <f t="shared" si="439"/>
        <v>223.55611460419874</v>
      </c>
      <c r="L668" s="182">
        <f t="shared" si="440"/>
        <v>2780.0898038727992</v>
      </c>
      <c r="M668" s="203"/>
      <c r="N668" s="184">
        <f t="shared" si="441"/>
        <v>3</v>
      </c>
      <c r="O668" s="184">
        <f t="shared" si="442"/>
        <v>-1.570796326794708E-3</v>
      </c>
      <c r="P668" s="184">
        <f t="shared" si="443"/>
        <v>2.4434609527923192E-3</v>
      </c>
      <c r="Q668" s="182">
        <f t="shared" si="444"/>
        <v>2.9047101588104418E-3</v>
      </c>
      <c r="R668" s="182">
        <f t="shared" si="445"/>
        <v>1.0000007031123521</v>
      </c>
      <c r="S668" s="182">
        <f t="shared" si="446"/>
        <v>-2.9059289072442783E-2</v>
      </c>
      <c r="T668" s="182">
        <f t="shared" si="447"/>
        <v>-2.5487295002778931</v>
      </c>
      <c r="U668" s="185">
        <f t="shared" si="448"/>
        <v>-1.5821274171594883</v>
      </c>
    </row>
    <row r="669" spans="1:21" x14ac:dyDescent="0.3">
      <c r="A669" s="180">
        <v>3648</v>
      </c>
      <c r="B669" s="181">
        <v>90.32</v>
      </c>
      <c r="C669" s="181">
        <v>212.04</v>
      </c>
      <c r="D669" s="57">
        <f t="shared" si="432"/>
        <v>1117.0158512752384</v>
      </c>
      <c r="E669" s="57">
        <f t="shared" si="433"/>
        <v>-1033.4358512752385</v>
      </c>
      <c r="F669" s="57">
        <f t="shared" si="434"/>
        <v>-2075.0128524658171</v>
      </c>
      <c r="G669" s="57">
        <f t="shared" si="435"/>
        <v>-1972.1482131596713</v>
      </c>
      <c r="H669" s="57">
        <f t="shared" si="436"/>
        <v>16079.437147534203</v>
      </c>
      <c r="I669" s="57">
        <f t="shared" si="437"/>
        <v>29017.631786840346</v>
      </c>
      <c r="J669" s="182">
        <f t="shared" si="438"/>
        <v>2862.699235436236</v>
      </c>
      <c r="K669" s="182">
        <f t="shared" si="439"/>
        <v>223.54405570198605</v>
      </c>
      <c r="L669" s="182">
        <f t="shared" si="440"/>
        <v>2783.0879499944449</v>
      </c>
      <c r="M669" s="203"/>
      <c r="N669" s="184">
        <f t="shared" si="441"/>
        <v>3</v>
      </c>
      <c r="O669" s="184">
        <f t="shared" si="442"/>
        <v>-3.3161255787894344E-3</v>
      </c>
      <c r="P669" s="184">
        <f t="shared" si="443"/>
        <v>2.4434609527918235E-3</v>
      </c>
      <c r="Q669" s="182">
        <f t="shared" si="444"/>
        <v>4.1190862562778818E-3</v>
      </c>
      <c r="R669" s="182">
        <f t="shared" si="445"/>
        <v>1.0000014139083644</v>
      </c>
      <c r="S669" s="182">
        <f t="shared" si="446"/>
        <v>-2.1729160045383326E-2</v>
      </c>
      <c r="T669" s="182">
        <f t="shared" si="447"/>
        <v>-2.54490775446485</v>
      </c>
      <c r="U669" s="185">
        <f t="shared" si="448"/>
        <v>-1.5883827119815619</v>
      </c>
    </row>
    <row r="670" spans="1:21" x14ac:dyDescent="0.3">
      <c r="A670" s="180">
        <v>3651</v>
      </c>
      <c r="B670" s="181">
        <v>90.13</v>
      </c>
      <c r="C670" s="181">
        <v>212.18</v>
      </c>
      <c r="D670" s="57">
        <f t="shared" si="432"/>
        <v>1117.0040703326035</v>
      </c>
      <c r="E670" s="57">
        <f t="shared" si="433"/>
        <v>-1033.4240703326036</v>
      </c>
      <c r="F670" s="57">
        <f t="shared" si="434"/>
        <v>-2077.5539185491029</v>
      </c>
      <c r="G670" s="57">
        <f t="shared" si="435"/>
        <v>-1973.742839023143</v>
      </c>
      <c r="H670" s="57">
        <f t="shared" si="436"/>
        <v>16076.896081450917</v>
      </c>
      <c r="I670" s="57">
        <f t="shared" si="437"/>
        <v>29016.037160976874</v>
      </c>
      <c r="J670" s="182">
        <f t="shared" si="438"/>
        <v>2865.6397329521151</v>
      </c>
      <c r="K670" s="182">
        <f t="shared" si="439"/>
        <v>223.53216493591179</v>
      </c>
      <c r="L670" s="182">
        <f t="shared" si="440"/>
        <v>2786.085890707001</v>
      </c>
      <c r="M670" s="203"/>
      <c r="N670" s="184">
        <f t="shared" si="441"/>
        <v>3</v>
      </c>
      <c r="O670" s="184">
        <f t="shared" si="442"/>
        <v>-3.3161255787891863E-3</v>
      </c>
      <c r="P670" s="184">
        <f t="shared" si="443"/>
        <v>2.4434609527923192E-3</v>
      </c>
      <c r="Q670" s="182">
        <f t="shared" si="444"/>
        <v>4.1191131009454818E-3</v>
      </c>
      <c r="R670" s="182">
        <f t="shared" si="445"/>
        <v>1.0000014139267941</v>
      </c>
      <c r="S670" s="182">
        <f t="shared" si="446"/>
        <v>-1.1780942634868594E-2</v>
      </c>
      <c r="T670" s="182">
        <f t="shared" si="447"/>
        <v>-2.5410660832857448</v>
      </c>
      <c r="U670" s="185">
        <f t="shared" si="448"/>
        <v>-1.5946258634717811</v>
      </c>
    </row>
    <row r="671" spans="1:21" x14ac:dyDescent="0.3">
      <c r="A671" s="180">
        <v>3654</v>
      </c>
      <c r="B671" s="181">
        <v>90.08</v>
      </c>
      <c r="C671" s="181">
        <v>212.32</v>
      </c>
      <c r="D671" s="57">
        <f t="shared" si="432"/>
        <v>1116.9985725459762</v>
      </c>
      <c r="E671" s="57">
        <f t="shared" si="433"/>
        <v>-1033.4185725459763</v>
      </c>
      <c r="F671" s="57">
        <f t="shared" si="434"/>
        <v>-2080.0910970405171</v>
      </c>
      <c r="G671" s="57">
        <f t="shared" si="435"/>
        <v>-1975.3436794361855</v>
      </c>
      <c r="H671" s="57">
        <f t="shared" si="436"/>
        <v>16074.358902959502</v>
      </c>
      <c r="I671" s="57">
        <f t="shared" si="437"/>
        <v>29014.436320563829</v>
      </c>
      <c r="J671" s="182">
        <f t="shared" si="438"/>
        <v>2868.5818140460469</v>
      </c>
      <c r="K671" s="182">
        <f t="shared" si="439"/>
        <v>223.52044202613524</v>
      </c>
      <c r="L671" s="182">
        <f t="shared" si="440"/>
        <v>2789.0835719410225</v>
      </c>
      <c r="M671" s="203"/>
      <c r="N671" s="184">
        <f t="shared" si="441"/>
        <v>3</v>
      </c>
      <c r="O671" s="184">
        <f t="shared" si="442"/>
        <v>-8.7266462599711514E-4</v>
      </c>
      <c r="P671" s="184">
        <f t="shared" si="443"/>
        <v>2.4434609527918235E-3</v>
      </c>
      <c r="Q671" s="182">
        <f t="shared" si="444"/>
        <v>2.5946145276463106E-3</v>
      </c>
      <c r="R671" s="182">
        <f t="shared" si="445"/>
        <v>1.0000005610024234</v>
      </c>
      <c r="S671" s="182">
        <f t="shared" si="446"/>
        <v>-5.4977866274005926E-3</v>
      </c>
      <c r="T671" s="182">
        <f t="shared" si="447"/>
        <v>-2.537178491414132</v>
      </c>
      <c r="U671" s="185">
        <f t="shared" si="448"/>
        <v>-1.6008404130426102</v>
      </c>
    </row>
    <row r="672" spans="1:21" x14ac:dyDescent="0.3">
      <c r="A672" s="180">
        <v>3657.8</v>
      </c>
      <c r="B672" s="181">
        <v>90.15</v>
      </c>
      <c r="C672" s="181">
        <v>212.5</v>
      </c>
      <c r="D672" s="57">
        <f t="shared" si="432"/>
        <v>1116.9909454564674</v>
      </c>
      <c r="E672" s="57">
        <f t="shared" si="433"/>
        <v>-1033.4109454564675</v>
      </c>
      <c r="F672" s="57">
        <f t="shared" si="434"/>
        <v>-2083.2991797578929</v>
      </c>
      <c r="G672" s="57">
        <f t="shared" si="435"/>
        <v>-1977.380376132674</v>
      </c>
      <c r="H672" s="57">
        <f t="shared" si="436"/>
        <v>16071.150820242126</v>
      </c>
      <c r="I672" s="57">
        <f t="shared" si="437"/>
        <v>29012.399623867339</v>
      </c>
      <c r="J672" s="182">
        <f t="shared" si="438"/>
        <v>2872.310676840948</v>
      </c>
      <c r="K672" s="182">
        <f t="shared" si="439"/>
        <v>223.50583515269176</v>
      </c>
      <c r="L672" s="182">
        <f t="shared" si="440"/>
        <v>2792.8802014199559</v>
      </c>
      <c r="M672" s="203"/>
      <c r="N672" s="184">
        <f t="shared" si="441"/>
        <v>3.8000000000001819</v>
      </c>
      <c r="O672" s="184">
        <f t="shared" si="442"/>
        <v>1.2217304763961596E-3</v>
      </c>
      <c r="P672" s="184">
        <f t="shared" si="443"/>
        <v>3.1415926535899121E-3</v>
      </c>
      <c r="Q672" s="182">
        <f t="shared" si="444"/>
        <v>3.3707845926189695E-3</v>
      </c>
      <c r="R672" s="182">
        <f t="shared" si="445"/>
        <v>1.0000009468501401</v>
      </c>
      <c r="S672" s="182">
        <f t="shared" si="446"/>
        <v>-7.6270895088353255E-3</v>
      </c>
      <c r="T672" s="182">
        <f t="shared" si="447"/>
        <v>-3.2080827173757207</v>
      </c>
      <c r="U672" s="185">
        <f t="shared" si="448"/>
        <v>-2.0366966964884368</v>
      </c>
    </row>
    <row r="673" spans="1:21" x14ac:dyDescent="0.3">
      <c r="A673" s="180">
        <v>3660</v>
      </c>
      <c r="B673" s="181">
        <v>90.17</v>
      </c>
      <c r="C673" s="181">
        <v>212.46</v>
      </c>
      <c r="D673" s="57">
        <f t="shared" si="432"/>
        <v>1116.984801905267</v>
      </c>
      <c r="E673" s="57">
        <f t="shared" si="433"/>
        <v>-1033.404801905267</v>
      </c>
      <c r="F673" s="57">
        <f t="shared" si="434"/>
        <v>-2085.1550461585598</v>
      </c>
      <c r="G673" s="57">
        <f t="shared" si="435"/>
        <v>-1978.561782884784</v>
      </c>
      <c r="H673" s="57">
        <f t="shared" si="436"/>
        <v>16069.29495384146</v>
      </c>
      <c r="I673" s="57">
        <f t="shared" si="437"/>
        <v>29011.218217115231</v>
      </c>
      <c r="J673" s="182">
        <f t="shared" si="438"/>
        <v>2874.4700894621815</v>
      </c>
      <c r="K673" s="182">
        <f t="shared" si="439"/>
        <v>223.49744845684359</v>
      </c>
      <c r="L673" s="182">
        <f t="shared" si="440"/>
        <v>2795.0781322450189</v>
      </c>
      <c r="M673" s="203"/>
      <c r="N673" s="184">
        <f t="shared" si="441"/>
        <v>2.1999999999998181</v>
      </c>
      <c r="O673" s="184">
        <f t="shared" si="442"/>
        <v>3.4906585039879649E-4</v>
      </c>
      <c r="P673" s="184">
        <f t="shared" si="443"/>
        <v>-6.9813170079759297E-4</v>
      </c>
      <c r="Q673" s="182">
        <f t="shared" si="444"/>
        <v>7.8053253225562891E-4</v>
      </c>
      <c r="R673" s="182">
        <f t="shared" si="445"/>
        <v>1.0000000507692559</v>
      </c>
      <c r="S673" s="182">
        <f t="shared" si="446"/>
        <v>-6.1435512005648136E-3</v>
      </c>
      <c r="T673" s="182">
        <f t="shared" si="447"/>
        <v>-1.8558664006667625</v>
      </c>
      <c r="U673" s="185">
        <f t="shared" si="448"/>
        <v>-1.1814067521099001</v>
      </c>
    </row>
    <row r="674" spans="1:21" x14ac:dyDescent="0.3">
      <c r="A674" s="180">
        <v>3663</v>
      </c>
      <c r="B674" s="181">
        <v>90.22</v>
      </c>
      <c r="C674" s="181">
        <v>212.41</v>
      </c>
      <c r="D674" s="57">
        <f t="shared" si="432"/>
        <v>1116.9745917485297</v>
      </c>
      <c r="E674" s="57">
        <f t="shared" si="433"/>
        <v>-1033.3945917485298</v>
      </c>
      <c r="F674" s="57">
        <f t="shared" si="434"/>
        <v>-2087.6870326827402</v>
      </c>
      <c r="G674" s="57">
        <f t="shared" si="435"/>
        <v>-1980.1708008622345</v>
      </c>
      <c r="H674" s="57">
        <f t="shared" si="436"/>
        <v>16066.76296731728</v>
      </c>
      <c r="I674" s="57">
        <f t="shared" si="437"/>
        <v>29009.60919913778</v>
      </c>
      <c r="J674" s="182">
        <f t="shared" si="438"/>
        <v>2877.414385697522</v>
      </c>
      <c r="K674" s="182">
        <f t="shared" si="439"/>
        <v>223.48598631175128</v>
      </c>
      <c r="L674" s="182">
        <f t="shared" si="440"/>
        <v>2798.0754058857237</v>
      </c>
      <c r="M674" s="203"/>
      <c r="N674" s="184">
        <f t="shared" si="441"/>
        <v>3</v>
      </c>
      <c r="O674" s="184">
        <f t="shared" si="442"/>
        <v>8.7266462599711514E-4</v>
      </c>
      <c r="P674" s="184">
        <f t="shared" si="443"/>
        <v>-8.726646259973632E-4</v>
      </c>
      <c r="Q674" s="182">
        <f t="shared" si="444"/>
        <v>1.2341305561698324E-3</v>
      </c>
      <c r="R674" s="182">
        <f t="shared" si="445"/>
        <v>1.0000001269232051</v>
      </c>
      <c r="S674" s="182">
        <f t="shared" si="446"/>
        <v>-1.0210156737272215E-2</v>
      </c>
      <c r="T674" s="182">
        <f t="shared" si="447"/>
        <v>-2.5319865241804966</v>
      </c>
      <c r="U674" s="185">
        <f t="shared" si="448"/>
        <v>-1.6090179774505793</v>
      </c>
    </row>
    <row r="675" spans="1:21" x14ac:dyDescent="0.3">
      <c r="A675" s="180">
        <v>3666</v>
      </c>
      <c r="B675" s="181">
        <v>90.28</v>
      </c>
      <c r="C675" s="181">
        <v>212.35</v>
      </c>
      <c r="D675" s="57">
        <f t="shared" si="432"/>
        <v>1116.9615018200775</v>
      </c>
      <c r="E675" s="57">
        <f t="shared" si="433"/>
        <v>-1033.3815018200776</v>
      </c>
      <c r="F675" s="57">
        <f t="shared" si="434"/>
        <v>-2090.2205530704518</v>
      </c>
      <c r="G675" s="57">
        <f t="shared" si="435"/>
        <v>-1981.7773815336932</v>
      </c>
      <c r="H675" s="57">
        <f t="shared" si="436"/>
        <v>16064.229446929568</v>
      </c>
      <c r="I675" s="57">
        <f t="shared" si="437"/>
        <v>29008.002618466322</v>
      </c>
      <c r="J675" s="182">
        <f t="shared" si="438"/>
        <v>2880.3582330044792</v>
      </c>
      <c r="K675" s="182">
        <f t="shared" si="439"/>
        <v>223.47449142453138</v>
      </c>
      <c r="L675" s="182">
        <f t="shared" si="440"/>
        <v>2801.0727892382174</v>
      </c>
      <c r="M675" s="203"/>
      <c r="N675" s="184">
        <f t="shared" si="441"/>
        <v>3</v>
      </c>
      <c r="O675" s="184">
        <f t="shared" si="442"/>
        <v>1.0471975511966373E-3</v>
      </c>
      <c r="P675" s="184">
        <f t="shared" si="443"/>
        <v>-1.0471975511966373E-3</v>
      </c>
      <c r="Q675" s="182">
        <f t="shared" si="444"/>
        <v>1.480953896689563E-3</v>
      </c>
      <c r="R675" s="182">
        <f t="shared" si="445"/>
        <v>1.0000001827687437</v>
      </c>
      <c r="S675" s="182">
        <f t="shared" si="446"/>
        <v>-1.3089928452330075E-2</v>
      </c>
      <c r="T675" s="182">
        <f t="shared" si="447"/>
        <v>-2.5335203877115262</v>
      </c>
      <c r="U675" s="185">
        <f t="shared" si="448"/>
        <v>-1.6065806714587778</v>
      </c>
    </row>
    <row r="676" spans="1:21" x14ac:dyDescent="0.3">
      <c r="A676" s="180">
        <v>3669</v>
      </c>
      <c r="B676" s="181">
        <v>90.35</v>
      </c>
      <c r="C676" s="181">
        <v>212.3</v>
      </c>
      <c r="D676" s="57">
        <f t="shared" si="432"/>
        <v>1116.9450085417122</v>
      </c>
      <c r="E676" s="57">
        <f t="shared" si="433"/>
        <v>-1033.3650085417123</v>
      </c>
      <c r="F676" s="57">
        <f t="shared" si="434"/>
        <v>-2092.755600310476</v>
      </c>
      <c r="G676" s="57">
        <f t="shared" si="435"/>
        <v>-1983.3815204840357</v>
      </c>
      <c r="H676" s="57">
        <f t="shared" si="436"/>
        <v>16061.694399689544</v>
      </c>
      <c r="I676" s="57">
        <f t="shared" si="437"/>
        <v>29006.398479515981</v>
      </c>
      <c r="J676" s="182">
        <f t="shared" si="438"/>
        <v>2883.301624601288</v>
      </c>
      <c r="K676" s="182">
        <f t="shared" si="439"/>
        <v>223.46296392180867</v>
      </c>
      <c r="L676" s="182">
        <f t="shared" si="440"/>
        <v>2804.0702740230436</v>
      </c>
      <c r="M676" s="203"/>
      <c r="N676" s="184">
        <f t="shared" si="441"/>
        <v>3</v>
      </c>
      <c r="O676" s="184">
        <f t="shared" si="442"/>
        <v>1.2217304763959117E-3</v>
      </c>
      <c r="P676" s="184">
        <f t="shared" si="443"/>
        <v>-8.7266462599686718E-4</v>
      </c>
      <c r="Q676" s="182">
        <f t="shared" si="444"/>
        <v>1.5013812952719974E-3</v>
      </c>
      <c r="R676" s="182">
        <f t="shared" si="445"/>
        <v>1.0000001878455251</v>
      </c>
      <c r="S676" s="182">
        <f t="shared" si="446"/>
        <v>-1.649327836524209E-2</v>
      </c>
      <c r="T676" s="182">
        <f t="shared" si="447"/>
        <v>-2.5350472400240602</v>
      </c>
      <c r="U676" s="185">
        <f t="shared" si="448"/>
        <v>-1.6041389503425023</v>
      </c>
    </row>
    <row r="677" spans="1:21" x14ac:dyDescent="0.3">
      <c r="A677" s="180">
        <v>3675</v>
      </c>
      <c r="B677" s="181">
        <v>90.26</v>
      </c>
      <c r="C677" s="181">
        <v>212.19</v>
      </c>
      <c r="D677" s="57">
        <f t="shared" si="432"/>
        <v>1116.9130691607193</v>
      </c>
      <c r="E677" s="57">
        <f t="shared" si="433"/>
        <v>-1033.3330691607193</v>
      </c>
      <c r="F677" s="57">
        <f t="shared" si="434"/>
        <v>-2097.8301734329907</v>
      </c>
      <c r="G677" s="57">
        <f t="shared" si="435"/>
        <v>-1986.5827185473704</v>
      </c>
      <c r="H677" s="57">
        <f t="shared" si="436"/>
        <v>16056.61982656703</v>
      </c>
      <c r="I677" s="57">
        <f t="shared" si="437"/>
        <v>29003.197281452645</v>
      </c>
      <c r="J677" s="182">
        <f t="shared" si="438"/>
        <v>2889.1871407364656</v>
      </c>
      <c r="K677" s="182">
        <f t="shared" si="439"/>
        <v>223.43981636711786</v>
      </c>
      <c r="L677" s="182">
        <f t="shared" si="440"/>
        <v>2810.0655822921699</v>
      </c>
      <c r="M677" s="203"/>
      <c r="N677" s="184">
        <f t="shared" si="441"/>
        <v>6</v>
      </c>
      <c r="O677" s="184">
        <f t="shared" si="442"/>
        <v>-1.570796326794708E-3</v>
      </c>
      <c r="P677" s="184">
        <f t="shared" si="443"/>
        <v>-1.9198621771940006E-3</v>
      </c>
      <c r="Q677" s="182">
        <f t="shared" si="444"/>
        <v>2.4805577348749885E-3</v>
      </c>
      <c r="R677" s="182">
        <f t="shared" si="445"/>
        <v>1.0000005127642053</v>
      </c>
      <c r="S677" s="182">
        <f t="shared" si="446"/>
        <v>-3.193938099292342E-2</v>
      </c>
      <c r="T677" s="182">
        <f t="shared" si="447"/>
        <v>-5.0745731225146722</v>
      </c>
      <c r="U677" s="185">
        <f t="shared" si="448"/>
        <v>-3.2011980633346084</v>
      </c>
    </row>
    <row r="678" spans="1:21" x14ac:dyDescent="0.3">
      <c r="A678" s="180">
        <v>3678</v>
      </c>
      <c r="B678" s="181">
        <v>90.11</v>
      </c>
      <c r="C678" s="181">
        <v>212.14</v>
      </c>
      <c r="D678" s="57">
        <f t="shared" si="432"/>
        <v>1116.9033826023535</v>
      </c>
      <c r="E678" s="57">
        <f t="shared" si="433"/>
        <v>-1033.3233826023536</v>
      </c>
      <c r="F678" s="57">
        <f t="shared" si="434"/>
        <v>-2100.3697149634745</v>
      </c>
      <c r="G678" s="57">
        <f t="shared" si="435"/>
        <v>-1988.1797875108048</v>
      </c>
      <c r="H678" s="57">
        <f t="shared" si="436"/>
        <v>16054.080285036545</v>
      </c>
      <c r="I678" s="57">
        <f t="shared" si="437"/>
        <v>29001.600212489211</v>
      </c>
      <c r="J678" s="182">
        <f t="shared" si="438"/>
        <v>2892.1292860109584</v>
      </c>
      <c r="K678" s="182">
        <f t="shared" si="439"/>
        <v>223.42819642103927</v>
      </c>
      <c r="L678" s="182">
        <f t="shared" si="440"/>
        <v>2813.0634242532519</v>
      </c>
      <c r="M678" s="203"/>
      <c r="N678" s="184">
        <f t="shared" si="441"/>
        <v>3</v>
      </c>
      <c r="O678" s="184">
        <f t="shared" si="442"/>
        <v>-2.6179938779915934E-3</v>
      </c>
      <c r="P678" s="184">
        <f t="shared" si="443"/>
        <v>-8.726646259973632E-4</v>
      </c>
      <c r="Q678" s="182">
        <f t="shared" si="444"/>
        <v>2.7596063342647525E-3</v>
      </c>
      <c r="R678" s="182">
        <f t="shared" si="445"/>
        <v>1.0000006346194099</v>
      </c>
      <c r="S678" s="182">
        <f t="shared" si="446"/>
        <v>-9.6865583657371485E-3</v>
      </c>
      <c r="T678" s="182">
        <f t="shared" si="447"/>
        <v>-2.5395415304840299</v>
      </c>
      <c r="U678" s="185">
        <f t="shared" si="448"/>
        <v>-1.5970689634342554</v>
      </c>
    </row>
    <row r="679" spans="1:21" x14ac:dyDescent="0.3">
      <c r="A679" s="180">
        <v>3681</v>
      </c>
      <c r="B679" s="181">
        <v>90.07</v>
      </c>
      <c r="C679" s="181">
        <v>212.09</v>
      </c>
      <c r="D679" s="57">
        <f t="shared" si="432"/>
        <v>1116.8986702151076</v>
      </c>
      <c r="E679" s="57">
        <f t="shared" si="433"/>
        <v>-1033.3186702151077</v>
      </c>
      <c r="F679" s="57">
        <f t="shared" si="434"/>
        <v>-2102.910660014451</v>
      </c>
      <c r="G679" s="57">
        <f t="shared" si="435"/>
        <v>-1989.7746464715372</v>
      </c>
      <c r="H679" s="57">
        <f t="shared" si="436"/>
        <v>16051.539339985569</v>
      </c>
      <c r="I679" s="57">
        <f t="shared" si="437"/>
        <v>29000.005353528479</v>
      </c>
      <c r="J679" s="182">
        <f t="shared" si="438"/>
        <v>2895.0710505518418</v>
      </c>
      <c r="K679" s="182">
        <f t="shared" si="439"/>
        <v>223.41654923225593</v>
      </c>
      <c r="L679" s="182">
        <f t="shared" si="440"/>
        <v>2816.0613766973838</v>
      </c>
      <c r="M679" s="203"/>
      <c r="N679" s="184">
        <f t="shared" si="441"/>
        <v>3</v>
      </c>
      <c r="O679" s="184">
        <f t="shared" si="442"/>
        <v>-6.9813170079784093E-4</v>
      </c>
      <c r="P679" s="184">
        <f t="shared" si="443"/>
        <v>-8.7266462599686718E-4</v>
      </c>
      <c r="Q679" s="182">
        <f t="shared" si="444"/>
        <v>1.1175551490789637E-3</v>
      </c>
      <c r="R679" s="182">
        <f t="shared" si="445"/>
        <v>1.0000001040774722</v>
      </c>
      <c r="S679" s="182">
        <f t="shared" si="446"/>
        <v>-4.7123872458507601E-3</v>
      </c>
      <c r="T679" s="182">
        <f t="shared" si="447"/>
        <v>-2.540945050976279</v>
      </c>
      <c r="U679" s="185">
        <f t="shared" si="448"/>
        <v>-1.5948589607324224</v>
      </c>
    </row>
    <row r="680" spans="1:21" x14ac:dyDescent="0.3">
      <c r="A680" s="180">
        <v>3682.49</v>
      </c>
      <c r="B680" s="181">
        <v>90.09</v>
      </c>
      <c r="C680" s="181">
        <v>212.06</v>
      </c>
      <c r="D680" s="57">
        <f t="shared" si="432"/>
        <v>1116.8965897832782</v>
      </c>
      <c r="E680" s="57">
        <f t="shared" si="433"/>
        <v>-1033.3165897832782</v>
      </c>
      <c r="F680" s="57">
        <f t="shared" si="434"/>
        <v>-2104.1732157864462</v>
      </c>
      <c r="G680" s="57">
        <f t="shared" si="435"/>
        <v>-1990.5658787516802</v>
      </c>
      <c r="H680" s="57">
        <f t="shared" si="436"/>
        <v>16050.276784213575</v>
      </c>
      <c r="I680" s="57">
        <f t="shared" si="437"/>
        <v>28999.214121248337</v>
      </c>
      <c r="J680" s="182">
        <f t="shared" si="438"/>
        <v>2896.5319676612448</v>
      </c>
      <c r="K680" s="182">
        <f t="shared" si="439"/>
        <v>223.41075307700862</v>
      </c>
      <c r="L680" s="182">
        <f t="shared" si="440"/>
        <v>2817.550398209698</v>
      </c>
      <c r="M680" s="203"/>
      <c r="N680" s="184">
        <f t="shared" si="441"/>
        <v>1.4899999999997817</v>
      </c>
      <c r="O680" s="184">
        <f t="shared" si="442"/>
        <v>3.490658503990445E-4</v>
      </c>
      <c r="P680" s="184">
        <f t="shared" si="443"/>
        <v>-5.2359877559831865E-4</v>
      </c>
      <c r="Q680" s="182">
        <f t="shared" si="444"/>
        <v>6.2928698413799999E-4</v>
      </c>
      <c r="R680" s="182">
        <f t="shared" si="445"/>
        <v>1.000000033000177</v>
      </c>
      <c r="S680" s="182">
        <f t="shared" si="446"/>
        <v>-2.0804318293597395E-3</v>
      </c>
      <c r="T680" s="182">
        <f t="shared" si="447"/>
        <v>-1.2625557719952631</v>
      </c>
      <c r="U680" s="185">
        <f t="shared" si="448"/>
        <v>-0.79123228014313807</v>
      </c>
    </row>
    <row r="681" spans="1:21" x14ac:dyDescent="0.3">
      <c r="A681" s="180">
        <v>3684</v>
      </c>
      <c r="B681" s="181">
        <v>90.11</v>
      </c>
      <c r="C681" s="181">
        <v>212.08</v>
      </c>
      <c r="D681" s="57">
        <f t="shared" si="432"/>
        <v>1116.8939543374322</v>
      </c>
      <c r="E681" s="57">
        <f t="shared" si="433"/>
        <v>-1033.3139543374323</v>
      </c>
      <c r="F681" s="57">
        <f t="shared" si="434"/>
        <v>-2105.4527878923832</v>
      </c>
      <c r="G681" s="57">
        <f t="shared" si="435"/>
        <v>-1991.3676195039377</v>
      </c>
      <c r="H681" s="57">
        <f t="shared" si="436"/>
        <v>16048.997212107637</v>
      </c>
      <c r="I681" s="57">
        <f t="shared" si="437"/>
        <v>28998.41238049608</v>
      </c>
      <c r="J681" s="182">
        <f t="shared" si="438"/>
        <v>2898.0124979117304</v>
      </c>
      <c r="K681" s="182">
        <f t="shared" si="439"/>
        <v>223.4048825318049</v>
      </c>
      <c r="L681" s="182">
        <f t="shared" si="440"/>
        <v>2819.0594105355422</v>
      </c>
      <c r="M681" s="203"/>
      <c r="N681" s="184">
        <f t="shared" si="441"/>
        <v>1.5100000000002183</v>
      </c>
      <c r="O681" s="184">
        <f t="shared" si="442"/>
        <v>3.4906585039879649E-4</v>
      </c>
      <c r="P681" s="184">
        <f t="shared" si="443"/>
        <v>3.490658503990445E-4</v>
      </c>
      <c r="Q681" s="182">
        <f t="shared" si="444"/>
        <v>4.9365328279526999E-4</v>
      </c>
      <c r="R681" s="182">
        <f t="shared" si="445"/>
        <v>1.0000000203077974</v>
      </c>
      <c r="S681" s="182">
        <f t="shared" si="446"/>
        <v>-2.6354458458868698E-3</v>
      </c>
      <c r="T681" s="182">
        <f t="shared" si="447"/>
        <v>-1.2795721059368403</v>
      </c>
      <c r="U681" s="185">
        <f t="shared" si="448"/>
        <v>-0.80174075225748875</v>
      </c>
    </row>
    <row r="682" spans="1:21" x14ac:dyDescent="0.3">
      <c r="A682" s="180">
        <v>3687</v>
      </c>
      <c r="B682" s="181">
        <v>90.23</v>
      </c>
      <c r="C682" s="181">
        <v>212.11</v>
      </c>
      <c r="D682" s="57">
        <f t="shared" si="432"/>
        <v>1116.8850531727307</v>
      </c>
      <c r="E682" s="57">
        <f t="shared" si="433"/>
        <v>-1033.3050531727308</v>
      </c>
      <c r="F682" s="57">
        <f t="shared" si="434"/>
        <v>-2107.9942810874409</v>
      </c>
      <c r="G682" s="57">
        <f t="shared" si="435"/>
        <v>-1992.961586132591</v>
      </c>
      <c r="H682" s="57">
        <f t="shared" si="436"/>
        <v>16046.455718912579</v>
      </c>
      <c r="I682" s="57">
        <f t="shared" si="437"/>
        <v>28996.818413867426</v>
      </c>
      <c r="J682" s="182">
        <f t="shared" si="438"/>
        <v>2900.9542865921708</v>
      </c>
      <c r="K682" s="182">
        <f t="shared" si="439"/>
        <v>223.39326236281659</v>
      </c>
      <c r="L682" s="182">
        <f t="shared" si="440"/>
        <v>2822.057391520334</v>
      </c>
      <c r="M682" s="203"/>
      <c r="N682" s="184">
        <f t="shared" si="441"/>
        <v>3</v>
      </c>
      <c r="O682" s="184">
        <f t="shared" si="442"/>
        <v>2.0943951023932746E-3</v>
      </c>
      <c r="P682" s="184">
        <f t="shared" si="443"/>
        <v>5.2359877559831865E-4</v>
      </c>
      <c r="Q682" s="182">
        <f t="shared" si="444"/>
        <v>2.1588524750366656E-3</v>
      </c>
      <c r="R682" s="182">
        <f t="shared" si="445"/>
        <v>1.0000003883871815</v>
      </c>
      <c r="S682" s="182">
        <f t="shared" si="446"/>
        <v>-8.9011647014927611E-3</v>
      </c>
      <c r="T682" s="182">
        <f t="shared" si="447"/>
        <v>-2.5414931950575377</v>
      </c>
      <c r="U682" s="185">
        <f t="shared" si="448"/>
        <v>-1.59396662865341</v>
      </c>
    </row>
    <row r="683" spans="1:21" x14ac:dyDescent="0.3">
      <c r="A683" s="180">
        <v>3690</v>
      </c>
      <c r="B683" s="181">
        <v>90.29</v>
      </c>
      <c r="C683" s="181">
        <v>212.14</v>
      </c>
      <c r="D683" s="57">
        <f t="shared" si="432"/>
        <v>1116.8714396515982</v>
      </c>
      <c r="E683" s="57">
        <f t="shared" si="433"/>
        <v>-1033.2914396515982</v>
      </c>
      <c r="F683" s="57">
        <f t="shared" si="434"/>
        <v>-2110.5349247075883</v>
      </c>
      <c r="G683" s="57">
        <f t="shared" si="435"/>
        <v>-1994.5568740813223</v>
      </c>
      <c r="H683" s="57">
        <f t="shared" si="436"/>
        <v>16043.915075292432</v>
      </c>
      <c r="I683" s="57">
        <f t="shared" si="437"/>
        <v>28995.223125918696</v>
      </c>
      <c r="J683" s="182">
        <f t="shared" si="438"/>
        <v>2903.8964844421575</v>
      </c>
      <c r="K683" s="182">
        <f t="shared" si="439"/>
        <v>223.38169619932904</v>
      </c>
      <c r="L683" s="182">
        <f t="shared" si="440"/>
        <v>2825.0552974117104</v>
      </c>
      <c r="M683" s="203"/>
      <c r="N683" s="184">
        <f t="shared" si="441"/>
        <v>3</v>
      </c>
      <c r="O683" s="184">
        <f t="shared" si="442"/>
        <v>1.0471975511966373E-3</v>
      </c>
      <c r="P683" s="184">
        <f t="shared" si="443"/>
        <v>5.2359877559782263E-4</v>
      </c>
      <c r="Q683" s="182">
        <f t="shared" si="444"/>
        <v>1.1708000335191038E-3</v>
      </c>
      <c r="R683" s="182">
        <f t="shared" si="445"/>
        <v>1.0000001142310755</v>
      </c>
      <c r="S683" s="182">
        <f t="shared" si="446"/>
        <v>-1.3613521132501005E-2</v>
      </c>
      <c r="T683" s="182">
        <f t="shared" si="447"/>
        <v>-2.5406436201473479</v>
      </c>
      <c r="U683" s="185">
        <f t="shared" si="448"/>
        <v>-1.5952879487313445</v>
      </c>
    </row>
    <row r="684" spans="1:21" x14ac:dyDescent="0.3">
      <c r="A684" s="180">
        <v>3693</v>
      </c>
      <c r="B684" s="181">
        <v>90.22</v>
      </c>
      <c r="C684" s="181">
        <v>212.17</v>
      </c>
      <c r="D684" s="57">
        <f t="shared" si="432"/>
        <v>1116.8580879274239</v>
      </c>
      <c r="E684" s="57">
        <f t="shared" si="433"/>
        <v>-1033.2780879274239</v>
      </c>
      <c r="F684" s="57">
        <f t="shared" si="434"/>
        <v>-2113.0747336407612</v>
      </c>
      <c r="G684" s="57">
        <f t="shared" si="435"/>
        <v>-1996.1534926924362</v>
      </c>
      <c r="H684" s="57">
        <f t="shared" si="436"/>
        <v>16041.375266359259</v>
      </c>
      <c r="I684" s="57">
        <f t="shared" si="437"/>
        <v>28993.626507307581</v>
      </c>
      <c r="J684" s="182">
        <f t="shared" si="438"/>
        <v>2906.8391074050155</v>
      </c>
      <c r="K684" s="182">
        <f t="shared" si="439"/>
        <v>223.37018381410476</v>
      </c>
      <c r="L684" s="182">
        <f t="shared" si="440"/>
        <v>2828.0531457741536</v>
      </c>
      <c r="M684" s="203"/>
      <c r="N684" s="184">
        <f t="shared" si="441"/>
        <v>3</v>
      </c>
      <c r="O684" s="184">
        <f t="shared" si="442"/>
        <v>-1.2217304763961596E-3</v>
      </c>
      <c r="P684" s="184">
        <f t="shared" si="443"/>
        <v>5.2359877559831865E-4</v>
      </c>
      <c r="Q684" s="182">
        <f t="shared" si="444"/>
        <v>1.3292011022327799E-3</v>
      </c>
      <c r="R684" s="182">
        <f t="shared" si="445"/>
        <v>1.0000001472313236</v>
      </c>
      <c r="S684" s="182">
        <f t="shared" si="446"/>
        <v>-1.3351724174373782E-2</v>
      </c>
      <c r="T684" s="182">
        <f t="shared" si="447"/>
        <v>-2.5398089331729539</v>
      </c>
      <c r="U684" s="185">
        <f t="shared" si="448"/>
        <v>-1.5966186111137612</v>
      </c>
    </row>
    <row r="685" spans="1:21" x14ac:dyDescent="0.3">
      <c r="A685" s="180">
        <v>3696</v>
      </c>
      <c r="B685" s="181">
        <v>90.13</v>
      </c>
      <c r="C685" s="181">
        <v>212.2</v>
      </c>
      <c r="D685" s="57">
        <f t="shared" si="432"/>
        <v>1116.8489249638303</v>
      </c>
      <c r="E685" s="57">
        <f t="shared" si="433"/>
        <v>-1033.2689249638304</v>
      </c>
      <c r="F685" s="57">
        <f t="shared" si="434"/>
        <v>-2115.6137194381249</v>
      </c>
      <c r="G685" s="57">
        <f t="shared" si="435"/>
        <v>-1997.7514492327455</v>
      </c>
      <c r="H685" s="57">
        <f t="shared" si="436"/>
        <v>16038.836280561894</v>
      </c>
      <c r="I685" s="57">
        <f t="shared" si="437"/>
        <v>28992.028550767271</v>
      </c>
      <c r="J685" s="182">
        <f t="shared" si="438"/>
        <v>2909.7821675834002</v>
      </c>
      <c r="K685" s="182">
        <f t="shared" si="439"/>
        <v>223.35872499643807</v>
      </c>
      <c r="L685" s="182">
        <f t="shared" si="440"/>
        <v>2831.050950244673</v>
      </c>
      <c r="M685" s="203"/>
      <c r="N685" s="184">
        <f t="shared" si="441"/>
        <v>3</v>
      </c>
      <c r="O685" s="184">
        <f t="shared" si="442"/>
        <v>-1.5707963267949561E-3</v>
      </c>
      <c r="P685" s="184">
        <f t="shared" si="443"/>
        <v>5.2359877559831865E-4</v>
      </c>
      <c r="Q685" s="182">
        <f t="shared" si="444"/>
        <v>1.6557639216043807E-3</v>
      </c>
      <c r="R685" s="182">
        <f t="shared" si="445"/>
        <v>1.0000002284629095</v>
      </c>
      <c r="S685" s="182">
        <f t="shared" si="446"/>
        <v>-9.162963593520158E-3</v>
      </c>
      <c r="T685" s="182">
        <f t="shared" si="447"/>
        <v>-2.538985797363897</v>
      </c>
      <c r="U685" s="185">
        <f t="shared" si="448"/>
        <v>-1.5979565403092668</v>
      </c>
    </row>
    <row r="686" spans="1:21" x14ac:dyDescent="0.3">
      <c r="A686" s="180">
        <v>3699</v>
      </c>
      <c r="B686" s="181">
        <v>90.07</v>
      </c>
      <c r="C686" s="181">
        <v>212.23</v>
      </c>
      <c r="D686" s="57">
        <f t="shared" si="432"/>
        <v>1116.8436889788522</v>
      </c>
      <c r="E686" s="57">
        <f t="shared" si="433"/>
        <v>-1033.2636889788523</v>
      </c>
      <c r="F686" s="57">
        <f t="shared" si="434"/>
        <v>-2118.1518763182776</v>
      </c>
      <c r="G686" s="57">
        <f t="shared" si="435"/>
        <v>-1999.3507400781243</v>
      </c>
      <c r="H686" s="57">
        <f t="shared" si="436"/>
        <v>16036.298123681741</v>
      </c>
      <c r="I686" s="57">
        <f t="shared" si="437"/>
        <v>28990.429259921893</v>
      </c>
      <c r="J686" s="182">
        <f t="shared" si="438"/>
        <v>2912.7256570095274</v>
      </c>
      <c r="K686" s="182">
        <f t="shared" si="439"/>
        <v>223.34731961486841</v>
      </c>
      <c r="L686" s="182">
        <f t="shared" si="440"/>
        <v>2834.0487040043649</v>
      </c>
      <c r="M686" s="203"/>
      <c r="N686" s="184">
        <f t="shared" si="441"/>
        <v>3</v>
      </c>
      <c r="O686" s="184">
        <f t="shared" si="442"/>
        <v>-1.0471975511966373E-3</v>
      </c>
      <c r="P686" s="184">
        <f t="shared" si="443"/>
        <v>5.2359877559831865E-4</v>
      </c>
      <c r="Q686" s="182">
        <f t="shared" si="444"/>
        <v>1.170802087733902E-3</v>
      </c>
      <c r="R686" s="182">
        <f t="shared" si="445"/>
        <v>1.0000001142314763</v>
      </c>
      <c r="S686" s="182">
        <f t="shared" si="446"/>
        <v>-5.2359849780711379E-3</v>
      </c>
      <c r="T686" s="182">
        <f t="shared" si="447"/>
        <v>-2.5381568801524748</v>
      </c>
      <c r="U686" s="185">
        <f t="shared" si="448"/>
        <v>-1.599290845378933</v>
      </c>
    </row>
    <row r="687" spans="1:21" x14ac:dyDescent="0.3">
      <c r="A687" s="180">
        <v>3702</v>
      </c>
      <c r="B687" s="181">
        <v>90.01</v>
      </c>
      <c r="C687" s="181">
        <v>212.26</v>
      </c>
      <c r="D687" s="57">
        <f t="shared" si="432"/>
        <v>1116.8415945839679</v>
      </c>
      <c r="E687" s="57">
        <f t="shared" si="433"/>
        <v>-1033.261594583968</v>
      </c>
      <c r="F687" s="57">
        <f t="shared" si="434"/>
        <v>-2120.6891987102777</v>
      </c>
      <c r="G687" s="57">
        <f t="shared" si="435"/>
        <v>-2000.9513617275102</v>
      </c>
      <c r="H687" s="57">
        <f t="shared" si="436"/>
        <v>16033.760801289742</v>
      </c>
      <c r="I687" s="57">
        <f t="shared" si="437"/>
        <v>28988.828638272509</v>
      </c>
      <c r="J687" s="182">
        <f t="shared" si="438"/>
        <v>2915.6695679595823</v>
      </c>
      <c r="K687" s="182">
        <f t="shared" si="439"/>
        <v>223.33596753722554</v>
      </c>
      <c r="L687" s="182">
        <f t="shared" si="440"/>
        <v>2837.0464004781211</v>
      </c>
      <c r="M687" s="203"/>
      <c r="N687" s="184">
        <f t="shared" si="441"/>
        <v>3</v>
      </c>
      <c r="O687" s="184">
        <f t="shared" si="442"/>
        <v>-1.0471975511963895E-3</v>
      </c>
      <c r="P687" s="184">
        <f t="shared" si="443"/>
        <v>5.2359877559831865E-4</v>
      </c>
      <c r="Q687" s="182">
        <f t="shared" si="444"/>
        <v>1.1708023873835405E-3</v>
      </c>
      <c r="R687" s="182">
        <f t="shared" si="445"/>
        <v>1.0000001142315349</v>
      </c>
      <c r="S687" s="182">
        <f t="shared" si="446"/>
        <v>-2.0943948844135475E-3</v>
      </c>
      <c r="T687" s="182">
        <f t="shared" si="447"/>
        <v>-2.5373223919998895</v>
      </c>
      <c r="U687" s="185">
        <f t="shared" si="448"/>
        <v>-1.6006216493857632</v>
      </c>
    </row>
    <row r="688" spans="1:21" x14ac:dyDescent="0.3">
      <c r="A688" s="180">
        <v>3705</v>
      </c>
      <c r="B688" s="181">
        <v>90.03</v>
      </c>
      <c r="C688" s="181">
        <v>212.3</v>
      </c>
      <c r="D688" s="57">
        <f t="shared" si="432"/>
        <v>1116.8405473864007</v>
      </c>
      <c r="E688" s="57">
        <f t="shared" si="433"/>
        <v>-1033.2605473864007</v>
      </c>
      <c r="F688" s="57">
        <f t="shared" si="434"/>
        <v>-2123.2255434090412</v>
      </c>
      <c r="G688" s="57">
        <f t="shared" si="435"/>
        <v>-2002.5535333835774</v>
      </c>
      <c r="H688" s="57">
        <f t="shared" si="436"/>
        <v>16031.224456590979</v>
      </c>
      <c r="I688" s="57">
        <f t="shared" si="437"/>
        <v>28987.226466616441</v>
      </c>
      <c r="J688" s="182">
        <f t="shared" si="438"/>
        <v>2918.6139453945721</v>
      </c>
      <c r="K688" s="182">
        <f t="shared" si="439"/>
        <v>223.32467366607037</v>
      </c>
      <c r="L688" s="182">
        <f t="shared" si="440"/>
        <v>2840.044025248038</v>
      </c>
      <c r="M688" s="203"/>
      <c r="N688" s="184">
        <f t="shared" si="441"/>
        <v>3</v>
      </c>
      <c r="O688" s="184">
        <f t="shared" si="442"/>
        <v>3.4906585039879649E-4</v>
      </c>
      <c r="P688" s="184">
        <f t="shared" si="443"/>
        <v>6.9813170079808899E-4</v>
      </c>
      <c r="Q688" s="182">
        <f t="shared" si="444"/>
        <v>7.8053492898222387E-4</v>
      </c>
      <c r="R688" s="182">
        <f t="shared" si="445"/>
        <v>1.0000000507695677</v>
      </c>
      <c r="S688" s="182">
        <f t="shared" si="446"/>
        <v>-1.0471975671464088E-3</v>
      </c>
      <c r="T688" s="182">
        <f t="shared" si="447"/>
        <v>-2.5363446987636031</v>
      </c>
      <c r="U688" s="185">
        <f t="shared" si="448"/>
        <v>-1.6021716560671493</v>
      </c>
    </row>
    <row r="689" spans="1:21" x14ac:dyDescent="0.3">
      <c r="A689" s="180">
        <v>3707.33</v>
      </c>
      <c r="B689" s="181">
        <v>90.03</v>
      </c>
      <c r="C689" s="181">
        <v>212.32</v>
      </c>
      <c r="D689" s="57">
        <f t="shared" ref="D689:D720" si="449">S689+D688</f>
        <v>1116.8393274012969</v>
      </c>
      <c r="E689" s="57">
        <f t="shared" ref="E689:E720" si="450">$D$1-D689</f>
        <v>-1033.259327401297</v>
      </c>
      <c r="F689" s="57">
        <f t="shared" ref="F689:F720" si="451">T689+F688</f>
        <v>-2125.1947858698722</v>
      </c>
      <c r="G689" s="57">
        <f t="shared" ref="G689:G720" si="452">U689+G688</f>
        <v>-2003.7989178972807</v>
      </c>
      <c r="H689" s="57">
        <f t="shared" ref="H689:H720" si="453">H688+T689</f>
        <v>16029.255214130148</v>
      </c>
      <c r="I689" s="57">
        <f t="shared" ref="I689:I720" si="454">I688+U689</f>
        <v>28985.981082102739</v>
      </c>
      <c r="J689" s="182">
        <f t="shared" ref="J689:J720" si="455">SQRT(F689^2+G689^2)</f>
        <v>2920.9010563959205</v>
      </c>
      <c r="K689" s="182">
        <f t="shared" ref="K689:K720" si="456">IF(J689=0,0,IF(F689&lt;0,ATAN(G689/F689)*180/PI()+180,ATAN(G689/F689)*180/PI()))</f>
        <v>223.31594129259199</v>
      </c>
      <c r="L689" s="182">
        <f t="shared" ref="L689:L720" si="457">COS((K689-$B$1)*PI()/180)*J689</f>
        <v>2842.3721315021803</v>
      </c>
      <c r="M689" s="203"/>
      <c r="N689" s="184">
        <f t="shared" ref="N689:N720" si="458">A689-A688</f>
        <v>2.3299999999999272</v>
      </c>
      <c r="O689" s="184">
        <f t="shared" ref="O689:O720" si="459">RADIANS(B689-B688)</f>
        <v>0</v>
      </c>
      <c r="P689" s="184">
        <f t="shared" ref="P689:P720" si="460">RADIANS(C689-C688)</f>
        <v>3.4906585039854842E-4</v>
      </c>
      <c r="Q689" s="182">
        <f t="shared" ref="Q689:Q720" si="461">ACOS(COS(O689)-SIN(RADIANS(B688))*SIN(RADIANS(B689))*(1-COS(P689)))</f>
        <v>3.49065802778048E-4</v>
      </c>
      <c r="R689" s="182">
        <f t="shared" ref="R689:R720" si="462">2/Q689*TAN(Q689/2)</f>
        <v>1.0000000101539113</v>
      </c>
      <c r="S689" s="182">
        <f t="shared" ref="S689:S720" si="463">(N689/2)*(COS(RADIANS(B688))+COS(RADIANS(B689)))*R689</f>
        <v>-1.2199851037870916E-3</v>
      </c>
      <c r="T689" s="182">
        <f t="shared" ref="T689:T720" si="464">(N689/2)*(SIN(RADIANS(B688))*COS(RADIANS(C688))+SIN(RADIANS(B689))*COS(RADIANS(C689)))*R689</f>
        <v>-1.9692424608308774</v>
      </c>
      <c r="U689" s="185">
        <f t="shared" ref="U689:U720" si="465">(N689/2)*(SIN(RADIANS(B688))*SIN(RADIANS(C688))+SIN(RADIANS(B689))*SIN(RADIANS(C689)))*R689</f>
        <v>-1.2453845137033741</v>
      </c>
    </row>
    <row r="690" spans="1:21" x14ac:dyDescent="0.3">
      <c r="A690" s="180">
        <v>3711</v>
      </c>
      <c r="B690" s="181">
        <v>90.05</v>
      </c>
      <c r="C690" s="181">
        <v>212.19</v>
      </c>
      <c r="D690" s="57">
        <f t="shared" si="449"/>
        <v>1116.8367652570769</v>
      </c>
      <c r="E690" s="57">
        <f t="shared" si="450"/>
        <v>-1033.2567652570769</v>
      </c>
      <c r="F690" s="57">
        <f t="shared" si="451"/>
        <v>-2128.2984346259914</v>
      </c>
      <c r="G690" s="57">
        <f t="shared" si="452"/>
        <v>-2005.757553115769</v>
      </c>
      <c r="H690" s="57">
        <f t="shared" si="453"/>
        <v>16026.151565374028</v>
      </c>
      <c r="I690" s="57">
        <f t="shared" si="454"/>
        <v>28984.02244688425</v>
      </c>
      <c r="J690" s="182">
        <f t="shared" si="455"/>
        <v>2924.5029643876928</v>
      </c>
      <c r="K690" s="182">
        <f t="shared" si="456"/>
        <v>223.30214682434325</v>
      </c>
      <c r="L690" s="182">
        <f t="shared" si="457"/>
        <v>2846.0392877786476</v>
      </c>
      <c r="M690" s="203"/>
      <c r="N690" s="184">
        <f t="shared" si="458"/>
        <v>3.6700000000000728</v>
      </c>
      <c r="O690" s="184">
        <f t="shared" si="459"/>
        <v>3.4906585039879649E-4</v>
      </c>
      <c r="P690" s="184">
        <f t="shared" si="460"/>
        <v>-2.2689280275925493E-3</v>
      </c>
      <c r="Q690" s="182">
        <f t="shared" si="461"/>
        <v>2.2956216589515854E-3</v>
      </c>
      <c r="R690" s="182">
        <f t="shared" si="462"/>
        <v>1.000000439156798</v>
      </c>
      <c r="S690" s="182">
        <f t="shared" si="463"/>
        <v>-2.5621442199599688E-3</v>
      </c>
      <c r="T690" s="182">
        <f t="shared" si="464"/>
        <v>-3.1036487561191075</v>
      </c>
      <c r="U690" s="185">
        <f t="shared" si="465"/>
        <v>-1.9586352184883737</v>
      </c>
    </row>
    <row r="691" spans="1:21" x14ac:dyDescent="0.3">
      <c r="A691" s="180">
        <v>3714</v>
      </c>
      <c r="B691" s="181">
        <v>90</v>
      </c>
      <c r="C691" s="181">
        <v>212.08</v>
      </c>
      <c r="D691" s="57">
        <f t="shared" si="449"/>
        <v>1116.8354562598188</v>
      </c>
      <c r="E691" s="57">
        <f t="shared" si="450"/>
        <v>-1033.2554562598189</v>
      </c>
      <c r="F691" s="57">
        <f t="shared" si="451"/>
        <v>-2130.8388253649823</v>
      </c>
      <c r="G691" s="57">
        <f t="shared" si="452"/>
        <v>-2007.353300540713</v>
      </c>
      <c r="H691" s="57">
        <f t="shared" si="453"/>
        <v>16023.611174635036</v>
      </c>
      <c r="I691" s="57">
        <f t="shared" si="454"/>
        <v>28982.426699459305</v>
      </c>
      <c r="J691" s="182">
        <f t="shared" si="455"/>
        <v>2927.4462203214784</v>
      </c>
      <c r="K691" s="182">
        <f t="shared" si="456"/>
        <v>223.29077523076612</v>
      </c>
      <c r="L691" s="182">
        <f t="shared" si="457"/>
        <v>2849.0372044066239</v>
      </c>
      <c r="M691" s="203"/>
      <c r="N691" s="184">
        <f t="shared" si="458"/>
        <v>3</v>
      </c>
      <c r="O691" s="184">
        <f t="shared" si="459"/>
        <v>-8.7266462599711514E-4</v>
      </c>
      <c r="P691" s="184">
        <f t="shared" si="460"/>
        <v>-1.9198621771935045E-3</v>
      </c>
      <c r="Q691" s="182">
        <f t="shared" si="461"/>
        <v>2.1088891372400553E-3</v>
      </c>
      <c r="R691" s="182">
        <f t="shared" si="462"/>
        <v>1.0000003706179477</v>
      </c>
      <c r="S691" s="182">
        <f t="shared" si="463"/>
        <v>-1.3089972579901565E-3</v>
      </c>
      <c r="T691" s="182">
        <f t="shared" si="464"/>
        <v>-2.5403907389910758</v>
      </c>
      <c r="U691" s="185">
        <f t="shared" si="465"/>
        <v>-1.5957474249438741</v>
      </c>
    </row>
    <row r="692" spans="1:21" x14ac:dyDescent="0.3">
      <c r="A692" s="180">
        <v>3717</v>
      </c>
      <c r="B692" s="181">
        <v>89.85</v>
      </c>
      <c r="C692" s="181">
        <v>211.97</v>
      </c>
      <c r="D692" s="57">
        <f t="shared" si="449"/>
        <v>1116.839383249599</v>
      </c>
      <c r="E692" s="57">
        <f t="shared" si="450"/>
        <v>-1033.2593832495991</v>
      </c>
      <c r="F692" s="57">
        <f t="shared" si="451"/>
        <v>-2133.3822724499378</v>
      </c>
      <c r="G692" s="57">
        <f t="shared" si="452"/>
        <v>-2008.9441662169945</v>
      </c>
      <c r="H692" s="57">
        <f t="shared" si="453"/>
        <v>16021.06772755008</v>
      </c>
      <c r="I692" s="57">
        <f t="shared" si="454"/>
        <v>28980.835833783025</v>
      </c>
      <c r="J692" s="182">
        <f t="shared" si="455"/>
        <v>2930.3884697051612</v>
      </c>
      <c r="K692" s="182">
        <f t="shared" si="456"/>
        <v>223.27931602388122</v>
      </c>
      <c r="L692" s="182">
        <f t="shared" si="457"/>
        <v>2852.0353270335181</v>
      </c>
      <c r="M692" s="203"/>
      <c r="N692" s="184">
        <f t="shared" si="458"/>
        <v>3</v>
      </c>
      <c r="O692" s="184">
        <f t="shared" si="459"/>
        <v>-2.6179938779915934E-3</v>
      </c>
      <c r="P692" s="184">
        <f t="shared" si="460"/>
        <v>-1.9198621771940006E-3</v>
      </c>
      <c r="Q692" s="182">
        <f t="shared" si="461"/>
        <v>3.2464987761740005E-3</v>
      </c>
      <c r="R692" s="182">
        <f t="shared" si="462"/>
        <v>1.0000008783137844</v>
      </c>
      <c r="S692" s="182">
        <f t="shared" si="463"/>
        <v>3.9269897802534891E-3</v>
      </c>
      <c r="T692" s="182">
        <f t="shared" si="464"/>
        <v>-2.5434470849552842</v>
      </c>
      <c r="U692" s="185">
        <f t="shared" si="465"/>
        <v>-1.5908656762815598</v>
      </c>
    </row>
    <row r="693" spans="1:21" x14ac:dyDescent="0.3">
      <c r="A693" s="180">
        <v>3720</v>
      </c>
      <c r="B693" s="181">
        <v>89.84</v>
      </c>
      <c r="C693" s="181">
        <v>211.86</v>
      </c>
      <c r="D693" s="57">
        <f t="shared" si="449"/>
        <v>1116.8474990232041</v>
      </c>
      <c r="E693" s="57">
        <f t="shared" si="450"/>
        <v>-1033.2674990232042</v>
      </c>
      <c r="F693" s="57">
        <f t="shared" si="451"/>
        <v>-2135.9287626781793</v>
      </c>
      <c r="G693" s="57">
        <f t="shared" si="452"/>
        <v>-2010.5301418991726</v>
      </c>
      <c r="H693" s="57">
        <f t="shared" si="453"/>
        <v>16018.521237321838</v>
      </c>
      <c r="I693" s="57">
        <f t="shared" si="454"/>
        <v>28979.249858100848</v>
      </c>
      <c r="J693" s="182">
        <f t="shared" si="455"/>
        <v>2933.3297003100497</v>
      </c>
      <c r="K693" s="182">
        <f t="shared" si="456"/>
        <v>223.26776951457327</v>
      </c>
      <c r="L693" s="182">
        <f t="shared" si="457"/>
        <v>2855.033640102753</v>
      </c>
      <c r="M693" s="203"/>
      <c r="N693" s="184">
        <f t="shared" si="458"/>
        <v>3</v>
      </c>
      <c r="O693" s="184">
        <f t="shared" si="459"/>
        <v>-1.7453292519927421E-4</v>
      </c>
      <c r="P693" s="184">
        <f t="shared" si="460"/>
        <v>-1.9198621771935045E-3</v>
      </c>
      <c r="Q693" s="182">
        <f t="shared" si="461"/>
        <v>1.9277721694057615E-3</v>
      </c>
      <c r="R693" s="182">
        <f t="shared" si="462"/>
        <v>1.0000003096922432</v>
      </c>
      <c r="S693" s="182">
        <f t="shared" si="463"/>
        <v>8.1157736051320883E-3</v>
      </c>
      <c r="T693" s="182">
        <f t="shared" si="464"/>
        <v>-2.5464902282416029</v>
      </c>
      <c r="U693" s="185">
        <f t="shared" si="465"/>
        <v>-1.5859756821780127</v>
      </c>
    </row>
    <row r="694" spans="1:21" x14ac:dyDescent="0.3">
      <c r="A694" s="180">
        <v>3726</v>
      </c>
      <c r="B694" s="181">
        <v>90</v>
      </c>
      <c r="C694" s="181">
        <v>211.64</v>
      </c>
      <c r="D694" s="57">
        <f t="shared" si="449"/>
        <v>1116.8558766084625</v>
      </c>
      <c r="E694" s="57">
        <f t="shared" si="450"/>
        <v>-1033.2758766084626</v>
      </c>
      <c r="F694" s="57">
        <f t="shared" si="451"/>
        <v>-2141.0308662744565</v>
      </c>
      <c r="G694" s="57">
        <f t="shared" si="452"/>
        <v>-2013.687419378904</v>
      </c>
      <c r="H694" s="57">
        <f t="shared" si="453"/>
        <v>16013.419133725562</v>
      </c>
      <c r="I694" s="57">
        <f t="shared" si="454"/>
        <v>28976.092580621116</v>
      </c>
      <c r="J694" s="182">
        <f t="shared" si="455"/>
        <v>2939.2091101697442</v>
      </c>
      <c r="K694" s="182">
        <f t="shared" si="456"/>
        <v>223.24441561564984</v>
      </c>
      <c r="L694" s="182">
        <f t="shared" si="457"/>
        <v>2861.0308301697346</v>
      </c>
      <c r="M694" s="203"/>
      <c r="N694" s="184">
        <f t="shared" si="458"/>
        <v>6</v>
      </c>
      <c r="O694" s="184">
        <f t="shared" si="459"/>
        <v>2.7925268031908676E-3</v>
      </c>
      <c r="P694" s="184">
        <f t="shared" si="460"/>
        <v>-3.8397243543880012E-3</v>
      </c>
      <c r="Q694" s="182">
        <f t="shared" si="461"/>
        <v>4.7478048338047696E-3</v>
      </c>
      <c r="R694" s="182">
        <f t="shared" si="462"/>
        <v>1.0000018784751294</v>
      </c>
      <c r="S694" s="182">
        <f t="shared" si="463"/>
        <v>8.3775852582833044E-3</v>
      </c>
      <c r="T694" s="182">
        <f t="shared" si="464"/>
        <v>-5.1021035962771366</v>
      </c>
      <c r="U694" s="185">
        <f t="shared" si="465"/>
        <v>-3.1572774797315084</v>
      </c>
    </row>
    <row r="695" spans="1:21" x14ac:dyDescent="0.3">
      <c r="A695" s="180">
        <v>3729</v>
      </c>
      <c r="B695" s="181">
        <v>90</v>
      </c>
      <c r="C695" s="181">
        <v>211.53</v>
      </c>
      <c r="D695" s="57">
        <f t="shared" si="449"/>
        <v>1116.8558766084625</v>
      </c>
      <c r="E695" s="57">
        <f t="shared" si="450"/>
        <v>-1033.2758766084626</v>
      </c>
      <c r="F695" s="57">
        <f t="shared" si="451"/>
        <v>-2143.5864581344017</v>
      </c>
      <c r="G695" s="57">
        <f t="shared" si="452"/>
        <v>-2015.2587078568667</v>
      </c>
      <c r="H695" s="57">
        <f t="shared" si="453"/>
        <v>16010.863541865616</v>
      </c>
      <c r="I695" s="57">
        <f t="shared" si="454"/>
        <v>28974.521292143152</v>
      </c>
      <c r="J695" s="182">
        <f t="shared" si="455"/>
        <v>2942.147270802418</v>
      </c>
      <c r="K695" s="182">
        <f t="shared" si="456"/>
        <v>223.23260882013523</v>
      </c>
      <c r="L695" s="182">
        <f t="shared" si="457"/>
        <v>2864.0296818811335</v>
      </c>
      <c r="M695" s="203"/>
      <c r="N695" s="184">
        <f t="shared" si="458"/>
        <v>3</v>
      </c>
      <c r="O695" s="184">
        <f t="shared" si="459"/>
        <v>0</v>
      </c>
      <c r="P695" s="184">
        <f t="shared" si="460"/>
        <v>-1.9198621771935045E-3</v>
      </c>
      <c r="Q695" s="182">
        <f t="shared" si="461"/>
        <v>1.9198621771916446E-3</v>
      </c>
      <c r="R695" s="182">
        <f t="shared" si="462"/>
        <v>1.0000003071560115</v>
      </c>
      <c r="S695" s="182">
        <f t="shared" si="463"/>
        <v>1.8377232468304994E-16</v>
      </c>
      <c r="T695" s="182">
        <f t="shared" si="464"/>
        <v>-2.5555918599453737</v>
      </c>
      <c r="U695" s="185">
        <f t="shared" si="465"/>
        <v>-1.5712884779626568</v>
      </c>
    </row>
    <row r="696" spans="1:21" x14ac:dyDescent="0.3">
      <c r="A696" s="180">
        <v>3732.08</v>
      </c>
      <c r="B696" s="181">
        <v>89.84</v>
      </c>
      <c r="C696" s="181">
        <v>211.42</v>
      </c>
      <c r="D696" s="57">
        <f t="shared" si="449"/>
        <v>1116.8601770982657</v>
      </c>
      <c r="E696" s="57">
        <f t="shared" si="450"/>
        <v>-1033.2801770982658</v>
      </c>
      <c r="F696" s="57">
        <f t="shared" si="451"/>
        <v>-2146.2132879577321</v>
      </c>
      <c r="G696" s="57">
        <f t="shared" si="452"/>
        <v>-2016.8668550847394</v>
      </c>
      <c r="H696" s="57">
        <f t="shared" si="453"/>
        <v>16008.236712042286</v>
      </c>
      <c r="I696" s="57">
        <f t="shared" si="454"/>
        <v>28972.913144915281</v>
      </c>
      <c r="J696" s="182">
        <f t="shared" si="455"/>
        <v>2945.1627100290648</v>
      </c>
      <c r="K696" s="182">
        <f t="shared" si="456"/>
        <v>223.22039905155714</v>
      </c>
      <c r="L696" s="182">
        <f t="shared" si="457"/>
        <v>2867.1086568534924</v>
      </c>
      <c r="M696" s="203"/>
      <c r="N696" s="184">
        <f t="shared" si="458"/>
        <v>3.0799999999999272</v>
      </c>
      <c r="O696" s="184">
        <f t="shared" si="459"/>
        <v>-2.7925268031908676E-3</v>
      </c>
      <c r="P696" s="184">
        <f t="shared" si="460"/>
        <v>-1.9198621771940006E-3</v>
      </c>
      <c r="Q696" s="182">
        <f t="shared" si="461"/>
        <v>3.3888150059848687E-3</v>
      </c>
      <c r="R696" s="182">
        <f t="shared" si="462"/>
        <v>1.0000009570066943</v>
      </c>
      <c r="S696" s="182">
        <f t="shared" si="463"/>
        <v>4.3004898031568433E-3</v>
      </c>
      <c r="T696" s="182">
        <f t="shared" si="464"/>
        <v>-2.6268298233304317</v>
      </c>
      <c r="U696" s="185">
        <f t="shared" si="465"/>
        <v>-1.6081472278726259</v>
      </c>
    </row>
    <row r="697" spans="1:21" x14ac:dyDescent="0.3">
      <c r="A697" s="180">
        <v>3738</v>
      </c>
      <c r="B697" s="181">
        <v>89.72</v>
      </c>
      <c r="C697" s="181">
        <v>211.55</v>
      </c>
      <c r="D697" s="57">
        <f t="shared" si="449"/>
        <v>1116.8829082161847</v>
      </c>
      <c r="E697" s="57">
        <f t="shared" si="450"/>
        <v>-1033.3029082161847</v>
      </c>
      <c r="F697" s="57">
        <f t="shared" si="451"/>
        <v>-2151.2616881461008</v>
      </c>
      <c r="G697" s="57">
        <f t="shared" si="452"/>
        <v>-2019.9587009716963</v>
      </c>
      <c r="H697" s="57">
        <f t="shared" si="453"/>
        <v>16003.188311853917</v>
      </c>
      <c r="I697" s="57">
        <f t="shared" si="454"/>
        <v>28969.821299028325</v>
      </c>
      <c r="J697" s="182">
        <f t="shared" si="455"/>
        <v>2950.9591668670164</v>
      </c>
      <c r="K697" s="182">
        <f t="shared" si="456"/>
        <v>223.19702079141726</v>
      </c>
      <c r="L697" s="182">
        <f t="shared" si="457"/>
        <v>2873.0266226085687</v>
      </c>
      <c r="M697" s="203"/>
      <c r="N697" s="184">
        <f t="shared" si="458"/>
        <v>5.9200000000000728</v>
      </c>
      <c r="O697" s="184">
        <f t="shared" si="459"/>
        <v>-2.0943951023932746E-3</v>
      </c>
      <c r="P697" s="184">
        <f t="shared" si="460"/>
        <v>2.268928027593045E-3</v>
      </c>
      <c r="Q697" s="182">
        <f t="shared" si="461"/>
        <v>3.0877900605037478E-3</v>
      </c>
      <c r="R697" s="182">
        <f t="shared" si="462"/>
        <v>1.0000007945380456</v>
      </c>
      <c r="S697" s="182">
        <f t="shared" si="463"/>
        <v>2.2731117918913944E-2</v>
      </c>
      <c r="T697" s="182">
        <f t="shared" si="464"/>
        <v>-5.0484001883689489</v>
      </c>
      <c r="U697" s="185">
        <f t="shared" si="465"/>
        <v>-3.0918458869569494</v>
      </c>
    </row>
    <row r="698" spans="1:21" x14ac:dyDescent="0.3">
      <c r="A698" s="180">
        <v>3741</v>
      </c>
      <c r="B698" s="181">
        <v>89.77</v>
      </c>
      <c r="C698" s="181">
        <v>211.61</v>
      </c>
      <c r="D698" s="57">
        <f t="shared" si="449"/>
        <v>1116.8962599416809</v>
      </c>
      <c r="E698" s="57">
        <f t="shared" si="450"/>
        <v>-1033.316259941681</v>
      </c>
      <c r="F698" s="57">
        <f t="shared" si="451"/>
        <v>-2153.8173919985525</v>
      </c>
      <c r="G698" s="57">
        <f t="shared" si="452"/>
        <v>-2021.5297509888444</v>
      </c>
      <c r="H698" s="57">
        <f t="shared" si="453"/>
        <v>16000.632608001466</v>
      </c>
      <c r="I698" s="57">
        <f t="shared" si="454"/>
        <v>28968.250249011176</v>
      </c>
      <c r="J698" s="182">
        <f t="shared" si="455"/>
        <v>2953.8977457265623</v>
      </c>
      <c r="K698" s="182">
        <f t="shared" si="456"/>
        <v>223.18530324931299</v>
      </c>
      <c r="L698" s="182">
        <f t="shared" si="457"/>
        <v>2876.0254520779154</v>
      </c>
      <c r="M698" s="203"/>
      <c r="N698" s="184">
        <f t="shared" si="458"/>
        <v>3</v>
      </c>
      <c r="O698" s="184">
        <f t="shared" si="459"/>
        <v>8.7266462599711514E-4</v>
      </c>
      <c r="P698" s="184">
        <f t="shared" si="460"/>
        <v>1.0471975511966373E-3</v>
      </c>
      <c r="Q698" s="182">
        <f t="shared" si="461"/>
        <v>1.3631377294973657E-3</v>
      </c>
      <c r="R698" s="182">
        <f t="shared" si="462"/>
        <v>1.0000001548454012</v>
      </c>
      <c r="S698" s="182">
        <f t="shared" si="463"/>
        <v>1.3351725496185376E-2</v>
      </c>
      <c r="T698" s="182">
        <f t="shared" si="464"/>
        <v>-2.5557038524517646</v>
      </c>
      <c r="U698" s="185">
        <f t="shared" si="465"/>
        <v>-1.5710500171481543</v>
      </c>
    </row>
    <row r="699" spans="1:21" x14ac:dyDescent="0.3">
      <c r="A699" s="180">
        <v>3744</v>
      </c>
      <c r="B699" s="181">
        <v>89.94</v>
      </c>
      <c r="C699" s="181">
        <v>211.68</v>
      </c>
      <c r="D699" s="57">
        <f t="shared" si="449"/>
        <v>1116.9038521139823</v>
      </c>
      <c r="E699" s="57">
        <f t="shared" si="450"/>
        <v>-1033.3238521139824</v>
      </c>
      <c r="F699" s="57">
        <f t="shared" si="451"/>
        <v>-2156.3713281225928</v>
      </c>
      <c r="G699" s="57">
        <f t="shared" si="452"/>
        <v>-2023.1037093463619</v>
      </c>
      <c r="H699" s="57">
        <f t="shared" si="453"/>
        <v>15998.078671877425</v>
      </c>
      <c r="I699" s="57">
        <f t="shared" si="454"/>
        <v>28966.676290653661</v>
      </c>
      <c r="J699" s="182">
        <f t="shared" si="455"/>
        <v>2956.8371486303067</v>
      </c>
      <c r="K699" s="182">
        <f t="shared" si="456"/>
        <v>223.17367353457081</v>
      </c>
      <c r="L699" s="182">
        <f t="shared" si="457"/>
        <v>2879.0242048197351</v>
      </c>
      <c r="M699" s="203"/>
      <c r="N699" s="184">
        <f t="shared" si="458"/>
        <v>3</v>
      </c>
      <c r="O699" s="184">
        <f t="shared" si="459"/>
        <v>2.9670597283903899E-3</v>
      </c>
      <c r="P699" s="184">
        <f t="shared" si="460"/>
        <v>1.2217304763959117E-3</v>
      </c>
      <c r="Q699" s="182">
        <f t="shared" si="461"/>
        <v>3.2087471284121261E-3</v>
      </c>
      <c r="R699" s="182">
        <f t="shared" si="462"/>
        <v>1.0000008580057278</v>
      </c>
      <c r="S699" s="182">
        <f t="shared" si="463"/>
        <v>7.5921723015171111E-3</v>
      </c>
      <c r="T699" s="182">
        <f t="shared" si="464"/>
        <v>-2.5539361240405296</v>
      </c>
      <c r="U699" s="185">
        <f t="shared" si="465"/>
        <v>-1.573958357517641</v>
      </c>
    </row>
    <row r="700" spans="1:21" x14ac:dyDescent="0.3">
      <c r="A700" s="180">
        <v>3747</v>
      </c>
      <c r="B700" s="181">
        <v>89.95</v>
      </c>
      <c r="C700" s="181">
        <v>211.75</v>
      </c>
      <c r="D700" s="57">
        <f t="shared" si="449"/>
        <v>1116.9067319071603</v>
      </c>
      <c r="E700" s="57">
        <f t="shared" si="450"/>
        <v>-1033.3267319071604</v>
      </c>
      <c r="F700" s="57">
        <f t="shared" si="451"/>
        <v>-2158.9233473210902</v>
      </c>
      <c r="G700" s="57">
        <f t="shared" si="452"/>
        <v>-2024.6807916444611</v>
      </c>
      <c r="H700" s="57">
        <f t="shared" si="453"/>
        <v>15995.526652678927</v>
      </c>
      <c r="I700" s="57">
        <f t="shared" si="454"/>
        <v>28965.099208355561</v>
      </c>
      <c r="J700" s="182">
        <f t="shared" si="455"/>
        <v>2959.7774118440293</v>
      </c>
      <c r="K700" s="182">
        <f t="shared" si="456"/>
        <v>223.1621364147706</v>
      </c>
      <c r="L700" s="182">
        <f t="shared" si="457"/>
        <v>2882.0228594256291</v>
      </c>
      <c r="M700" s="203"/>
      <c r="N700" s="184">
        <f t="shared" si="458"/>
        <v>3</v>
      </c>
      <c r="O700" s="184">
        <f t="shared" si="459"/>
        <v>1.7453292519952225E-4</v>
      </c>
      <c r="P700" s="184">
        <f t="shared" si="460"/>
        <v>1.2217304763959117E-3</v>
      </c>
      <c r="Q700" s="182">
        <f t="shared" si="461"/>
        <v>1.2341335906953521E-3</v>
      </c>
      <c r="R700" s="182">
        <f t="shared" si="462"/>
        <v>1.0000001269238294</v>
      </c>
      <c r="S700" s="182">
        <f t="shared" si="463"/>
        <v>2.879793178066819E-3</v>
      </c>
      <c r="T700" s="182">
        <f t="shared" si="464"/>
        <v>-2.5520191984973897</v>
      </c>
      <c r="U700" s="185">
        <f t="shared" si="465"/>
        <v>-1.5770822980991717</v>
      </c>
    </row>
    <row r="701" spans="1:21" x14ac:dyDescent="0.3">
      <c r="A701" s="180">
        <v>3750</v>
      </c>
      <c r="B701" s="181">
        <v>89.91</v>
      </c>
      <c r="C701" s="181">
        <v>211.81</v>
      </c>
      <c r="D701" s="57">
        <f t="shared" si="449"/>
        <v>1116.9103970979381</v>
      </c>
      <c r="E701" s="57">
        <f t="shared" si="450"/>
        <v>-1033.3303970979382</v>
      </c>
      <c r="F701" s="57">
        <f t="shared" si="451"/>
        <v>-2161.4735750002906</v>
      </c>
      <c r="G701" s="57">
        <f t="shared" si="452"/>
        <v>-2026.2607676451046</v>
      </c>
      <c r="H701" s="57">
        <f t="shared" si="453"/>
        <v>15992.976424999726</v>
      </c>
      <c r="I701" s="57">
        <f t="shared" si="454"/>
        <v>28963.519232354916</v>
      </c>
      <c r="J701" s="182">
        <f t="shared" si="455"/>
        <v>2962.7184668682689</v>
      </c>
      <c r="K701" s="182">
        <f t="shared" si="456"/>
        <v>223.15068671675022</v>
      </c>
      <c r="L701" s="182">
        <f t="shared" si="457"/>
        <v>2885.0214093815734</v>
      </c>
      <c r="M701" s="203"/>
      <c r="N701" s="184">
        <f t="shared" si="458"/>
        <v>3</v>
      </c>
      <c r="O701" s="184">
        <f t="shared" si="459"/>
        <v>-6.9813170079784093E-4</v>
      </c>
      <c r="P701" s="184">
        <f t="shared" si="460"/>
        <v>1.0471975511966373E-3</v>
      </c>
      <c r="Q701" s="182">
        <f t="shared" si="461"/>
        <v>1.2585741541619733E-3</v>
      </c>
      <c r="R701" s="182">
        <f t="shared" si="462"/>
        <v>1.0000001320007625</v>
      </c>
      <c r="S701" s="182">
        <f t="shared" si="463"/>
        <v>3.6651907779072452E-3</v>
      </c>
      <c r="T701" s="182">
        <f t="shared" si="464"/>
        <v>-2.5502276792004896</v>
      </c>
      <c r="U701" s="185">
        <f t="shared" si="465"/>
        <v>-1.5799760006435635</v>
      </c>
    </row>
    <row r="702" spans="1:21" x14ac:dyDescent="0.3">
      <c r="A702" s="180">
        <v>3753</v>
      </c>
      <c r="B702" s="181">
        <v>89.89</v>
      </c>
      <c r="C702" s="181">
        <v>211.88</v>
      </c>
      <c r="D702" s="57">
        <f t="shared" si="449"/>
        <v>1116.9156330836606</v>
      </c>
      <c r="E702" s="57">
        <f t="shared" si="450"/>
        <v>-1033.3356330836607</v>
      </c>
      <c r="F702" s="57">
        <f t="shared" si="451"/>
        <v>-2164.0220066300249</v>
      </c>
      <c r="G702" s="57">
        <f t="shared" si="452"/>
        <v>-2027.8436345384889</v>
      </c>
      <c r="H702" s="57">
        <f t="shared" si="453"/>
        <v>15990.427993369991</v>
      </c>
      <c r="I702" s="57">
        <f t="shared" si="454"/>
        <v>28961.936365461534</v>
      </c>
      <c r="J702" s="182">
        <f t="shared" si="455"/>
        <v>2965.660306123631</v>
      </c>
      <c r="K702" s="182">
        <f t="shared" si="456"/>
        <v>223.13932420935512</v>
      </c>
      <c r="L702" s="182">
        <f t="shared" si="457"/>
        <v>2888.019849359423</v>
      </c>
      <c r="M702" s="203"/>
      <c r="N702" s="184">
        <f t="shared" si="458"/>
        <v>3</v>
      </c>
      <c r="O702" s="184">
        <f t="shared" si="459"/>
        <v>-3.4906585039879649E-4</v>
      </c>
      <c r="P702" s="184">
        <f t="shared" si="460"/>
        <v>1.2217304763959117E-3</v>
      </c>
      <c r="Q702" s="182">
        <f t="shared" si="461"/>
        <v>1.2706170795564464E-3</v>
      </c>
      <c r="R702" s="182">
        <f t="shared" si="462"/>
        <v>1.0000001345390022</v>
      </c>
      <c r="S702" s="182">
        <f t="shared" si="463"/>
        <v>5.235985722390704E-3</v>
      </c>
      <c r="T702" s="182">
        <f t="shared" si="464"/>
        <v>-2.5484316297344072</v>
      </c>
      <c r="U702" s="185">
        <f t="shared" si="465"/>
        <v>-1.582866893384278</v>
      </c>
    </row>
    <row r="703" spans="1:21" x14ac:dyDescent="0.3">
      <c r="A703" s="180">
        <v>3756.85</v>
      </c>
      <c r="B703" s="181">
        <v>89.84</v>
      </c>
      <c r="C703" s="181">
        <v>211.96</v>
      </c>
      <c r="D703" s="57">
        <f t="shared" si="449"/>
        <v>1116.9247044252402</v>
      </c>
      <c r="E703" s="57">
        <f t="shared" si="450"/>
        <v>-1033.3447044252403</v>
      </c>
      <c r="F703" s="57">
        <f t="shared" si="451"/>
        <v>-2167.2898278195321</v>
      </c>
      <c r="G703" s="57">
        <f t="shared" si="452"/>
        <v>-2029.8792570563976</v>
      </c>
      <c r="H703" s="57">
        <f t="shared" si="453"/>
        <v>15987.160172180484</v>
      </c>
      <c r="I703" s="57">
        <f t="shared" si="454"/>
        <v>28959.900742943624</v>
      </c>
      <c r="J703" s="182">
        <f t="shared" si="455"/>
        <v>2969.4368146161742</v>
      </c>
      <c r="K703" s="182">
        <f t="shared" si="456"/>
        <v>223.12487070482445</v>
      </c>
      <c r="L703" s="182">
        <f t="shared" si="457"/>
        <v>2891.8676767835159</v>
      </c>
      <c r="M703" s="203"/>
      <c r="N703" s="184">
        <f t="shared" si="458"/>
        <v>3.8499999999999091</v>
      </c>
      <c r="O703" s="184">
        <f t="shared" si="459"/>
        <v>-8.7266462599711514E-4</v>
      </c>
      <c r="P703" s="184">
        <f t="shared" si="460"/>
        <v>1.3962634015956819E-3</v>
      </c>
      <c r="Q703" s="182">
        <f t="shared" si="461"/>
        <v>1.6465369990075196E-3</v>
      </c>
      <c r="R703" s="182">
        <f t="shared" si="462"/>
        <v>1.0000002259237353</v>
      </c>
      <c r="S703" s="182">
        <f t="shared" si="463"/>
        <v>9.0713415796496531E-3</v>
      </c>
      <c r="T703" s="182">
        <f t="shared" si="464"/>
        <v>-3.2678211895070772</v>
      </c>
      <c r="U703" s="185">
        <f t="shared" si="465"/>
        <v>-2.0356225179085725</v>
      </c>
    </row>
    <row r="704" spans="1:21" x14ac:dyDescent="0.3">
      <c r="A704" s="180">
        <v>3759</v>
      </c>
      <c r="B704" s="181">
        <v>89.82</v>
      </c>
      <c r="C704" s="181">
        <v>211.91</v>
      </c>
      <c r="D704" s="57">
        <f t="shared" si="449"/>
        <v>1116.931083594669</v>
      </c>
      <c r="E704" s="57">
        <f t="shared" si="450"/>
        <v>-1033.351083594669</v>
      </c>
      <c r="F704" s="57">
        <f t="shared" si="451"/>
        <v>-2169.1144144787395</v>
      </c>
      <c r="G704" s="57">
        <f t="shared" si="452"/>
        <v>-2031.0165092223458</v>
      </c>
      <c r="H704" s="57">
        <f t="shared" si="453"/>
        <v>15985.335585521276</v>
      </c>
      <c r="I704" s="57">
        <f t="shared" si="454"/>
        <v>28958.763490777677</v>
      </c>
      <c r="J704" s="182">
        <f t="shared" si="455"/>
        <v>2971.5459619250664</v>
      </c>
      <c r="K704" s="182">
        <f t="shared" si="456"/>
        <v>223.11682591296901</v>
      </c>
      <c r="L704" s="182">
        <f t="shared" si="457"/>
        <v>2894.0164412647696</v>
      </c>
      <c r="M704" s="203"/>
      <c r="N704" s="184">
        <f t="shared" si="458"/>
        <v>2.1500000000000909</v>
      </c>
      <c r="O704" s="184">
        <f t="shared" si="459"/>
        <v>-3.490658503990445E-4</v>
      </c>
      <c r="P704" s="184">
        <f t="shared" si="460"/>
        <v>-8.726646259973632E-4</v>
      </c>
      <c r="Q704" s="182">
        <f t="shared" si="461"/>
        <v>9.3988499596098229E-4</v>
      </c>
      <c r="R704" s="182">
        <f t="shared" si="462"/>
        <v>1.0000000736153236</v>
      </c>
      <c r="S704" s="182">
        <f t="shared" si="463"/>
        <v>6.3791694286985364E-3</v>
      </c>
      <c r="T704" s="182">
        <f t="shared" si="464"/>
        <v>-1.8245866592072544</v>
      </c>
      <c r="U704" s="185">
        <f t="shared" si="465"/>
        <v>-1.1372521659482162</v>
      </c>
    </row>
    <row r="705" spans="1:21" x14ac:dyDescent="0.3">
      <c r="A705" s="180">
        <v>3762</v>
      </c>
      <c r="B705" s="181">
        <v>89.8</v>
      </c>
      <c r="C705" s="181">
        <v>211.84</v>
      </c>
      <c r="D705" s="57">
        <f t="shared" si="449"/>
        <v>1116.941031954359</v>
      </c>
      <c r="E705" s="57">
        <f t="shared" si="450"/>
        <v>-1033.3610319543591</v>
      </c>
      <c r="F705" s="57">
        <f t="shared" si="451"/>
        <v>-2171.6620068437746</v>
      </c>
      <c r="G705" s="57">
        <f t="shared" si="452"/>
        <v>-2032.6007039581384</v>
      </c>
      <c r="H705" s="57">
        <f t="shared" si="453"/>
        <v>15982.78799315624</v>
      </c>
      <c r="I705" s="57">
        <f t="shared" si="454"/>
        <v>28957.179296041886</v>
      </c>
      <c r="J705" s="182">
        <f t="shared" si="455"/>
        <v>2974.4884423543908</v>
      </c>
      <c r="K705" s="182">
        <f t="shared" si="456"/>
        <v>223.10556033936967</v>
      </c>
      <c r="L705" s="182">
        <f t="shared" si="457"/>
        <v>2897.0148183392735</v>
      </c>
      <c r="M705" s="203"/>
      <c r="N705" s="184">
        <f t="shared" si="458"/>
        <v>3</v>
      </c>
      <c r="O705" s="184">
        <f t="shared" si="459"/>
        <v>-3.4906585039879649E-4</v>
      </c>
      <c r="P705" s="184">
        <f t="shared" si="460"/>
        <v>-1.2217304763959117E-3</v>
      </c>
      <c r="Q705" s="182">
        <f t="shared" si="461"/>
        <v>1.2706124097874305E-3</v>
      </c>
      <c r="R705" s="182">
        <f t="shared" si="462"/>
        <v>1.000000134538013</v>
      </c>
      <c r="S705" s="182">
        <f t="shared" si="463"/>
        <v>9.9483596900875396E-3</v>
      </c>
      <c r="T705" s="182">
        <f t="shared" si="464"/>
        <v>-2.5475923650350136</v>
      </c>
      <c r="U705" s="185">
        <f t="shared" si="465"/>
        <v>-1.5841947357925812</v>
      </c>
    </row>
    <row r="706" spans="1:21" x14ac:dyDescent="0.3">
      <c r="A706" s="180">
        <v>3765</v>
      </c>
      <c r="B706" s="181">
        <v>89.8</v>
      </c>
      <c r="C706" s="181">
        <v>211.76</v>
      </c>
      <c r="D706" s="57">
        <f t="shared" si="449"/>
        <v>1116.951503910306</v>
      </c>
      <c r="E706" s="57">
        <f t="shared" si="450"/>
        <v>-1033.371503910306</v>
      </c>
      <c r="F706" s="57">
        <f t="shared" si="451"/>
        <v>-2174.2116691821066</v>
      </c>
      <c r="G706" s="57">
        <f t="shared" si="452"/>
        <v>-2034.1815615850251</v>
      </c>
      <c r="H706" s="57">
        <f t="shared" si="453"/>
        <v>15980.238330817909</v>
      </c>
      <c r="I706" s="57">
        <f t="shared" si="454"/>
        <v>28955.598438415</v>
      </c>
      <c r="J706" s="182">
        <f t="shared" si="455"/>
        <v>2977.4302691918974</v>
      </c>
      <c r="K706" s="182">
        <f t="shared" si="456"/>
        <v>223.09424292540373</v>
      </c>
      <c r="L706" s="182">
        <f t="shared" si="457"/>
        <v>2900.0133195087851</v>
      </c>
      <c r="M706" s="203"/>
      <c r="N706" s="184">
        <f t="shared" si="458"/>
        <v>3</v>
      </c>
      <c r="O706" s="184">
        <f t="shared" si="459"/>
        <v>0</v>
      </c>
      <c r="P706" s="184">
        <f t="shared" si="460"/>
        <v>-1.3962634015956819E-3</v>
      </c>
      <c r="Q706" s="182">
        <f t="shared" si="461"/>
        <v>1.3962548950676723E-3</v>
      </c>
      <c r="R706" s="182">
        <f t="shared" si="462"/>
        <v>1.000000162460676</v>
      </c>
      <c r="S706" s="182">
        <f t="shared" si="463"/>
        <v>1.0471955946952161E-2</v>
      </c>
      <c r="T706" s="182">
        <f t="shared" si="464"/>
        <v>-2.5496623383317352</v>
      </c>
      <c r="U706" s="185">
        <f t="shared" si="465"/>
        <v>-1.5808576268866499</v>
      </c>
    </row>
    <row r="707" spans="1:21" x14ac:dyDescent="0.3">
      <c r="A707" s="180">
        <v>3768</v>
      </c>
      <c r="B707" s="181">
        <v>89.86</v>
      </c>
      <c r="C707" s="181">
        <v>211.69</v>
      </c>
      <c r="D707" s="57">
        <f t="shared" si="449"/>
        <v>1116.9604050771313</v>
      </c>
      <c r="E707" s="57">
        <f t="shared" si="450"/>
        <v>-1033.3804050771314</v>
      </c>
      <c r="F707" s="57">
        <f t="shared" si="451"/>
        <v>-2176.7634029207798</v>
      </c>
      <c r="G707" s="57">
        <f t="shared" si="452"/>
        <v>-2035.7590829808296</v>
      </c>
      <c r="H707" s="57">
        <f t="shared" si="453"/>
        <v>15977.686597079235</v>
      </c>
      <c r="I707" s="57">
        <f t="shared" si="454"/>
        <v>28954.020917019196</v>
      </c>
      <c r="J707" s="182">
        <f t="shared" si="455"/>
        <v>2980.3714460171241</v>
      </c>
      <c r="K707" s="182">
        <f t="shared" si="456"/>
        <v>223.0828738102918</v>
      </c>
      <c r="L707" s="182">
        <f t="shared" si="457"/>
        <v>2903.0119464480722</v>
      </c>
      <c r="M707" s="203"/>
      <c r="N707" s="184">
        <f t="shared" si="458"/>
        <v>3</v>
      </c>
      <c r="O707" s="184">
        <f t="shared" si="459"/>
        <v>1.0471975511966373E-3</v>
      </c>
      <c r="P707" s="184">
        <f t="shared" si="460"/>
        <v>-1.2217304763959117E-3</v>
      </c>
      <c r="Q707" s="182">
        <f t="shared" si="461"/>
        <v>1.6091099376596141E-3</v>
      </c>
      <c r="R707" s="182">
        <f t="shared" si="462"/>
        <v>1.0000002157696219</v>
      </c>
      <c r="S707" s="182">
        <f t="shared" si="463"/>
        <v>8.9011668254542868E-3</v>
      </c>
      <c r="T707" s="182">
        <f t="shared" si="464"/>
        <v>-2.551733738672977</v>
      </c>
      <c r="U707" s="185">
        <f t="shared" si="465"/>
        <v>-1.5775213958045871</v>
      </c>
    </row>
    <row r="708" spans="1:21" x14ac:dyDescent="0.3">
      <c r="A708" s="180">
        <v>3771</v>
      </c>
      <c r="B708" s="181">
        <v>89.99</v>
      </c>
      <c r="C708" s="181">
        <v>211.62</v>
      </c>
      <c r="D708" s="57">
        <f t="shared" si="449"/>
        <v>1116.9643320664729</v>
      </c>
      <c r="E708" s="57">
        <f t="shared" si="450"/>
        <v>-1033.384332066473</v>
      </c>
      <c r="F708" s="57">
        <f t="shared" si="451"/>
        <v>-2179.3170706821193</v>
      </c>
      <c r="G708" s="57">
        <f t="shared" si="452"/>
        <v>-2037.3334909847977</v>
      </c>
      <c r="H708" s="57">
        <f t="shared" si="453"/>
        <v>15975.132929317895</v>
      </c>
      <c r="I708" s="57">
        <f t="shared" si="454"/>
        <v>28952.446509015226</v>
      </c>
      <c r="J708" s="182">
        <f t="shared" si="455"/>
        <v>2983.3120265997645</v>
      </c>
      <c r="K708" s="182">
        <f t="shared" si="456"/>
        <v>223.07145806721545</v>
      </c>
      <c r="L708" s="182">
        <f t="shared" si="457"/>
        <v>2906.0106916042009</v>
      </c>
      <c r="M708" s="203"/>
      <c r="N708" s="184">
        <f t="shared" si="458"/>
        <v>3</v>
      </c>
      <c r="O708" s="184">
        <f t="shared" si="459"/>
        <v>2.2689280275925493E-3</v>
      </c>
      <c r="P708" s="184">
        <f t="shared" si="460"/>
        <v>-1.2217304763959117E-3</v>
      </c>
      <c r="Q708" s="182">
        <f t="shared" si="461"/>
        <v>2.5769471382499631E-3</v>
      </c>
      <c r="R708" s="182">
        <f t="shared" si="462"/>
        <v>1.0000005533884135</v>
      </c>
      <c r="S708" s="182">
        <f t="shared" si="463"/>
        <v>3.9269893416368808E-3</v>
      </c>
      <c r="T708" s="182">
        <f t="shared" si="464"/>
        <v>-2.5536677613394376</v>
      </c>
      <c r="U708" s="185">
        <f t="shared" si="465"/>
        <v>-1.5744080039681656</v>
      </c>
    </row>
    <row r="709" spans="1:21" x14ac:dyDescent="0.3">
      <c r="A709" s="180">
        <v>3774</v>
      </c>
      <c r="B709" s="181">
        <v>90.12</v>
      </c>
      <c r="C709" s="181">
        <v>211.55</v>
      </c>
      <c r="D709" s="57">
        <f t="shared" si="449"/>
        <v>1116.9614522739089</v>
      </c>
      <c r="E709" s="57">
        <f t="shared" si="450"/>
        <v>-1033.381452273909</v>
      </c>
      <c r="F709" s="57">
        <f t="shared" si="451"/>
        <v>-2181.8726610489371</v>
      </c>
      <c r="G709" s="57">
        <f t="shared" si="452"/>
        <v>-2038.9047785470636</v>
      </c>
      <c r="H709" s="57">
        <f t="shared" si="453"/>
        <v>15972.577338951078</v>
      </c>
      <c r="I709" s="57">
        <f t="shared" si="454"/>
        <v>28950.87522145296</v>
      </c>
      <c r="J709" s="182">
        <f t="shared" si="455"/>
        <v>2986.2519995832267</v>
      </c>
      <c r="K709" s="182">
        <f t="shared" si="456"/>
        <v>223.05999587737466</v>
      </c>
      <c r="L709" s="182">
        <f t="shared" si="457"/>
        <v>2909.0095415646651</v>
      </c>
      <c r="M709" s="203"/>
      <c r="N709" s="184">
        <f t="shared" si="458"/>
        <v>3</v>
      </c>
      <c r="O709" s="184">
        <f t="shared" si="459"/>
        <v>2.2689280275927969E-3</v>
      </c>
      <c r="P709" s="184">
        <f t="shared" si="460"/>
        <v>-1.2217304763959117E-3</v>
      </c>
      <c r="Q709" s="182">
        <f t="shared" si="461"/>
        <v>2.5769473676233723E-3</v>
      </c>
      <c r="R709" s="182">
        <f t="shared" si="462"/>
        <v>1.0000005533885121</v>
      </c>
      <c r="S709" s="182">
        <f t="shared" si="463"/>
        <v>-2.8797925640022667E-3</v>
      </c>
      <c r="T709" s="182">
        <f t="shared" si="464"/>
        <v>-2.5555903668176496</v>
      </c>
      <c r="U709" s="185">
        <f t="shared" si="465"/>
        <v>-1.5712875622658702</v>
      </c>
    </row>
    <row r="710" spans="1:21" x14ac:dyDescent="0.3">
      <c r="A710" s="180">
        <v>3780</v>
      </c>
      <c r="B710" s="181">
        <v>90.1</v>
      </c>
      <c r="C710" s="181">
        <v>211.4</v>
      </c>
      <c r="D710" s="57">
        <f t="shared" si="449"/>
        <v>1116.9499331014013</v>
      </c>
      <c r="E710" s="57">
        <f t="shared" si="450"/>
        <v>-1033.3699331014013</v>
      </c>
      <c r="F710" s="57">
        <f t="shared" si="451"/>
        <v>-2186.9898585294081</v>
      </c>
      <c r="G710" s="57">
        <f t="shared" si="452"/>
        <v>-2042.0375307439965</v>
      </c>
      <c r="H710" s="57">
        <f t="shared" si="453"/>
        <v>15967.460141470607</v>
      </c>
      <c r="I710" s="57">
        <f t="shared" si="454"/>
        <v>28947.742469256027</v>
      </c>
      <c r="J710" s="182">
        <f t="shared" si="455"/>
        <v>2992.1299968880894</v>
      </c>
      <c r="K710" s="182">
        <f t="shared" si="456"/>
        <v>223.03692296148353</v>
      </c>
      <c r="L710" s="182">
        <f t="shared" si="457"/>
        <v>2915.0075406774008</v>
      </c>
      <c r="M710" s="203"/>
      <c r="N710" s="184">
        <f t="shared" si="458"/>
        <v>6</v>
      </c>
      <c r="O710" s="184">
        <f t="shared" si="459"/>
        <v>-3.490658503990445E-4</v>
      </c>
      <c r="P710" s="184">
        <f t="shared" si="460"/>
        <v>-2.6179938779915934E-3</v>
      </c>
      <c r="Q710" s="182">
        <f t="shared" si="461"/>
        <v>2.6411576213545285E-3</v>
      </c>
      <c r="R710" s="182">
        <f t="shared" si="462"/>
        <v>1.0000005813098707</v>
      </c>
      <c r="S710" s="182">
        <f t="shared" si="463"/>
        <v>-1.1519172507557419E-2</v>
      </c>
      <c r="T710" s="182">
        <f t="shared" si="464"/>
        <v>-5.1171974804712805</v>
      </c>
      <c r="U710" s="185">
        <f t="shared" si="465"/>
        <v>-3.1327521969327941</v>
      </c>
    </row>
    <row r="711" spans="1:21" x14ac:dyDescent="0.3">
      <c r="A711" s="180">
        <v>3781.67</v>
      </c>
      <c r="B711" s="181">
        <v>90.03</v>
      </c>
      <c r="C711" s="181">
        <v>211.36</v>
      </c>
      <c r="D711" s="57">
        <f t="shared" si="449"/>
        <v>1116.9480385469456</v>
      </c>
      <c r="E711" s="57">
        <f t="shared" si="450"/>
        <v>-1033.3680385469456</v>
      </c>
      <c r="F711" s="57">
        <f t="shared" si="451"/>
        <v>-2188.4155909564702</v>
      </c>
      <c r="G711" s="57">
        <f t="shared" si="452"/>
        <v>-2042.9071185756252</v>
      </c>
      <c r="H711" s="57">
        <f t="shared" si="453"/>
        <v>15966.034409043545</v>
      </c>
      <c r="I711" s="57">
        <f t="shared" si="454"/>
        <v>28946.872881424399</v>
      </c>
      <c r="J711" s="182">
        <f t="shared" si="455"/>
        <v>2993.7655709604787</v>
      </c>
      <c r="K711" s="182">
        <f t="shared" si="456"/>
        <v>223.0304651992063</v>
      </c>
      <c r="L711" s="182">
        <f t="shared" si="457"/>
        <v>2916.677055094051</v>
      </c>
      <c r="M711" s="203"/>
      <c r="N711" s="184">
        <f t="shared" si="458"/>
        <v>1.6700000000000728</v>
      </c>
      <c r="O711" s="184">
        <f t="shared" si="459"/>
        <v>-1.2217304763959117E-3</v>
      </c>
      <c r="P711" s="184">
        <f t="shared" si="460"/>
        <v>-6.9813170079759297E-4</v>
      </c>
      <c r="Q711" s="182">
        <f t="shared" si="461"/>
        <v>1.4071291840724864E-3</v>
      </c>
      <c r="R711" s="182">
        <f t="shared" si="462"/>
        <v>1.0000001650010777</v>
      </c>
      <c r="S711" s="182">
        <f t="shared" si="463"/>
        <v>-1.8945544557759674E-3</v>
      </c>
      <c r="T711" s="182">
        <f t="shared" si="464"/>
        <v>-1.4257324270618361</v>
      </c>
      <c r="U711" s="185">
        <f t="shared" si="465"/>
        <v>-0.86958783162866216</v>
      </c>
    </row>
    <row r="712" spans="1:21" x14ac:dyDescent="0.3">
      <c r="A712" s="180">
        <v>3783</v>
      </c>
      <c r="B712" s="181">
        <v>89.98</v>
      </c>
      <c r="C712" s="181">
        <v>211.37</v>
      </c>
      <c r="D712" s="57">
        <f t="shared" si="449"/>
        <v>1116.9479224825538</v>
      </c>
      <c r="E712" s="57">
        <f t="shared" si="450"/>
        <v>-1033.3679224825539</v>
      </c>
      <c r="F712" s="57">
        <f t="shared" si="451"/>
        <v>-2189.5512365578838</v>
      </c>
      <c r="G712" s="57">
        <f t="shared" si="452"/>
        <v>-2043.5993677632521</v>
      </c>
      <c r="H712" s="57">
        <f t="shared" si="453"/>
        <v>15964.89876344213</v>
      </c>
      <c r="I712" s="57">
        <f t="shared" si="454"/>
        <v>28946.18063223677</v>
      </c>
      <c r="J712" s="182">
        <f t="shared" si="455"/>
        <v>2995.068111651974</v>
      </c>
      <c r="K712" s="182">
        <f t="shared" si="456"/>
        <v>223.0253207090615</v>
      </c>
      <c r="L712" s="182">
        <f t="shared" si="457"/>
        <v>2918.0066776283843</v>
      </c>
      <c r="M712" s="203"/>
      <c r="N712" s="184">
        <f t="shared" si="458"/>
        <v>1.3299999999999272</v>
      </c>
      <c r="O712" s="184">
        <f t="shared" si="459"/>
        <v>-8.7266462599711514E-4</v>
      </c>
      <c r="P712" s="184">
        <f t="shared" si="460"/>
        <v>1.7453292519927421E-4</v>
      </c>
      <c r="Q712" s="182">
        <f t="shared" si="461"/>
        <v>8.8994679010712119E-4</v>
      </c>
      <c r="R712" s="182">
        <f t="shared" si="462"/>
        <v>1.000000066000446</v>
      </c>
      <c r="S712" s="182">
        <f t="shared" si="463"/>
        <v>-1.1606439172200422E-4</v>
      </c>
      <c r="T712" s="182">
        <f t="shared" si="464"/>
        <v>-1.1356456014138829</v>
      </c>
      <c r="U712" s="185">
        <f t="shared" si="465"/>
        <v>-0.69224918762681575</v>
      </c>
    </row>
    <row r="713" spans="1:21" x14ac:dyDescent="0.3">
      <c r="A713" s="180">
        <v>3786</v>
      </c>
      <c r="B713" s="181">
        <v>89.96</v>
      </c>
      <c r="C713" s="181">
        <v>211.4</v>
      </c>
      <c r="D713" s="57">
        <f t="shared" si="449"/>
        <v>1116.9494932788368</v>
      </c>
      <c r="E713" s="57">
        <f t="shared" si="450"/>
        <v>-1033.3694932788369</v>
      </c>
      <c r="F713" s="57">
        <f t="shared" si="451"/>
        <v>-2192.1122976686756</v>
      </c>
      <c r="G713" s="57">
        <f t="shared" si="452"/>
        <v>-2045.1617259879836</v>
      </c>
      <c r="H713" s="57">
        <f t="shared" si="453"/>
        <v>15962.337702331339</v>
      </c>
      <c r="I713" s="57">
        <f t="shared" si="454"/>
        <v>28944.618274012038</v>
      </c>
      <c r="J713" s="182">
        <f t="shared" si="455"/>
        <v>2998.0064728142916</v>
      </c>
      <c r="K713" s="182">
        <f t="shared" si="456"/>
        <v>223.01375261310491</v>
      </c>
      <c r="L713" s="182">
        <f t="shared" si="457"/>
        <v>2921.0058007233401</v>
      </c>
      <c r="M713" s="203"/>
      <c r="N713" s="184">
        <f t="shared" si="458"/>
        <v>3</v>
      </c>
      <c r="O713" s="184">
        <f t="shared" si="459"/>
        <v>-3.490658503990445E-4</v>
      </c>
      <c r="P713" s="184">
        <f t="shared" si="460"/>
        <v>5.2359877559831865E-4</v>
      </c>
      <c r="Q713" s="182">
        <f t="shared" si="461"/>
        <v>6.292873491624551E-4</v>
      </c>
      <c r="R713" s="182">
        <f t="shared" si="462"/>
        <v>1.0000000330002154</v>
      </c>
      <c r="S713" s="182">
        <f t="shared" si="463"/>
        <v>1.570796282933547E-3</v>
      </c>
      <c r="T713" s="182">
        <f t="shared" si="464"/>
        <v>-2.5610611107918984</v>
      </c>
      <c r="U713" s="185">
        <f t="shared" si="465"/>
        <v>-1.5623582247316028</v>
      </c>
    </row>
    <row r="714" spans="1:21" x14ac:dyDescent="0.3">
      <c r="A714" s="180">
        <v>3789</v>
      </c>
      <c r="B714" s="181">
        <v>90.06</v>
      </c>
      <c r="C714" s="181">
        <v>211.42</v>
      </c>
      <c r="D714" s="57">
        <f t="shared" si="449"/>
        <v>1116.9489696801249</v>
      </c>
      <c r="E714" s="57">
        <f t="shared" si="450"/>
        <v>-1033.368969680125</v>
      </c>
      <c r="F714" s="57">
        <f t="shared" si="451"/>
        <v>-2194.6726768445692</v>
      </c>
      <c r="G714" s="57">
        <f t="shared" si="452"/>
        <v>-2046.7252015475879</v>
      </c>
      <c r="H714" s="57">
        <f t="shared" si="453"/>
        <v>15959.777323155446</v>
      </c>
      <c r="I714" s="57">
        <f t="shared" si="454"/>
        <v>28943.054798452435</v>
      </c>
      <c r="J714" s="182">
        <f t="shared" si="455"/>
        <v>3000.9452192831045</v>
      </c>
      <c r="K714" s="182">
        <f t="shared" si="456"/>
        <v>223.00223165249014</v>
      </c>
      <c r="L714" s="182">
        <f t="shared" si="457"/>
        <v>2924.0048919127867</v>
      </c>
      <c r="M714" s="203"/>
      <c r="N714" s="184">
        <f t="shared" si="458"/>
        <v>3</v>
      </c>
      <c r="O714" s="184">
        <f t="shared" si="459"/>
        <v>1.7453292519944783E-3</v>
      </c>
      <c r="P714" s="184">
        <f t="shared" si="460"/>
        <v>3.4906585039854842E-4</v>
      </c>
      <c r="Q714" s="182">
        <f t="shared" si="461"/>
        <v>1.7798935729775867E-3</v>
      </c>
      <c r="R714" s="182">
        <f t="shared" si="462"/>
        <v>1.0000002640018446</v>
      </c>
      <c r="S714" s="182">
        <f t="shared" si="463"/>
        <v>-5.2359871179916194E-4</v>
      </c>
      <c r="T714" s="182">
        <f t="shared" si="464"/>
        <v>-2.5603791758935084</v>
      </c>
      <c r="U714" s="185">
        <f t="shared" si="465"/>
        <v>-1.563475559604202</v>
      </c>
    </row>
    <row r="715" spans="1:21" x14ac:dyDescent="0.3">
      <c r="A715" s="180">
        <v>3792</v>
      </c>
      <c r="B715" s="181">
        <v>90.22</v>
      </c>
      <c r="C715" s="181">
        <v>211.45</v>
      </c>
      <c r="D715" s="57">
        <f t="shared" si="449"/>
        <v>1116.9416393067752</v>
      </c>
      <c r="E715" s="57">
        <f t="shared" si="450"/>
        <v>-1033.3616393067753</v>
      </c>
      <c r="F715" s="57">
        <f t="shared" si="451"/>
        <v>-2197.2323654577899</v>
      </c>
      <c r="G715" s="57">
        <f t="shared" si="452"/>
        <v>-2048.2897891656858</v>
      </c>
      <c r="H715" s="57">
        <f t="shared" si="453"/>
        <v>15957.217634542225</v>
      </c>
      <c r="I715" s="57">
        <f t="shared" si="454"/>
        <v>28941.490210834338</v>
      </c>
      <c r="J715" s="182">
        <f t="shared" si="455"/>
        <v>3003.8843400197093</v>
      </c>
      <c r="K715" s="182">
        <f t="shared" si="456"/>
        <v>222.99075773143767</v>
      </c>
      <c r="L715" s="182">
        <f t="shared" si="457"/>
        <v>2927.0039410866625</v>
      </c>
      <c r="M715" s="203"/>
      <c r="N715" s="184">
        <f t="shared" si="458"/>
        <v>3</v>
      </c>
      <c r="O715" s="184">
        <f t="shared" si="459"/>
        <v>2.7925268031908676E-3</v>
      </c>
      <c r="P715" s="184">
        <f t="shared" si="460"/>
        <v>5.2359877559831865E-4</v>
      </c>
      <c r="Q715" s="182">
        <f t="shared" si="461"/>
        <v>2.8411898579976391E-3</v>
      </c>
      <c r="R715" s="182">
        <f t="shared" si="462"/>
        <v>1.0000006726971937</v>
      </c>
      <c r="S715" s="182">
        <f t="shared" si="463"/>
        <v>-7.3303733496819703E-3</v>
      </c>
      <c r="T715" s="182">
        <f t="shared" si="464"/>
        <v>-2.5596886132208994</v>
      </c>
      <c r="U715" s="185">
        <f t="shared" si="465"/>
        <v>-1.5645876180980067</v>
      </c>
    </row>
    <row r="716" spans="1:21" x14ac:dyDescent="0.3">
      <c r="A716" s="180">
        <v>3795</v>
      </c>
      <c r="B716" s="181">
        <v>90.31</v>
      </c>
      <c r="C716" s="181">
        <v>211.48</v>
      </c>
      <c r="D716" s="57">
        <f t="shared" si="449"/>
        <v>1116.927763989801</v>
      </c>
      <c r="E716" s="57">
        <f t="shared" si="450"/>
        <v>-1033.347763989801</v>
      </c>
      <c r="F716" s="57">
        <f t="shared" si="451"/>
        <v>-2199.7912153419616</v>
      </c>
      <c r="G716" s="57">
        <f t="shared" si="452"/>
        <v>-2049.8557050924492</v>
      </c>
      <c r="H716" s="57">
        <f t="shared" si="453"/>
        <v>15954.658784658053</v>
      </c>
      <c r="I716" s="57">
        <f t="shared" si="454"/>
        <v>28939.924294907574</v>
      </c>
      <c r="J716" s="182">
        <f t="shared" si="455"/>
        <v>3006.82387292567</v>
      </c>
      <c r="K716" s="182">
        <f t="shared" si="456"/>
        <v>222.97933565530178</v>
      </c>
      <c r="L716" s="182">
        <f t="shared" si="457"/>
        <v>2930.002928054208</v>
      </c>
      <c r="M716" s="203"/>
      <c r="N716" s="184">
        <f t="shared" si="458"/>
        <v>3</v>
      </c>
      <c r="O716" s="184">
        <f t="shared" si="459"/>
        <v>1.5707963267949561E-3</v>
      </c>
      <c r="P716" s="184">
        <f t="shared" si="460"/>
        <v>5.2359877559831865E-4</v>
      </c>
      <c r="Q716" s="182">
        <f t="shared" si="461"/>
        <v>1.6557629229310145E-3</v>
      </c>
      <c r="R716" s="182">
        <f t="shared" si="462"/>
        <v>1.0000002284626339</v>
      </c>
      <c r="S716" s="182">
        <f t="shared" si="463"/>
        <v>-1.3875316974150341E-2</v>
      </c>
      <c r="T716" s="182">
        <f t="shared" si="464"/>
        <v>-2.5588498841715963</v>
      </c>
      <c r="U716" s="185">
        <f t="shared" si="465"/>
        <v>-1.5659159267632852</v>
      </c>
    </row>
    <row r="717" spans="1:21" x14ac:dyDescent="0.3">
      <c r="A717" s="180">
        <v>3798</v>
      </c>
      <c r="B717" s="181">
        <v>90.35</v>
      </c>
      <c r="C717" s="181">
        <v>211.5</v>
      </c>
      <c r="D717" s="57">
        <f t="shared" si="449"/>
        <v>1116.9104853259123</v>
      </c>
      <c r="E717" s="57">
        <f t="shared" si="450"/>
        <v>-1033.3304853259124</v>
      </c>
      <c r="F717" s="57">
        <f t="shared" si="451"/>
        <v>-2202.3493668801229</v>
      </c>
      <c r="G717" s="57">
        <f t="shared" si="452"/>
        <v>-2051.4227282890397</v>
      </c>
      <c r="H717" s="57">
        <f t="shared" si="453"/>
        <v>15952.100633119891</v>
      </c>
      <c r="I717" s="57">
        <f t="shared" si="454"/>
        <v>28938.357271710986</v>
      </c>
      <c r="J717" s="182">
        <f t="shared" si="455"/>
        <v>3009.7637687928473</v>
      </c>
      <c r="K717" s="182">
        <f t="shared" si="456"/>
        <v>222.96796037589496</v>
      </c>
      <c r="L717" s="182">
        <f t="shared" si="457"/>
        <v>2933.0018638712809</v>
      </c>
      <c r="M717" s="203"/>
      <c r="N717" s="184">
        <f t="shared" si="458"/>
        <v>3</v>
      </c>
      <c r="O717" s="184">
        <f t="shared" si="459"/>
        <v>6.9813170079759297E-4</v>
      </c>
      <c r="P717" s="184">
        <f t="shared" si="460"/>
        <v>3.490658503990445E-4</v>
      </c>
      <c r="Q717" s="182">
        <f t="shared" si="461"/>
        <v>7.805323777838602E-4</v>
      </c>
      <c r="R717" s="182">
        <f t="shared" si="462"/>
        <v>1.0000000507692357</v>
      </c>
      <c r="S717" s="182">
        <f t="shared" si="463"/>
        <v>-1.7278663888537524E-2</v>
      </c>
      <c r="T717" s="182">
        <f t="shared" si="464"/>
        <v>-2.5581515381615749</v>
      </c>
      <c r="U717" s="185">
        <f t="shared" si="465"/>
        <v>-1.5670231965904997</v>
      </c>
    </row>
    <row r="718" spans="1:21" x14ac:dyDescent="0.3">
      <c r="A718" s="180">
        <v>3801</v>
      </c>
      <c r="B718" s="181">
        <v>90.25</v>
      </c>
      <c r="C718" s="181">
        <v>211.53</v>
      </c>
      <c r="D718" s="57">
        <f t="shared" si="449"/>
        <v>1116.8947774360529</v>
      </c>
      <c r="E718" s="57">
        <f t="shared" si="450"/>
        <v>-1033.314777436053</v>
      </c>
      <c r="F718" s="57">
        <f t="shared" si="451"/>
        <v>-2204.9068415027068</v>
      </c>
      <c r="G718" s="57">
        <f t="shared" si="452"/>
        <v>-2052.99087188157</v>
      </c>
      <c r="H718" s="57">
        <f t="shared" si="453"/>
        <v>15949.543158497307</v>
      </c>
      <c r="I718" s="57">
        <f t="shared" si="454"/>
        <v>28936.789128118457</v>
      </c>
      <c r="J718" s="182">
        <f t="shared" si="455"/>
        <v>3012.7040511365353</v>
      </c>
      <c r="K718" s="182">
        <f t="shared" si="456"/>
        <v>222.956631664843</v>
      </c>
      <c r="L718" s="182">
        <f t="shared" si="457"/>
        <v>2936.0007736602383</v>
      </c>
      <c r="M718" s="203"/>
      <c r="N718" s="184">
        <f t="shared" si="458"/>
        <v>3</v>
      </c>
      <c r="O718" s="184">
        <f t="shared" si="459"/>
        <v>-1.7453292519942303E-3</v>
      </c>
      <c r="P718" s="184">
        <f t="shared" si="460"/>
        <v>5.2359877559831865E-4</v>
      </c>
      <c r="Q718" s="182">
        <f t="shared" si="461"/>
        <v>1.8221751534615027E-3</v>
      </c>
      <c r="R718" s="182">
        <f t="shared" si="462"/>
        <v>1.000000276693616</v>
      </c>
      <c r="S718" s="182">
        <f t="shared" si="463"/>
        <v>-1.5707889859408547E-2</v>
      </c>
      <c r="T718" s="182">
        <f t="shared" si="464"/>
        <v>-2.5574746225838809</v>
      </c>
      <c r="U718" s="185">
        <f t="shared" si="465"/>
        <v>-1.568143592530403</v>
      </c>
    </row>
    <row r="719" spans="1:21" x14ac:dyDescent="0.3">
      <c r="A719" s="180">
        <v>3804</v>
      </c>
      <c r="B719" s="181">
        <v>90.15</v>
      </c>
      <c r="C719" s="181">
        <v>211.56</v>
      </c>
      <c r="D719" s="57">
        <f t="shared" si="449"/>
        <v>1116.8843054828972</v>
      </c>
      <c r="E719" s="57">
        <f t="shared" si="450"/>
        <v>-1033.3043054828972</v>
      </c>
      <c r="F719" s="57">
        <f t="shared" si="451"/>
        <v>-2207.4635141675471</v>
      </c>
      <c r="G719" s="57">
        <f t="shared" si="452"/>
        <v>-2054.5603663010606</v>
      </c>
      <c r="H719" s="57">
        <f t="shared" si="453"/>
        <v>15946.986485832467</v>
      </c>
      <c r="I719" s="57">
        <f t="shared" si="454"/>
        <v>28935.219633698965</v>
      </c>
      <c r="J719" s="182">
        <f t="shared" si="455"/>
        <v>3015.6447843133128</v>
      </c>
      <c r="K719" s="182">
        <f t="shared" si="456"/>
        <v>222.94535421320145</v>
      </c>
      <c r="L719" s="182">
        <f t="shared" si="457"/>
        <v>2938.9996643468967</v>
      </c>
      <c r="M719" s="203"/>
      <c r="N719" s="184">
        <f t="shared" si="458"/>
        <v>3</v>
      </c>
      <c r="O719" s="184">
        <f t="shared" si="459"/>
        <v>-1.7453292519942303E-3</v>
      </c>
      <c r="P719" s="184">
        <f t="shared" si="460"/>
        <v>5.2359877559831865E-4</v>
      </c>
      <c r="Q719" s="182">
        <f t="shared" si="461"/>
        <v>1.8221762992820523E-3</v>
      </c>
      <c r="R719" s="182">
        <f t="shared" si="462"/>
        <v>1.0000002766939642</v>
      </c>
      <c r="S719" s="182">
        <f t="shared" si="463"/>
        <v>-1.0471953155772108E-2</v>
      </c>
      <c r="T719" s="182">
        <f t="shared" si="464"/>
        <v>-2.5566726648401508</v>
      </c>
      <c r="U719" s="185">
        <f t="shared" si="465"/>
        <v>-1.5694944194904594</v>
      </c>
    </row>
    <row r="720" spans="1:21" x14ac:dyDescent="0.3">
      <c r="A720" s="180">
        <v>3806.48</v>
      </c>
      <c r="B720" s="181">
        <v>90.09</v>
      </c>
      <c r="C720" s="181">
        <v>211.58</v>
      </c>
      <c r="D720" s="57">
        <f t="shared" si="449"/>
        <v>1116.8791113870252</v>
      </c>
      <c r="E720" s="57">
        <f t="shared" si="450"/>
        <v>-1033.2991113870253</v>
      </c>
      <c r="F720" s="57">
        <f t="shared" si="451"/>
        <v>-2209.576472341656</v>
      </c>
      <c r="G720" s="57">
        <f t="shared" si="452"/>
        <v>-2055.8587422679243</v>
      </c>
      <c r="H720" s="57">
        <f t="shared" si="453"/>
        <v>15944.873527658359</v>
      </c>
      <c r="I720" s="57">
        <f t="shared" si="454"/>
        <v>28933.921257732101</v>
      </c>
      <c r="J720" s="182">
        <f t="shared" si="455"/>
        <v>3018.0761016391298</v>
      </c>
      <c r="K720" s="182">
        <f t="shared" si="456"/>
        <v>222.93606821515959</v>
      </c>
      <c r="L720" s="182">
        <f t="shared" si="457"/>
        <v>2941.4787277862401</v>
      </c>
      <c r="M720" s="203"/>
      <c r="N720" s="184">
        <f t="shared" si="458"/>
        <v>2.4800000000000182</v>
      </c>
      <c r="O720" s="184">
        <f t="shared" si="459"/>
        <v>-1.0471975511966373E-3</v>
      </c>
      <c r="P720" s="184">
        <f t="shared" si="460"/>
        <v>3.490658503990445E-4</v>
      </c>
      <c r="Q720" s="182">
        <f t="shared" si="461"/>
        <v>1.1038428934462274E-3</v>
      </c>
      <c r="R720" s="182">
        <f t="shared" si="462"/>
        <v>1.0000001015391069</v>
      </c>
      <c r="S720" s="182">
        <f t="shared" si="463"/>
        <v>-5.1940958720325184E-3</v>
      </c>
      <c r="T720" s="182">
        <f t="shared" si="464"/>
        <v>-2.1129581741088161</v>
      </c>
      <c r="U720" s="185">
        <f t="shared" si="465"/>
        <v>-1.2983759668635579</v>
      </c>
    </row>
    <row r="721" spans="1:21" x14ac:dyDescent="0.3">
      <c r="A721" s="180">
        <v>3813</v>
      </c>
      <c r="B721" s="181">
        <v>89.6</v>
      </c>
      <c r="C721" s="181">
        <v>211.06</v>
      </c>
      <c r="D721" s="57">
        <f t="shared" ref="D721:D753" si="466">S721+D720</f>
        <v>1116.8967497302501</v>
      </c>
      <c r="E721" s="57">
        <f t="shared" ref="E721:E752" si="467">$D$1-D721</f>
        <v>-1033.3167497302502</v>
      </c>
      <c r="F721" s="57">
        <f t="shared" ref="F721:F753" si="468">T721+F720</f>
        <v>-2215.1463045471373</v>
      </c>
      <c r="G721" s="57">
        <f t="shared" ref="G721:G753" si="469">U721+G720</f>
        <v>-2059.2479172721087</v>
      </c>
      <c r="H721" s="57">
        <f t="shared" ref="H721:H753" si="470">H720+T721</f>
        <v>15939.303695452878</v>
      </c>
      <c r="I721" s="57">
        <f t="shared" ref="I721:I753" si="471">I720+U721</f>
        <v>28930.532082727917</v>
      </c>
      <c r="J721" s="182">
        <f t="shared" ref="J721:J753" si="472">SQRT(F721^2+G721^2)</f>
        <v>3024.4627845847858</v>
      </c>
      <c r="K721" s="182">
        <f t="shared" ref="K721:K752" si="473">IF(J721=0,0,IF(F721&lt;0,ATAN(G721/F721)*180/PI()+180,ATAN(G721/F721)*180/PI()))</f>
        <v>222.91119827237787</v>
      </c>
      <c r="L721" s="182">
        <f t="shared" ref="L721:L752" si="474">COS((K721-$B$1)*PI()/180)*J721</f>
        <v>2947.9969314730961</v>
      </c>
      <c r="M721" s="203"/>
      <c r="N721" s="184">
        <f t="shared" ref="N721:N753" si="475">A721-A720</f>
        <v>6.5199999999999818</v>
      </c>
      <c r="O721" s="184">
        <f t="shared" ref="O721:O753" si="476">RADIANS(B721-B720)</f>
        <v>-8.5521133347723731E-3</v>
      </c>
      <c r="P721" s="184">
        <f t="shared" ref="P721:P753" si="477">RADIANS(C721-C720)</f>
        <v>-9.0757121103706914E-3</v>
      </c>
      <c r="Q721" s="182">
        <f t="shared" ref="Q721:Q752" si="478">ACOS(COS(O721)-SIN(RADIANS(B720))*SIN(RADIANS(B721))*(1-COS(P721)))</f>
        <v>1.2470208015668005E-2</v>
      </c>
      <c r="R721" s="182">
        <f t="shared" ref="R721:R752" si="479">2/Q721*TAN(Q721/2)</f>
        <v>1.0000129590421838</v>
      </c>
      <c r="S721" s="182">
        <f t="shared" ref="S721:S752" si="480">(N721/2)*(COS(RADIANS(B720))+COS(RADIANS(B721)))*R721</f>
        <v>1.763834322491779E-2</v>
      </c>
      <c r="T721" s="182">
        <f t="shared" ref="T721:T753" si="481">(N721/2)*(SIN(RADIANS(B720))*COS(RADIANS(C720))+SIN(RADIANS(B721))*COS(RADIANS(C721)))*R721</f>
        <v>-5.5698322054811724</v>
      </c>
      <c r="U721" s="185">
        <f t="shared" ref="U721:U753" si="482">(N721/2)*(SIN(RADIANS(B720))*SIN(RADIANS(C720))+SIN(RADIANS(B721))*SIN(RADIANS(C721)))*R721</f>
        <v>-3.389175004184378</v>
      </c>
    </row>
    <row r="722" spans="1:21" x14ac:dyDescent="0.3">
      <c r="A722" s="180">
        <v>3816</v>
      </c>
      <c r="B722" s="181">
        <v>89.62</v>
      </c>
      <c r="C722" s="181">
        <v>210.83</v>
      </c>
      <c r="D722" s="57">
        <f t="shared" si="466"/>
        <v>1116.9171699521282</v>
      </c>
      <c r="E722" s="57">
        <f t="shared" si="467"/>
        <v>-1033.3371699521283</v>
      </c>
      <c r="F722" s="57">
        <f t="shared" si="468"/>
        <v>-2217.719227124428</v>
      </c>
      <c r="G722" s="57">
        <f t="shared" si="469"/>
        <v>-2060.7905255338824</v>
      </c>
      <c r="H722" s="57">
        <f t="shared" si="470"/>
        <v>15936.730772875588</v>
      </c>
      <c r="I722" s="57">
        <f t="shared" si="471"/>
        <v>28928.989474466143</v>
      </c>
      <c r="J722" s="182">
        <f t="shared" si="472"/>
        <v>3027.3975887695333</v>
      </c>
      <c r="K722" s="182">
        <f t="shared" si="473"/>
        <v>222.89942666272464</v>
      </c>
      <c r="L722" s="182">
        <f t="shared" si="474"/>
        <v>2950.996451917887</v>
      </c>
      <c r="M722" s="203"/>
      <c r="N722" s="184">
        <f t="shared" si="475"/>
        <v>3</v>
      </c>
      <c r="O722" s="184">
        <f t="shared" si="476"/>
        <v>3.490658503990445E-4</v>
      </c>
      <c r="P722" s="184">
        <f t="shared" si="477"/>
        <v>-4.0142572795867793E-3</v>
      </c>
      <c r="Q722" s="182">
        <f t="shared" si="478"/>
        <v>4.0293128087316443E-3</v>
      </c>
      <c r="R722" s="182">
        <f t="shared" si="479"/>
        <v>1.0000013529490059</v>
      </c>
      <c r="S722" s="182">
        <f t="shared" si="480"/>
        <v>2.0420221878149451E-2</v>
      </c>
      <c r="T722" s="182">
        <f t="shared" si="481"/>
        <v>-2.5729225772905893</v>
      </c>
      <c r="U722" s="185">
        <f t="shared" si="482"/>
        <v>-1.5426082617735803</v>
      </c>
    </row>
    <row r="723" spans="1:21" x14ac:dyDescent="0.3">
      <c r="A723" s="180">
        <v>3819</v>
      </c>
      <c r="B723" s="181">
        <v>89.83</v>
      </c>
      <c r="C723" s="181">
        <v>210.59</v>
      </c>
      <c r="D723" s="57">
        <f t="shared" si="466"/>
        <v>1116.9315688761667</v>
      </c>
      <c r="E723" s="57">
        <f t="shared" si="467"/>
        <v>-1033.3515688761668</v>
      </c>
      <c r="F723" s="57">
        <f t="shared" si="468"/>
        <v>-2220.2984835699822</v>
      </c>
      <c r="G723" s="57">
        <f t="shared" si="469"/>
        <v>-2062.3225848097268</v>
      </c>
      <c r="H723" s="57">
        <f t="shared" si="470"/>
        <v>15934.151516430033</v>
      </c>
      <c r="I723" s="57">
        <f t="shared" si="471"/>
        <v>28927.4574151903</v>
      </c>
      <c r="J723" s="182">
        <f t="shared" si="472"/>
        <v>3030.3299820249667</v>
      </c>
      <c r="K723" s="182">
        <f t="shared" si="473"/>
        <v>222.88745021419948</v>
      </c>
      <c r="L723" s="182">
        <f t="shared" si="474"/>
        <v>2953.9961831605342</v>
      </c>
      <c r="M723" s="203"/>
      <c r="N723" s="184">
        <f t="shared" si="475"/>
        <v>3</v>
      </c>
      <c r="O723" s="184">
        <f t="shared" si="476"/>
        <v>3.6651914291879828E-3</v>
      </c>
      <c r="P723" s="184">
        <f t="shared" si="477"/>
        <v>-4.1887902047865492E-3</v>
      </c>
      <c r="Q723" s="182">
        <f t="shared" si="478"/>
        <v>5.5658932572342223E-3</v>
      </c>
      <c r="R723" s="182">
        <f t="shared" si="479"/>
        <v>1.0000025816053102</v>
      </c>
      <c r="S723" s="182">
        <f t="shared" si="480"/>
        <v>1.4398924038471242E-2</v>
      </c>
      <c r="T723" s="182">
        <f t="shared" si="481"/>
        <v>-2.579256445554289</v>
      </c>
      <c r="U723" s="185">
        <f t="shared" si="482"/>
        <v>-1.5320592758445635</v>
      </c>
    </row>
    <row r="724" spans="1:21" x14ac:dyDescent="0.3">
      <c r="A724" s="180">
        <v>3822</v>
      </c>
      <c r="B724" s="181">
        <v>90.01</v>
      </c>
      <c r="C724" s="181">
        <v>210.35</v>
      </c>
      <c r="D724" s="57">
        <f t="shared" si="466"/>
        <v>1116.9357576694126</v>
      </c>
      <c r="E724" s="57">
        <f t="shared" si="467"/>
        <v>-1033.3557576694127</v>
      </c>
      <c r="F724" s="57">
        <f t="shared" si="468"/>
        <v>-2222.8841624691931</v>
      </c>
      <c r="G724" s="57">
        <f t="shared" si="469"/>
        <v>-2063.8438430135066</v>
      </c>
      <c r="H724" s="57">
        <f t="shared" si="470"/>
        <v>15931.565837530821</v>
      </c>
      <c r="I724" s="57">
        <f t="shared" si="471"/>
        <v>28925.936156986521</v>
      </c>
      <c r="J724" s="182">
        <f t="shared" si="472"/>
        <v>3033.2598649144993</v>
      </c>
      <c r="K724" s="182">
        <f t="shared" si="473"/>
        <v>222.87526486377425</v>
      </c>
      <c r="L724" s="182">
        <f t="shared" si="474"/>
        <v>2956.9960758751699</v>
      </c>
      <c r="M724" s="203"/>
      <c r="N724" s="184">
        <f t="shared" si="475"/>
        <v>3</v>
      </c>
      <c r="O724" s="184">
        <f t="shared" si="476"/>
        <v>3.1415926535899121E-3</v>
      </c>
      <c r="P724" s="184">
        <f t="shared" si="477"/>
        <v>-4.1887902047865492E-3</v>
      </c>
      <c r="Q724" s="182">
        <f t="shared" si="478"/>
        <v>5.2359831114048294E-3</v>
      </c>
      <c r="R724" s="182">
        <f t="shared" si="479"/>
        <v>1.0000022846328587</v>
      </c>
      <c r="S724" s="182">
        <f t="shared" si="480"/>
        <v>4.1887932458655377E-3</v>
      </c>
      <c r="T724" s="182">
        <f t="shared" si="481"/>
        <v>-2.585678899210778</v>
      </c>
      <c r="U724" s="185">
        <f t="shared" si="482"/>
        <v>-1.5212582037795939</v>
      </c>
    </row>
    <row r="725" spans="1:21" x14ac:dyDescent="0.3">
      <c r="A725" s="180">
        <v>3825</v>
      </c>
      <c r="B725" s="181">
        <v>90.09</v>
      </c>
      <c r="C725" s="181">
        <v>210.12</v>
      </c>
      <c r="D725" s="57">
        <f t="shared" si="466"/>
        <v>1116.933139672564</v>
      </c>
      <c r="E725" s="57">
        <f t="shared" si="467"/>
        <v>-1033.3531396725641</v>
      </c>
      <c r="F725" s="57">
        <f t="shared" si="468"/>
        <v>-2225.476061619559</v>
      </c>
      <c r="G725" s="57">
        <f t="shared" si="469"/>
        <v>-2065.3544847289986</v>
      </c>
      <c r="H725" s="57">
        <f t="shared" si="470"/>
        <v>15928.973938380455</v>
      </c>
      <c r="I725" s="57">
        <f t="shared" si="471"/>
        <v>28924.425515271028</v>
      </c>
      <c r="J725" s="182">
        <f t="shared" si="472"/>
        <v>3036.187222229863</v>
      </c>
      <c r="K725" s="182">
        <f t="shared" si="473"/>
        <v>222.86287633431812</v>
      </c>
      <c r="L725" s="182">
        <f t="shared" si="474"/>
        <v>2959.9960472411803</v>
      </c>
      <c r="M725" s="203"/>
      <c r="N725" s="184">
        <f t="shared" si="475"/>
        <v>3</v>
      </c>
      <c r="O725" s="184">
        <f t="shared" si="476"/>
        <v>1.3962634015954338E-3</v>
      </c>
      <c r="P725" s="184">
        <f t="shared" si="477"/>
        <v>-4.0142572795867793E-3</v>
      </c>
      <c r="Q725" s="182">
        <f t="shared" si="478"/>
        <v>4.2501527153093743E-3</v>
      </c>
      <c r="R725" s="182">
        <f t="shared" si="479"/>
        <v>1.0000015053192277</v>
      </c>
      <c r="S725" s="182">
        <f t="shared" si="480"/>
        <v>-2.6179968486317049E-3</v>
      </c>
      <c r="T725" s="182">
        <f t="shared" si="481"/>
        <v>-2.5918991503658524</v>
      </c>
      <c r="U725" s="185">
        <f t="shared" si="482"/>
        <v>-1.510641715492079</v>
      </c>
    </row>
    <row r="726" spans="1:21" x14ac:dyDescent="0.3">
      <c r="A726" s="180">
        <v>3828</v>
      </c>
      <c r="B726" s="181">
        <v>90.34</v>
      </c>
      <c r="C726" s="181">
        <v>209.88</v>
      </c>
      <c r="D726" s="57">
        <f t="shared" si="466"/>
        <v>1116.921882317778</v>
      </c>
      <c r="E726" s="57">
        <f t="shared" si="467"/>
        <v>-1033.3418823177781</v>
      </c>
      <c r="F726" s="57">
        <f t="shared" si="468"/>
        <v>-2228.0741155531223</v>
      </c>
      <c r="G726" s="57">
        <f t="shared" si="469"/>
        <v>-2066.8544719263059</v>
      </c>
      <c r="H726" s="57">
        <f t="shared" si="470"/>
        <v>15926.375884446892</v>
      </c>
      <c r="I726" s="57">
        <f t="shared" si="471"/>
        <v>28922.92552807372</v>
      </c>
      <c r="J726" s="182">
        <f t="shared" si="472"/>
        <v>3039.1119874923324</v>
      </c>
      <c r="K726" s="182">
        <f t="shared" si="473"/>
        <v>222.85028549529906</v>
      </c>
      <c r="L726" s="182">
        <f t="shared" si="474"/>
        <v>2962.9960215467013</v>
      </c>
      <c r="M726" s="203"/>
      <c r="N726" s="184">
        <f t="shared" si="475"/>
        <v>3</v>
      </c>
      <c r="O726" s="184">
        <f t="shared" si="476"/>
        <v>4.3633231299858239E-3</v>
      </c>
      <c r="P726" s="184">
        <f t="shared" si="477"/>
        <v>-4.1887902047865492E-3</v>
      </c>
      <c r="Q726" s="182">
        <f t="shared" si="478"/>
        <v>6.0484937972427044E-3</v>
      </c>
      <c r="R726" s="182">
        <f t="shared" si="479"/>
        <v>1.0000030487009215</v>
      </c>
      <c r="S726" s="182">
        <f t="shared" si="480"/>
        <v>-1.1257354786027816E-2</v>
      </c>
      <c r="T726" s="182">
        <f t="shared" si="481"/>
        <v>-2.5980539335632149</v>
      </c>
      <c r="U726" s="185">
        <f t="shared" si="482"/>
        <v>-1.4999871973071892</v>
      </c>
    </row>
    <row r="727" spans="1:21" x14ac:dyDescent="0.3">
      <c r="A727" s="180">
        <v>3831.26</v>
      </c>
      <c r="B727" s="181">
        <v>90.34</v>
      </c>
      <c r="C727" s="181">
        <v>209.62</v>
      </c>
      <c r="D727" s="57">
        <f t="shared" si="466"/>
        <v>1116.9025371686898</v>
      </c>
      <c r="E727" s="57">
        <f t="shared" si="467"/>
        <v>-1033.3225371686899</v>
      </c>
      <c r="F727" s="57">
        <f t="shared" si="468"/>
        <v>-2230.9043914266708</v>
      </c>
      <c r="G727" s="57">
        <f t="shared" si="469"/>
        <v>-2068.4721078582725</v>
      </c>
      <c r="H727" s="57">
        <f t="shared" si="470"/>
        <v>15923.545608573344</v>
      </c>
      <c r="I727" s="57">
        <f t="shared" si="471"/>
        <v>28921.307892141755</v>
      </c>
      <c r="J727" s="182">
        <f t="shared" si="472"/>
        <v>3042.2871765621421</v>
      </c>
      <c r="K727" s="182">
        <f t="shared" si="473"/>
        <v>222.83636997213961</v>
      </c>
      <c r="L727" s="182">
        <f t="shared" si="474"/>
        <v>2966.2559303188964</v>
      </c>
      <c r="M727" s="203"/>
      <c r="N727" s="184">
        <f t="shared" si="475"/>
        <v>3.2600000000002183</v>
      </c>
      <c r="O727" s="184">
        <f t="shared" si="476"/>
        <v>0</v>
      </c>
      <c r="P727" s="184">
        <f t="shared" si="477"/>
        <v>-4.5378560551850985E-3</v>
      </c>
      <c r="Q727" s="182">
        <f t="shared" si="478"/>
        <v>4.5377761577805042E-3</v>
      </c>
      <c r="R727" s="182">
        <f t="shared" si="479"/>
        <v>1.0000017159545715</v>
      </c>
      <c r="S727" s="182">
        <f t="shared" si="480"/>
        <v>-1.9345149088224475E-2</v>
      </c>
      <c r="T727" s="182">
        <f t="shared" si="481"/>
        <v>-2.8302758735483571</v>
      </c>
      <c r="U727" s="185">
        <f t="shared" si="482"/>
        <v>-1.6176359319666234</v>
      </c>
    </row>
    <row r="728" spans="1:21" x14ac:dyDescent="0.3">
      <c r="A728" s="180">
        <v>3834</v>
      </c>
      <c r="B728" s="181">
        <v>90.26</v>
      </c>
      <c r="C728" s="181">
        <v>209.68</v>
      </c>
      <c r="D728" s="57">
        <f t="shared" si="466"/>
        <v>1116.8881906276461</v>
      </c>
      <c r="E728" s="57">
        <f t="shared" si="467"/>
        <v>-1033.3081906276461</v>
      </c>
      <c r="F728" s="57">
        <f t="shared" si="468"/>
        <v>-2233.2855926153798</v>
      </c>
      <c r="G728" s="57">
        <f t="shared" si="469"/>
        <v>-2069.8275683593129</v>
      </c>
      <c r="H728" s="57">
        <f t="shared" si="470"/>
        <v>15921.164407384635</v>
      </c>
      <c r="I728" s="57">
        <f t="shared" si="471"/>
        <v>28919.952431640715</v>
      </c>
      <c r="J728" s="182">
        <f t="shared" si="472"/>
        <v>3044.9549587676424</v>
      </c>
      <c r="K728" s="182">
        <f t="shared" si="473"/>
        <v>222.82460886333598</v>
      </c>
      <c r="L728" s="182">
        <f t="shared" si="474"/>
        <v>2968.9958412903602</v>
      </c>
      <c r="M728" s="203"/>
      <c r="N728" s="184">
        <f t="shared" si="475"/>
        <v>2.7399999999997817</v>
      </c>
      <c r="O728" s="184">
        <f t="shared" si="476"/>
        <v>-1.3962634015954338E-3</v>
      </c>
      <c r="P728" s="184">
        <f t="shared" si="477"/>
        <v>1.0471975511966373E-3</v>
      </c>
      <c r="Q728" s="182">
        <f t="shared" si="478"/>
        <v>1.7453205881408085E-3</v>
      </c>
      <c r="R728" s="182">
        <f t="shared" si="479"/>
        <v>1.0000002538454069</v>
      </c>
      <c r="S728" s="182">
        <f t="shared" si="480"/>
        <v>-1.4346541043726412E-2</v>
      </c>
      <c r="T728" s="182">
        <f t="shared" si="481"/>
        <v>-2.3812011887089239</v>
      </c>
      <c r="U728" s="185">
        <f t="shared" si="482"/>
        <v>-1.3554605010405463</v>
      </c>
    </row>
    <row r="729" spans="1:21" x14ac:dyDescent="0.3">
      <c r="A729" s="180">
        <v>3837</v>
      </c>
      <c r="B729" s="181">
        <v>90.09</v>
      </c>
      <c r="C729" s="181">
        <v>209.75</v>
      </c>
      <c r="D729" s="57">
        <f t="shared" si="466"/>
        <v>1116.8790276655411</v>
      </c>
      <c r="E729" s="57">
        <f t="shared" si="467"/>
        <v>-1033.2990276655412</v>
      </c>
      <c r="F729" s="57">
        <f t="shared" si="468"/>
        <v>-2235.8910846619342</v>
      </c>
      <c r="G729" s="57">
        <f t="shared" si="469"/>
        <v>-2071.3146189682129</v>
      </c>
      <c r="H729" s="57">
        <f t="shared" si="470"/>
        <v>15918.558915338081</v>
      </c>
      <c r="I729" s="57">
        <f t="shared" si="471"/>
        <v>28918.465381031816</v>
      </c>
      <c r="J729" s="182">
        <f t="shared" si="472"/>
        <v>3047.8768336699818</v>
      </c>
      <c r="K729" s="182">
        <f t="shared" si="473"/>
        <v>222.81181754358079</v>
      </c>
      <c r="L729" s="182">
        <f t="shared" si="474"/>
        <v>2971.9957888964846</v>
      </c>
      <c r="M729" s="203"/>
      <c r="N729" s="184">
        <f t="shared" si="475"/>
        <v>3</v>
      </c>
      <c r="O729" s="184">
        <f t="shared" si="476"/>
        <v>-2.9670597283903899E-3</v>
      </c>
      <c r="P729" s="184">
        <f t="shared" si="477"/>
        <v>1.2217304763959117E-3</v>
      </c>
      <c r="Q729" s="182">
        <f t="shared" si="478"/>
        <v>3.2087464482462025E-3</v>
      </c>
      <c r="R729" s="182">
        <f t="shared" si="479"/>
        <v>1.0000008580053641</v>
      </c>
      <c r="S729" s="182">
        <f t="shared" si="480"/>
        <v>-9.1629621048733428E-3</v>
      </c>
      <c r="T729" s="182">
        <f t="shared" si="481"/>
        <v>-2.6054920465544109</v>
      </c>
      <c r="U729" s="185">
        <f t="shared" si="482"/>
        <v>-1.4870506088998756</v>
      </c>
    </row>
    <row r="730" spans="1:21" x14ac:dyDescent="0.3">
      <c r="A730" s="180">
        <v>3840</v>
      </c>
      <c r="B730" s="181">
        <v>90.03</v>
      </c>
      <c r="C730" s="181">
        <v>209.82</v>
      </c>
      <c r="D730" s="57">
        <f t="shared" si="466"/>
        <v>1116.8758860732146</v>
      </c>
      <c r="E730" s="57">
        <f t="shared" si="467"/>
        <v>-1033.2958860732147</v>
      </c>
      <c r="F730" s="57">
        <f t="shared" si="468"/>
        <v>-2238.4947695462297</v>
      </c>
      <c r="G730" s="57">
        <f t="shared" si="469"/>
        <v>-2072.8048582817983</v>
      </c>
      <c r="H730" s="57">
        <f t="shared" si="470"/>
        <v>15915.955230453785</v>
      </c>
      <c r="I730" s="57">
        <f t="shared" si="471"/>
        <v>28916.975141718231</v>
      </c>
      <c r="J730" s="182">
        <f t="shared" si="472"/>
        <v>3050.799700701843</v>
      </c>
      <c r="K730" s="182">
        <f t="shared" si="473"/>
        <v>222.79911772613366</v>
      </c>
      <c r="L730" s="182">
        <f t="shared" si="474"/>
        <v>2974.9957658065268</v>
      </c>
      <c r="M730" s="203"/>
      <c r="N730" s="184">
        <f t="shared" si="475"/>
        <v>3</v>
      </c>
      <c r="O730" s="184">
        <f t="shared" si="476"/>
        <v>-1.0471975511966373E-3</v>
      </c>
      <c r="P730" s="184">
        <f t="shared" si="477"/>
        <v>1.2217304763959117E-3</v>
      </c>
      <c r="Q730" s="182">
        <f t="shared" si="478"/>
        <v>1.6091135120688271E-3</v>
      </c>
      <c r="R730" s="182">
        <f t="shared" si="479"/>
        <v>1.0000002157705805</v>
      </c>
      <c r="S730" s="182">
        <f t="shared" si="480"/>
        <v>-3.1415923266198799E-3</v>
      </c>
      <c r="T730" s="182">
        <f t="shared" si="481"/>
        <v>-2.603684884295292</v>
      </c>
      <c r="U730" s="185">
        <f t="shared" si="482"/>
        <v>-1.4902393135853431</v>
      </c>
    </row>
    <row r="731" spans="1:21" x14ac:dyDescent="0.3">
      <c r="A731" s="180">
        <v>3843</v>
      </c>
      <c r="B731" s="181">
        <v>89.99</v>
      </c>
      <c r="C731" s="181">
        <v>209.89</v>
      </c>
      <c r="D731" s="57">
        <f t="shared" si="466"/>
        <v>1116.8753624743872</v>
      </c>
      <c r="E731" s="57">
        <f t="shared" si="467"/>
        <v>-1033.2953624743873</v>
      </c>
      <c r="F731" s="57">
        <f t="shared" si="468"/>
        <v>-2241.0966332705239</v>
      </c>
      <c r="G731" s="57">
        <f t="shared" si="469"/>
        <v>-2074.2982783168309</v>
      </c>
      <c r="H731" s="57">
        <f t="shared" si="470"/>
        <v>15913.353366729491</v>
      </c>
      <c r="I731" s="57">
        <f t="shared" si="471"/>
        <v>28915.481721683198</v>
      </c>
      <c r="J731" s="182">
        <f t="shared" si="472"/>
        <v>3053.7235413646476</v>
      </c>
      <c r="K731" s="182">
        <f t="shared" si="473"/>
        <v>222.78650922846083</v>
      </c>
      <c r="L731" s="182">
        <f t="shared" si="474"/>
        <v>2977.9957559064665</v>
      </c>
      <c r="M731" s="203"/>
      <c r="N731" s="184">
        <f t="shared" si="475"/>
        <v>3</v>
      </c>
      <c r="O731" s="184">
        <f t="shared" si="476"/>
        <v>-6.9813170079784093E-4</v>
      </c>
      <c r="P731" s="184">
        <f t="shared" si="477"/>
        <v>1.2217304763959117E-3</v>
      </c>
      <c r="Q731" s="182">
        <f t="shared" si="478"/>
        <v>1.4071293907902405E-3</v>
      </c>
      <c r="R731" s="182">
        <f t="shared" si="479"/>
        <v>1.0000001650011261</v>
      </c>
      <c r="S731" s="182">
        <f t="shared" si="480"/>
        <v>-5.2359882743471472E-4</v>
      </c>
      <c r="T731" s="182">
        <f t="shared" si="481"/>
        <v>-2.6018637242942462</v>
      </c>
      <c r="U731" s="185">
        <f t="shared" si="482"/>
        <v>-1.4934200350324072</v>
      </c>
    </row>
    <row r="732" spans="1:21" x14ac:dyDescent="0.3">
      <c r="A732" s="180">
        <v>3846</v>
      </c>
      <c r="B732" s="181">
        <v>89.95</v>
      </c>
      <c r="C732" s="181">
        <v>209.95</v>
      </c>
      <c r="D732" s="57">
        <f t="shared" si="466"/>
        <v>1116.8769332707539</v>
      </c>
      <c r="E732" s="57">
        <f t="shared" si="467"/>
        <v>-1033.2969332707539</v>
      </c>
      <c r="F732" s="57">
        <f t="shared" si="468"/>
        <v>-2243.6968008158633</v>
      </c>
      <c r="G732" s="57">
        <f t="shared" si="469"/>
        <v>-2075.7946489529886</v>
      </c>
      <c r="H732" s="57">
        <f t="shared" si="470"/>
        <v>15910.753199184152</v>
      </c>
      <c r="I732" s="57">
        <f t="shared" si="471"/>
        <v>28913.985351047042</v>
      </c>
      <c r="J732" s="182">
        <f t="shared" si="472"/>
        <v>3056.6482883402205</v>
      </c>
      <c r="K732" s="182">
        <f t="shared" si="473"/>
        <v>222.77398704267318</v>
      </c>
      <c r="L732" s="182">
        <f t="shared" si="474"/>
        <v>2980.9957523729049</v>
      </c>
      <c r="M732" s="203"/>
      <c r="N732" s="184">
        <f t="shared" si="475"/>
        <v>3</v>
      </c>
      <c r="O732" s="184">
        <f t="shared" si="476"/>
        <v>-6.9813170079759297E-4</v>
      </c>
      <c r="P732" s="184">
        <f t="shared" si="477"/>
        <v>1.0471975511966373E-3</v>
      </c>
      <c r="Q732" s="182">
        <f t="shared" si="478"/>
        <v>1.2585746849382851E-3</v>
      </c>
      <c r="R732" s="182">
        <f t="shared" si="479"/>
        <v>1.0000001320008742</v>
      </c>
      <c r="S732" s="182">
        <f t="shared" si="480"/>
        <v>1.5707963666692817E-3</v>
      </c>
      <c r="T732" s="182">
        <f t="shared" si="481"/>
        <v>-2.6001675453394446</v>
      </c>
      <c r="U732" s="185">
        <f t="shared" si="482"/>
        <v>-1.4963706361575693</v>
      </c>
    </row>
    <row r="733" spans="1:21" x14ac:dyDescent="0.3">
      <c r="A733" s="180">
        <v>3849</v>
      </c>
      <c r="B733" s="181">
        <v>89.92</v>
      </c>
      <c r="C733" s="181">
        <v>210.02</v>
      </c>
      <c r="D733" s="57">
        <f t="shared" si="466"/>
        <v>1116.8803366624497</v>
      </c>
      <c r="E733" s="57">
        <f t="shared" si="467"/>
        <v>-1033.3003366624498</v>
      </c>
      <c r="F733" s="57">
        <f t="shared" si="468"/>
        <v>-2246.2952677741168</v>
      </c>
      <c r="G733" s="57">
        <f t="shared" si="469"/>
        <v>-2077.2939676511664</v>
      </c>
      <c r="H733" s="57">
        <f t="shared" si="470"/>
        <v>15908.154732225898</v>
      </c>
      <c r="I733" s="57">
        <f t="shared" si="471"/>
        <v>28912.486032348865</v>
      </c>
      <c r="J733" s="182">
        <f t="shared" si="472"/>
        <v>3059.5739340738796</v>
      </c>
      <c r="K733" s="182">
        <f t="shared" si="473"/>
        <v>222.76155095289778</v>
      </c>
      <c r="L733" s="182">
        <f t="shared" si="474"/>
        <v>2983.9957501187364</v>
      </c>
      <c r="M733" s="203"/>
      <c r="N733" s="184">
        <f t="shared" si="475"/>
        <v>3</v>
      </c>
      <c r="O733" s="184">
        <f t="shared" si="476"/>
        <v>-5.2359877559831865E-4</v>
      </c>
      <c r="P733" s="184">
        <f t="shared" si="477"/>
        <v>1.2217304763964076E-3</v>
      </c>
      <c r="Q733" s="182">
        <f t="shared" si="478"/>
        <v>1.3292024223545695E-3</v>
      </c>
      <c r="R733" s="182">
        <f t="shared" si="479"/>
        <v>1.000000147231616</v>
      </c>
      <c r="S733" s="182">
        <f t="shared" si="480"/>
        <v>3.4033916958108958E-3</v>
      </c>
      <c r="T733" s="182">
        <f t="shared" si="481"/>
        <v>-2.5984669582533568</v>
      </c>
      <c r="U733" s="185">
        <f t="shared" si="482"/>
        <v>-1.4993186981780364</v>
      </c>
    </row>
    <row r="734" spans="1:21" x14ac:dyDescent="0.3">
      <c r="A734" s="180">
        <v>3852</v>
      </c>
      <c r="B734" s="181">
        <v>89.91</v>
      </c>
      <c r="C734" s="181">
        <v>210.09</v>
      </c>
      <c r="D734" s="57">
        <f t="shared" si="466"/>
        <v>1116.8847872509577</v>
      </c>
      <c r="E734" s="57">
        <f t="shared" si="467"/>
        <v>-1033.3047872509578</v>
      </c>
      <c r="F734" s="57">
        <f t="shared" si="468"/>
        <v>-2248.8918998699519</v>
      </c>
      <c r="G734" s="57">
        <f t="shared" si="469"/>
        <v>-2078.7964591848627</v>
      </c>
      <c r="H734" s="57">
        <f t="shared" si="470"/>
        <v>15905.558100130063</v>
      </c>
      <c r="I734" s="57">
        <f t="shared" si="471"/>
        <v>28910.983540815167</v>
      </c>
      <c r="J734" s="182">
        <f t="shared" si="472"/>
        <v>3062.5005299624368</v>
      </c>
      <c r="K734" s="182">
        <f t="shared" si="473"/>
        <v>222.74920551599706</v>
      </c>
      <c r="L734" s="182">
        <f t="shared" si="474"/>
        <v>2986.9957452448602</v>
      </c>
      <c r="M734" s="203"/>
      <c r="N734" s="184">
        <f t="shared" si="475"/>
        <v>3</v>
      </c>
      <c r="O734" s="184">
        <f t="shared" si="476"/>
        <v>-1.7453292519952225E-4</v>
      </c>
      <c r="P734" s="184">
        <f t="shared" si="477"/>
        <v>1.2217304763959117E-3</v>
      </c>
      <c r="Q734" s="182">
        <f t="shared" si="478"/>
        <v>1.2341328169513943E-3</v>
      </c>
      <c r="R734" s="182">
        <f t="shared" si="479"/>
        <v>1.0000001269236702</v>
      </c>
      <c r="S734" s="182">
        <f t="shared" si="480"/>
        <v>4.4505885080029289E-3</v>
      </c>
      <c r="T734" s="182">
        <f t="shared" si="481"/>
        <v>-2.596632095834964</v>
      </c>
      <c r="U734" s="185">
        <f t="shared" si="482"/>
        <v>-1.5024915336962317</v>
      </c>
    </row>
    <row r="735" spans="1:21" x14ac:dyDescent="0.3">
      <c r="A735" s="180">
        <v>3855</v>
      </c>
      <c r="B735" s="181">
        <v>89.94</v>
      </c>
      <c r="C735" s="181">
        <v>210.16</v>
      </c>
      <c r="D735" s="57">
        <f t="shared" si="466"/>
        <v>1116.888714241097</v>
      </c>
      <c r="E735" s="57">
        <f t="shared" si="467"/>
        <v>-1033.3087142410971</v>
      </c>
      <c r="F735" s="57">
        <f t="shared" si="468"/>
        <v>-2251.4866949942016</v>
      </c>
      <c r="G735" s="57">
        <f t="shared" si="469"/>
        <v>-2080.3021223333903</v>
      </c>
      <c r="H735" s="57">
        <f t="shared" si="470"/>
        <v>15902.963305005813</v>
      </c>
      <c r="I735" s="57">
        <f t="shared" si="471"/>
        <v>28909.477877666639</v>
      </c>
      <c r="J735" s="182">
        <f t="shared" si="472"/>
        <v>3065.4280709096274</v>
      </c>
      <c r="K735" s="182">
        <f t="shared" si="473"/>
        <v>222.73695049321591</v>
      </c>
      <c r="L735" s="182">
        <f t="shared" si="474"/>
        <v>2989.9957353143395</v>
      </c>
      <c r="M735" s="203"/>
      <c r="N735" s="184">
        <f t="shared" si="475"/>
        <v>3</v>
      </c>
      <c r="O735" s="184">
        <f t="shared" si="476"/>
        <v>5.2359877559831865E-4</v>
      </c>
      <c r="P735" s="184">
        <f t="shared" si="477"/>
        <v>1.2217304763959117E-3</v>
      </c>
      <c r="Q735" s="182">
        <f t="shared" si="478"/>
        <v>1.3292021828867906E-3</v>
      </c>
      <c r="R735" s="182">
        <f t="shared" si="479"/>
        <v>1.0000001472315629</v>
      </c>
      <c r="S735" s="182">
        <f t="shared" si="480"/>
        <v>3.9269901391231592E-3</v>
      </c>
      <c r="T735" s="182">
        <f t="shared" si="481"/>
        <v>-2.5947951242499028</v>
      </c>
      <c r="U735" s="185">
        <f t="shared" si="482"/>
        <v>-1.5056631485274607</v>
      </c>
    </row>
    <row r="736" spans="1:21" x14ac:dyDescent="0.3">
      <c r="A736" s="180">
        <v>3856.06</v>
      </c>
      <c r="B736" s="181">
        <v>89.97</v>
      </c>
      <c r="C736" s="181">
        <v>210.18</v>
      </c>
      <c r="D736" s="57">
        <f t="shared" si="466"/>
        <v>1116.8895467630634</v>
      </c>
      <c r="E736" s="57">
        <f t="shared" si="467"/>
        <v>-1033.3095467630635</v>
      </c>
      <c r="F736" s="57">
        <f t="shared" si="468"/>
        <v>-2252.4031050443605</v>
      </c>
      <c r="G736" s="57">
        <f t="shared" si="469"/>
        <v>-2080.8348435454668</v>
      </c>
      <c r="H736" s="57">
        <f t="shared" si="470"/>
        <v>15902.046894955654</v>
      </c>
      <c r="I736" s="57">
        <f t="shared" si="471"/>
        <v>28908.945156454563</v>
      </c>
      <c r="J736" s="182">
        <f t="shared" si="472"/>
        <v>3066.4626842220605</v>
      </c>
      <c r="K736" s="182">
        <f t="shared" si="473"/>
        <v>222.73264115885297</v>
      </c>
      <c r="L736" s="182">
        <f t="shared" si="474"/>
        <v>2991.0557303040991</v>
      </c>
      <c r="M736" s="203"/>
      <c r="N736" s="184">
        <f t="shared" si="475"/>
        <v>1.0599999999999454</v>
      </c>
      <c r="O736" s="184">
        <f t="shared" si="476"/>
        <v>5.2359877559831865E-4</v>
      </c>
      <c r="P736" s="184">
        <f t="shared" si="477"/>
        <v>3.490658503990445E-4</v>
      </c>
      <c r="Q736" s="182">
        <f t="shared" si="478"/>
        <v>6.292873491624551E-4</v>
      </c>
      <c r="R736" s="182">
        <f t="shared" si="479"/>
        <v>1.0000000330002154</v>
      </c>
      <c r="S736" s="182">
        <f t="shared" si="480"/>
        <v>8.3252196655435057E-4</v>
      </c>
      <c r="T736" s="182">
        <f t="shared" si="481"/>
        <v>-0.91641005015871202</v>
      </c>
      <c r="U736" s="185">
        <f t="shared" si="482"/>
        <v>-0.53272121207637968</v>
      </c>
    </row>
    <row r="737" spans="1:21" x14ac:dyDescent="0.3">
      <c r="A737" s="180">
        <v>3858</v>
      </c>
      <c r="B737" s="181">
        <v>90.03</v>
      </c>
      <c r="C737" s="181">
        <v>210.11</v>
      </c>
      <c r="D737" s="57">
        <f t="shared" si="466"/>
        <v>1116.8895467630634</v>
      </c>
      <c r="E737" s="57">
        <f t="shared" si="467"/>
        <v>-1033.3095467630635</v>
      </c>
      <c r="F737" s="57">
        <f t="shared" si="468"/>
        <v>-2254.0807339636067</v>
      </c>
      <c r="G737" s="57">
        <f t="shared" si="469"/>
        <v>-2081.8090921776106</v>
      </c>
      <c r="H737" s="57">
        <f t="shared" si="470"/>
        <v>15900.369266036409</v>
      </c>
      <c r="I737" s="57">
        <f t="shared" si="471"/>
        <v>28907.970907822419</v>
      </c>
      <c r="J737" s="182">
        <f t="shared" si="472"/>
        <v>3068.3560829048638</v>
      </c>
      <c r="K737" s="182">
        <f t="shared" si="473"/>
        <v>222.72474636098229</v>
      </c>
      <c r="L737" s="182">
        <f t="shared" si="474"/>
        <v>2992.9957238823617</v>
      </c>
      <c r="M737" s="203"/>
      <c r="N737" s="184">
        <f t="shared" si="475"/>
        <v>1.9400000000000546</v>
      </c>
      <c r="O737" s="184">
        <f t="shared" si="476"/>
        <v>1.0471975511966373E-3</v>
      </c>
      <c r="P737" s="184">
        <f t="shared" si="477"/>
        <v>-1.2217304763959117E-3</v>
      </c>
      <c r="Q737" s="182">
        <f t="shared" si="478"/>
        <v>1.6091140207070698E-3</v>
      </c>
      <c r="R737" s="182">
        <f t="shared" si="479"/>
        <v>1.0000002157707168</v>
      </c>
      <c r="S737" s="182">
        <f t="shared" si="480"/>
        <v>1.1883942576820205E-16</v>
      </c>
      <c r="T737" s="182">
        <f t="shared" si="481"/>
        <v>-1.6776289192464062</v>
      </c>
      <c r="U737" s="185">
        <f t="shared" si="482"/>
        <v>-0.97424863214374446</v>
      </c>
    </row>
    <row r="738" spans="1:21" x14ac:dyDescent="0.3">
      <c r="A738" s="180">
        <v>3861</v>
      </c>
      <c r="B738" s="181">
        <v>90.08</v>
      </c>
      <c r="C738" s="181">
        <v>210.01</v>
      </c>
      <c r="D738" s="57">
        <f t="shared" si="466"/>
        <v>1116.8866669696004</v>
      </c>
      <c r="E738" s="57">
        <f t="shared" si="467"/>
        <v>-1033.3066669696004</v>
      </c>
      <c r="F738" s="57">
        <f t="shared" si="468"/>
        <v>-2256.6772363455707</v>
      </c>
      <c r="G738" s="57">
        <f t="shared" si="469"/>
        <v>-2083.3118111238737</v>
      </c>
      <c r="H738" s="57">
        <f t="shared" si="470"/>
        <v>15897.772763654444</v>
      </c>
      <c r="I738" s="57">
        <f t="shared" si="471"/>
        <v>28906.468188876155</v>
      </c>
      <c r="J738" s="182">
        <f t="shared" si="472"/>
        <v>3071.2831604084499</v>
      </c>
      <c r="K738" s="182">
        <f t="shared" si="473"/>
        <v>222.71247605788875</v>
      </c>
      <c r="L738" s="182">
        <f t="shared" si="474"/>
        <v>2995.9957203792605</v>
      </c>
      <c r="M738" s="203"/>
      <c r="N738" s="184">
        <f t="shared" si="475"/>
        <v>3</v>
      </c>
      <c r="O738" s="184">
        <f t="shared" si="476"/>
        <v>8.7266462599711514E-4</v>
      </c>
      <c r="P738" s="184">
        <f t="shared" si="477"/>
        <v>-1.7453292519947264E-3</v>
      </c>
      <c r="Q738" s="182">
        <f t="shared" si="478"/>
        <v>1.951336656536018E-3</v>
      </c>
      <c r="R738" s="182">
        <f t="shared" si="479"/>
        <v>1.000000317309683</v>
      </c>
      <c r="S738" s="182">
        <f t="shared" si="480"/>
        <v>-2.8797934631676664E-3</v>
      </c>
      <c r="T738" s="182">
        <f t="shared" si="481"/>
        <v>-2.5965023819641351</v>
      </c>
      <c r="U738" s="185">
        <f t="shared" si="482"/>
        <v>-1.5027189462632333</v>
      </c>
    </row>
    <row r="739" spans="1:21" x14ac:dyDescent="0.3">
      <c r="A739" s="180">
        <v>3864</v>
      </c>
      <c r="B739" s="181">
        <v>90.01</v>
      </c>
      <c r="C739" s="181">
        <v>209.91</v>
      </c>
      <c r="D739" s="57">
        <f t="shared" si="466"/>
        <v>1116.8843107749008</v>
      </c>
      <c r="E739" s="57">
        <f t="shared" si="467"/>
        <v>-1033.3043107749008</v>
      </c>
      <c r="F739" s="57">
        <f t="shared" si="468"/>
        <v>-2259.2763578287095</v>
      </c>
      <c r="G739" s="57">
        <f t="shared" si="469"/>
        <v>-2084.8099962126175</v>
      </c>
      <c r="H739" s="57">
        <f t="shared" si="470"/>
        <v>15895.173642171305</v>
      </c>
      <c r="I739" s="57">
        <f t="shared" si="471"/>
        <v>28904.97000378741</v>
      </c>
      <c r="J739" s="182">
        <f t="shared" si="472"/>
        <v>3074.2092286231614</v>
      </c>
      <c r="K739" s="182">
        <f t="shared" si="473"/>
        <v>222.70013391772554</v>
      </c>
      <c r="L739" s="182">
        <f t="shared" si="474"/>
        <v>2998.9957181555528</v>
      </c>
      <c r="M739" s="203"/>
      <c r="N739" s="184">
        <f t="shared" si="475"/>
        <v>3</v>
      </c>
      <c r="O739" s="184">
        <f t="shared" si="476"/>
        <v>-1.2217304763959117E-3</v>
      </c>
      <c r="P739" s="184">
        <f t="shared" si="477"/>
        <v>-1.7453292519942303E-3</v>
      </c>
      <c r="Q739" s="182">
        <f t="shared" si="478"/>
        <v>2.130445328274666E-3</v>
      </c>
      <c r="R739" s="182">
        <f t="shared" si="479"/>
        <v>1.0000003782332798</v>
      </c>
      <c r="S739" s="182">
        <f t="shared" si="480"/>
        <v>-2.3561946995323338E-3</v>
      </c>
      <c r="T739" s="182">
        <f t="shared" si="481"/>
        <v>-2.5991214831389851</v>
      </c>
      <c r="U739" s="185">
        <f t="shared" si="482"/>
        <v>-1.4981850887438721</v>
      </c>
    </row>
    <row r="740" spans="1:21" x14ac:dyDescent="0.3">
      <c r="A740" s="180">
        <v>3867</v>
      </c>
      <c r="B740" s="181">
        <v>89.83</v>
      </c>
      <c r="C740" s="181">
        <v>209.81</v>
      </c>
      <c r="D740" s="57">
        <f t="shared" si="466"/>
        <v>1116.8884995630854</v>
      </c>
      <c r="E740" s="57">
        <f t="shared" si="467"/>
        <v>-1033.3084995630854</v>
      </c>
      <c r="F740" s="57">
        <f t="shared" si="468"/>
        <v>-2261.878087532833</v>
      </c>
      <c r="G740" s="57">
        <f t="shared" si="469"/>
        <v>-2086.3036411884777</v>
      </c>
      <c r="H740" s="57">
        <f t="shared" si="470"/>
        <v>15892.571912467181</v>
      </c>
      <c r="I740" s="57">
        <f t="shared" si="471"/>
        <v>28903.476358811549</v>
      </c>
      <c r="J740" s="182">
        <f t="shared" si="472"/>
        <v>3077.1342782039083</v>
      </c>
      <c r="K740" s="182">
        <f t="shared" si="473"/>
        <v>222.68772018446421</v>
      </c>
      <c r="L740" s="182">
        <f t="shared" si="474"/>
        <v>3001.9957046610343</v>
      </c>
      <c r="M740" s="203"/>
      <c r="N740" s="184">
        <f t="shared" si="475"/>
        <v>3</v>
      </c>
      <c r="O740" s="184">
        <f t="shared" si="476"/>
        <v>-3.1415926535899121E-3</v>
      </c>
      <c r="P740" s="184">
        <f t="shared" si="477"/>
        <v>-1.7453292519942303E-3</v>
      </c>
      <c r="Q740" s="182">
        <f t="shared" si="478"/>
        <v>3.5938517157523275E-3</v>
      </c>
      <c r="R740" s="182">
        <f t="shared" si="479"/>
        <v>1.0000010763155696</v>
      </c>
      <c r="S740" s="182">
        <f t="shared" si="480"/>
        <v>4.1887881844858022E-3</v>
      </c>
      <c r="T740" s="182">
        <f t="shared" si="481"/>
        <v>-2.601729704123354</v>
      </c>
      <c r="U740" s="185">
        <f t="shared" si="482"/>
        <v>-1.4936449758601615</v>
      </c>
    </row>
    <row r="741" spans="1:21" x14ac:dyDescent="0.3">
      <c r="A741" s="180">
        <v>3870</v>
      </c>
      <c r="B741" s="181">
        <v>89.69</v>
      </c>
      <c r="C741" s="181">
        <v>209.71</v>
      </c>
      <c r="D741" s="57">
        <f t="shared" si="466"/>
        <v>1116.9010658970153</v>
      </c>
      <c r="E741" s="57">
        <f t="shared" si="467"/>
        <v>-1033.3210658970154</v>
      </c>
      <c r="F741" s="57">
        <f t="shared" si="468"/>
        <v>-2264.4824002854252</v>
      </c>
      <c r="G741" s="57">
        <f t="shared" si="469"/>
        <v>-2087.7927316529808</v>
      </c>
      <c r="H741" s="57">
        <f t="shared" si="470"/>
        <v>15889.96759971459</v>
      </c>
      <c r="I741" s="57">
        <f t="shared" si="471"/>
        <v>28901.987268347046</v>
      </c>
      <c r="J741" s="182">
        <f t="shared" si="472"/>
        <v>3080.0582837903339</v>
      </c>
      <c r="K741" s="182">
        <f t="shared" si="473"/>
        <v>222.67523516968282</v>
      </c>
      <c r="L741" s="182">
        <f t="shared" si="474"/>
        <v>3004.9956508964306</v>
      </c>
      <c r="M741" s="203"/>
      <c r="N741" s="184">
        <f t="shared" si="475"/>
        <v>3</v>
      </c>
      <c r="O741" s="184">
        <f t="shared" si="476"/>
        <v>-2.4434609527920711E-3</v>
      </c>
      <c r="P741" s="184">
        <f t="shared" si="477"/>
        <v>-1.7453292519942303E-3</v>
      </c>
      <c r="Q741" s="182">
        <f t="shared" si="478"/>
        <v>3.0027688326366153E-3</v>
      </c>
      <c r="R741" s="182">
        <f t="shared" si="479"/>
        <v>1.0000007513857327</v>
      </c>
      <c r="S741" s="182">
        <f t="shared" si="480"/>
        <v>1.2566333929955856E-2</v>
      </c>
      <c r="T741" s="182">
        <f t="shared" si="481"/>
        <v>-2.6043127525922372</v>
      </c>
      <c r="U741" s="185">
        <f t="shared" si="482"/>
        <v>-1.4890904645029268</v>
      </c>
    </row>
    <row r="742" spans="1:21" x14ac:dyDescent="0.3">
      <c r="A742" s="180">
        <v>3876</v>
      </c>
      <c r="B742" s="181">
        <v>89.71</v>
      </c>
      <c r="C742" s="181">
        <v>209.5</v>
      </c>
      <c r="D742" s="57">
        <f t="shared" si="466"/>
        <v>1116.9324817150125</v>
      </c>
      <c r="E742" s="57">
        <f t="shared" si="467"/>
        <v>-1033.3524817150126</v>
      </c>
      <c r="F742" s="57">
        <f t="shared" si="468"/>
        <v>-2269.6990367642397</v>
      </c>
      <c r="G742" s="57">
        <f t="shared" si="469"/>
        <v>-2090.756795793478</v>
      </c>
      <c r="H742" s="57">
        <f t="shared" si="470"/>
        <v>15884.750963235776</v>
      </c>
      <c r="I742" s="57">
        <f t="shared" si="471"/>
        <v>28899.023204206547</v>
      </c>
      <c r="J742" s="182">
        <f t="shared" si="472"/>
        <v>3085.9030601503232</v>
      </c>
      <c r="K742" s="182">
        <f t="shared" si="473"/>
        <v>222.65004256962462</v>
      </c>
      <c r="L742" s="182">
        <f t="shared" si="474"/>
        <v>3010.9954226796413</v>
      </c>
      <c r="M742" s="203"/>
      <c r="N742" s="184">
        <f t="shared" si="475"/>
        <v>6</v>
      </c>
      <c r="O742" s="184">
        <f t="shared" si="476"/>
        <v>3.4906585039879649E-4</v>
      </c>
      <c r="P742" s="184">
        <f t="shared" si="477"/>
        <v>-3.6651914291882309E-3</v>
      </c>
      <c r="Q742" s="182">
        <f t="shared" si="478"/>
        <v>3.6817260567003629E-3</v>
      </c>
      <c r="R742" s="182">
        <f t="shared" si="479"/>
        <v>1.000001129593761</v>
      </c>
      <c r="S742" s="182">
        <f t="shared" si="480"/>
        <v>3.1415817997100734E-2</v>
      </c>
      <c r="T742" s="182">
        <f t="shared" si="481"/>
        <v>-5.2166364788143662</v>
      </c>
      <c r="U742" s="185">
        <f t="shared" si="482"/>
        <v>-2.9640641404971211</v>
      </c>
    </row>
    <row r="743" spans="1:21" x14ac:dyDescent="0.3">
      <c r="A743" s="180">
        <v>3879</v>
      </c>
      <c r="B743" s="181">
        <v>89.87</v>
      </c>
      <c r="C743" s="181">
        <v>209.4</v>
      </c>
      <c r="D743" s="57">
        <f t="shared" si="466"/>
        <v>1116.9434772639001</v>
      </c>
      <c r="E743" s="57">
        <f t="shared" si="467"/>
        <v>-1033.3634772639002</v>
      </c>
      <c r="F743" s="57">
        <f t="shared" si="468"/>
        <v>-2272.3113732990519</v>
      </c>
      <c r="G743" s="57">
        <f t="shared" si="469"/>
        <v>-2092.2317767403174</v>
      </c>
      <c r="H743" s="57">
        <f t="shared" si="470"/>
        <v>15882.138626700964</v>
      </c>
      <c r="I743" s="57">
        <f t="shared" si="471"/>
        <v>28897.548223259706</v>
      </c>
      <c r="J743" s="182">
        <f t="shared" si="472"/>
        <v>3088.8238513754986</v>
      </c>
      <c r="K743" s="182">
        <f t="shared" si="473"/>
        <v>222.63733531623831</v>
      </c>
      <c r="L743" s="182">
        <f t="shared" si="474"/>
        <v>3013.9952629554423</v>
      </c>
      <c r="M743" s="203"/>
      <c r="N743" s="184">
        <f t="shared" si="475"/>
        <v>3</v>
      </c>
      <c r="O743" s="184">
        <f t="shared" si="476"/>
        <v>2.7925268031911156E-3</v>
      </c>
      <c r="P743" s="184">
        <f t="shared" si="477"/>
        <v>-1.7453292519942303E-3</v>
      </c>
      <c r="Q743" s="182">
        <f t="shared" si="478"/>
        <v>3.2930741327474866E-3</v>
      </c>
      <c r="R743" s="182">
        <f t="shared" si="479"/>
        <v>1.0000009036957502</v>
      </c>
      <c r="S743" s="182">
        <f t="shared" si="480"/>
        <v>1.0995548887599944E-2</v>
      </c>
      <c r="T743" s="182">
        <f t="shared" si="481"/>
        <v>-2.6123365348122549</v>
      </c>
      <c r="U743" s="185">
        <f t="shared" si="482"/>
        <v>-1.4749809468395743</v>
      </c>
    </row>
    <row r="744" spans="1:21" x14ac:dyDescent="0.3">
      <c r="A744" s="180">
        <v>3880.87</v>
      </c>
      <c r="B744" s="181">
        <v>89.97</v>
      </c>
      <c r="C744" s="181">
        <v>209.34</v>
      </c>
      <c r="D744" s="57">
        <f t="shared" si="466"/>
        <v>1116.94608827552</v>
      </c>
      <c r="E744" s="57">
        <f t="shared" si="467"/>
        <v>-1033.36608827552</v>
      </c>
      <c r="F744" s="57">
        <f t="shared" si="468"/>
        <v>-2273.941021691689</v>
      </c>
      <c r="G744" s="57">
        <f t="shared" si="469"/>
        <v>-2093.1489125490989</v>
      </c>
      <c r="H744" s="57">
        <f t="shared" si="470"/>
        <v>15880.508978308328</v>
      </c>
      <c r="I744" s="57">
        <f t="shared" si="471"/>
        <v>28896.631087450925</v>
      </c>
      <c r="J744" s="182">
        <f t="shared" si="472"/>
        <v>3090.6439685343439</v>
      </c>
      <c r="K744" s="182">
        <f t="shared" si="473"/>
        <v>222.62937944448433</v>
      </c>
      <c r="L744" s="182">
        <f t="shared" si="474"/>
        <v>3015.8651477670937</v>
      </c>
      <c r="M744" s="203"/>
      <c r="N744" s="184">
        <f t="shared" si="475"/>
        <v>1.8699999999998909</v>
      </c>
      <c r="O744" s="184">
        <f t="shared" si="476"/>
        <v>1.7453292519942303E-3</v>
      </c>
      <c r="P744" s="184">
        <f t="shared" si="477"/>
        <v>-1.0471975511966373E-3</v>
      </c>
      <c r="Q744" s="182">
        <f t="shared" si="478"/>
        <v>2.0353855882433436E-3</v>
      </c>
      <c r="R744" s="182">
        <f t="shared" si="479"/>
        <v>1.0000003452330175</v>
      </c>
      <c r="S744" s="182">
        <f t="shared" si="480"/>
        <v>2.6110116198071044E-3</v>
      </c>
      <c r="T744" s="182">
        <f t="shared" si="481"/>
        <v>-1.629648392636986</v>
      </c>
      <c r="U744" s="185">
        <f t="shared" si="482"/>
        <v>-0.91713580878129997</v>
      </c>
    </row>
    <row r="745" spans="1:21" x14ac:dyDescent="0.3">
      <c r="A745" s="180">
        <v>3882</v>
      </c>
      <c r="B745" s="181">
        <v>90.03</v>
      </c>
      <c r="C745" s="181">
        <v>209.34</v>
      </c>
      <c r="D745" s="57">
        <f t="shared" si="466"/>
        <v>1116.94608827552</v>
      </c>
      <c r="E745" s="57">
        <f t="shared" si="467"/>
        <v>-1033.36608827552</v>
      </c>
      <c r="F745" s="57">
        <f t="shared" si="468"/>
        <v>-2274.9260736160682</v>
      </c>
      <c r="G745" s="57">
        <f t="shared" si="469"/>
        <v>-2093.7026025251575</v>
      </c>
      <c r="H745" s="57">
        <f t="shared" si="470"/>
        <v>15879.523926383948</v>
      </c>
      <c r="I745" s="57">
        <f t="shared" si="471"/>
        <v>28896.077397474866</v>
      </c>
      <c r="J745" s="182">
        <f t="shared" si="472"/>
        <v>3091.7437196893984</v>
      </c>
      <c r="K745" s="182">
        <f t="shared" si="473"/>
        <v>222.62456574891925</v>
      </c>
      <c r="L745" s="182">
        <f t="shared" si="474"/>
        <v>3016.9950727456817</v>
      </c>
      <c r="M745" s="203"/>
      <c r="N745" s="184">
        <f t="shared" si="475"/>
        <v>1.1300000000001091</v>
      </c>
      <c r="O745" s="184">
        <f t="shared" si="476"/>
        <v>1.0471975511966373E-3</v>
      </c>
      <c r="P745" s="184">
        <f t="shared" si="477"/>
        <v>0</v>
      </c>
      <c r="Q745" s="182">
        <f t="shared" si="478"/>
        <v>1.0471975511603393E-3</v>
      </c>
      <c r="R745" s="182">
        <f t="shared" si="479"/>
        <v>1.000000091385236</v>
      </c>
      <c r="S745" s="182">
        <f t="shared" si="480"/>
        <v>6.9220894028110884E-17</v>
      </c>
      <c r="T745" s="182">
        <f t="shared" si="481"/>
        <v>-0.98505192437901246</v>
      </c>
      <c r="U745" s="185">
        <f t="shared" si="482"/>
        <v>-0.55368997605849835</v>
      </c>
    </row>
    <row r="746" spans="1:21" x14ac:dyDescent="0.3">
      <c r="A746" s="180">
        <v>3885</v>
      </c>
      <c r="B746" s="181">
        <v>90.15</v>
      </c>
      <c r="C746" s="181">
        <v>209.33</v>
      </c>
      <c r="D746" s="57">
        <f t="shared" si="466"/>
        <v>1116.9413758893268</v>
      </c>
      <c r="E746" s="57">
        <f t="shared" si="467"/>
        <v>-1033.3613758893268</v>
      </c>
      <c r="F746" s="57">
        <f t="shared" si="468"/>
        <v>-2277.5413803970687</v>
      </c>
      <c r="G746" s="57">
        <f t="shared" si="469"/>
        <v>-2095.1723456734512</v>
      </c>
      <c r="H746" s="57">
        <f t="shared" si="470"/>
        <v>15876.908619602948</v>
      </c>
      <c r="I746" s="57">
        <f t="shared" si="471"/>
        <v>28894.607654326574</v>
      </c>
      <c r="J746" s="182">
        <f t="shared" si="472"/>
        <v>3094.6634546418413</v>
      </c>
      <c r="K746" s="182">
        <f t="shared" si="473"/>
        <v>222.61179792518416</v>
      </c>
      <c r="L746" s="182">
        <f t="shared" si="474"/>
        <v>3019.9948664308649</v>
      </c>
      <c r="M746" s="203"/>
      <c r="N746" s="184">
        <f t="shared" si="475"/>
        <v>3</v>
      </c>
      <c r="O746" s="184">
        <f t="shared" si="476"/>
        <v>2.0943951023932746E-3</v>
      </c>
      <c r="P746" s="184">
        <f t="shared" si="477"/>
        <v>-1.7453292519927421E-4</v>
      </c>
      <c r="Q746" s="182">
        <f t="shared" si="478"/>
        <v>2.1016547053207546E-3</v>
      </c>
      <c r="R746" s="182">
        <f t="shared" si="479"/>
        <v>1.0000003680795375</v>
      </c>
      <c r="S746" s="182">
        <f t="shared" si="480"/>
        <v>-4.7123861931696936E-3</v>
      </c>
      <c r="T746" s="182">
        <f t="shared" si="481"/>
        <v>-2.6153067810003816</v>
      </c>
      <c r="U746" s="185">
        <f t="shared" si="482"/>
        <v>-1.469743148293571</v>
      </c>
    </row>
    <row r="747" spans="1:21" x14ac:dyDescent="0.3">
      <c r="A747" s="180">
        <v>3888</v>
      </c>
      <c r="B747" s="181">
        <v>90.09</v>
      </c>
      <c r="C747" s="181">
        <v>209.32</v>
      </c>
      <c r="D747" s="57">
        <f t="shared" si="466"/>
        <v>1116.9350927088842</v>
      </c>
      <c r="E747" s="57">
        <f t="shared" si="467"/>
        <v>-1033.3550927088843</v>
      </c>
      <c r="F747" s="57">
        <f t="shared" si="468"/>
        <v>-2280.1569415059403</v>
      </c>
      <c r="G747" s="57">
        <f t="shared" si="469"/>
        <v>-2096.6416311331523</v>
      </c>
      <c r="H747" s="57">
        <f t="shared" si="470"/>
        <v>15874.293058494075</v>
      </c>
      <c r="I747" s="57">
        <f t="shared" si="471"/>
        <v>28893.138368866872</v>
      </c>
      <c r="J747" s="182">
        <f t="shared" si="472"/>
        <v>3097.5832203991567</v>
      </c>
      <c r="K747" s="182">
        <f t="shared" si="473"/>
        <v>222.59904475566432</v>
      </c>
      <c r="L747" s="182">
        <f t="shared" si="474"/>
        <v>3022.994651526149</v>
      </c>
      <c r="M747" s="203"/>
      <c r="N747" s="184">
        <f t="shared" si="475"/>
        <v>3</v>
      </c>
      <c r="O747" s="184">
        <f t="shared" si="476"/>
        <v>-1.0471975511966373E-3</v>
      </c>
      <c r="P747" s="184">
        <f t="shared" si="477"/>
        <v>-1.7453292519977026E-4</v>
      </c>
      <c r="Q747" s="182">
        <f t="shared" si="478"/>
        <v>1.0616422734188724E-3</v>
      </c>
      <c r="R747" s="182">
        <f t="shared" si="479"/>
        <v>1.0000000939237037</v>
      </c>
      <c r="S747" s="182">
        <f t="shared" si="480"/>
        <v>-6.2831804425129241E-3</v>
      </c>
      <c r="T747" s="182">
        <f t="shared" si="481"/>
        <v>-2.6155611088716304</v>
      </c>
      <c r="U747" s="185">
        <f t="shared" si="482"/>
        <v>-1.4692854597009153</v>
      </c>
    </row>
    <row r="748" spans="1:21" x14ac:dyDescent="0.3">
      <c r="A748" s="180">
        <v>3891</v>
      </c>
      <c r="B748" s="181">
        <v>90.06</v>
      </c>
      <c r="C748" s="181">
        <v>209.32</v>
      </c>
      <c r="D748" s="57">
        <f t="shared" si="466"/>
        <v>1116.9311657192336</v>
      </c>
      <c r="E748" s="57">
        <f t="shared" si="467"/>
        <v>-1033.3511657192337</v>
      </c>
      <c r="F748" s="57">
        <f t="shared" si="468"/>
        <v>-2282.7726344129128</v>
      </c>
      <c r="G748" s="57">
        <f t="shared" si="469"/>
        <v>-2098.1106903523632</v>
      </c>
      <c r="H748" s="57">
        <f t="shared" si="470"/>
        <v>15871.677365587102</v>
      </c>
      <c r="I748" s="57">
        <f t="shared" si="471"/>
        <v>28891.669309647659</v>
      </c>
      <c r="J748" s="182">
        <f t="shared" si="472"/>
        <v>3100.5030832746065</v>
      </c>
      <c r="K748" s="182">
        <f t="shared" si="473"/>
        <v>222.58631087996775</v>
      </c>
      <c r="L748" s="182">
        <f t="shared" si="474"/>
        <v>3025.9944376416915</v>
      </c>
      <c r="M748" s="203"/>
      <c r="N748" s="184">
        <f t="shared" si="475"/>
        <v>3</v>
      </c>
      <c r="O748" s="184">
        <f t="shared" si="476"/>
        <v>-5.2359877559831865E-4</v>
      </c>
      <c r="P748" s="184">
        <f t="shared" si="477"/>
        <v>0</v>
      </c>
      <c r="Q748" s="182">
        <f t="shared" si="478"/>
        <v>5.2359877555385737E-4</v>
      </c>
      <c r="R748" s="182">
        <f t="shared" si="479"/>
        <v>1.0000000228463073</v>
      </c>
      <c r="S748" s="182">
        <f t="shared" si="480"/>
        <v>-3.9269896506635244E-3</v>
      </c>
      <c r="T748" s="182">
        <f t="shared" si="481"/>
        <v>-2.6156929069725514</v>
      </c>
      <c r="U748" s="185">
        <f t="shared" si="482"/>
        <v>-1.4690592192110619</v>
      </c>
    </row>
    <row r="749" spans="1:21" x14ac:dyDescent="0.3">
      <c r="A749" s="180">
        <v>3894</v>
      </c>
      <c r="B749" s="181">
        <v>90.14</v>
      </c>
      <c r="C749" s="181">
        <v>209.31</v>
      </c>
      <c r="D749" s="57">
        <f t="shared" si="466"/>
        <v>1116.9259297345479</v>
      </c>
      <c r="E749" s="57">
        <f t="shared" si="467"/>
        <v>-1033.345929734548</v>
      </c>
      <c r="F749" s="57">
        <f t="shared" si="468"/>
        <v>-2285.38845358039</v>
      </c>
      <c r="G749" s="57">
        <f t="shared" si="469"/>
        <v>-2099.5795202208342</v>
      </c>
      <c r="H749" s="57">
        <f t="shared" si="470"/>
        <v>15869.061546419625</v>
      </c>
      <c r="I749" s="57">
        <f t="shared" si="471"/>
        <v>28890.200479779189</v>
      </c>
      <c r="J749" s="182">
        <f t="shared" si="472"/>
        <v>3103.4230368239059</v>
      </c>
      <c r="K749" s="182">
        <f t="shared" si="473"/>
        <v>222.57359627108266</v>
      </c>
      <c r="L749" s="182">
        <f t="shared" si="474"/>
        <v>3028.9942184266683</v>
      </c>
      <c r="M749" s="203"/>
      <c r="N749" s="184">
        <f t="shared" si="475"/>
        <v>3</v>
      </c>
      <c r="O749" s="184">
        <f t="shared" si="476"/>
        <v>1.3962634015954338E-3</v>
      </c>
      <c r="P749" s="184">
        <f t="shared" si="477"/>
        <v>-1.7453292519927421E-4</v>
      </c>
      <c r="Q749" s="182">
        <f t="shared" si="478"/>
        <v>1.4071293937094609E-3</v>
      </c>
      <c r="R749" s="182">
        <f t="shared" si="479"/>
        <v>1.000000165001127</v>
      </c>
      <c r="S749" s="182">
        <f t="shared" si="480"/>
        <v>-5.23598468566055E-3</v>
      </c>
      <c r="T749" s="182">
        <f t="shared" si="481"/>
        <v>-2.6158191674773712</v>
      </c>
      <c r="U749" s="185">
        <f t="shared" si="482"/>
        <v>-1.4688298684710281</v>
      </c>
    </row>
    <row r="750" spans="1:21" x14ac:dyDescent="0.3">
      <c r="A750" s="180">
        <v>3897</v>
      </c>
      <c r="B750" s="181">
        <v>90.34</v>
      </c>
      <c r="C750" s="181">
        <v>209.3</v>
      </c>
      <c r="D750" s="57">
        <f t="shared" si="466"/>
        <v>1116.9133634070297</v>
      </c>
      <c r="E750" s="57">
        <f t="shared" si="467"/>
        <v>-1033.3333634070298</v>
      </c>
      <c r="F750" s="57">
        <f t="shared" si="468"/>
        <v>-2288.0045089844948</v>
      </c>
      <c r="G750" s="57">
        <f t="shared" si="469"/>
        <v>-2101.0478822500017</v>
      </c>
      <c r="H750" s="57">
        <f t="shared" si="470"/>
        <v>15866.44549101552</v>
      </c>
      <c r="I750" s="57">
        <f t="shared" si="471"/>
        <v>28888.73211775002</v>
      </c>
      <c r="J750" s="182">
        <f t="shared" si="472"/>
        <v>3106.3430004815305</v>
      </c>
      <c r="K750" s="182">
        <f t="shared" si="473"/>
        <v>222.56089626312644</v>
      </c>
      <c r="L750" s="182">
        <f t="shared" si="474"/>
        <v>3031.9939698789149</v>
      </c>
      <c r="M750" s="203"/>
      <c r="N750" s="184">
        <f t="shared" si="475"/>
        <v>3</v>
      </c>
      <c r="O750" s="184">
        <f t="shared" si="476"/>
        <v>3.4906585039887086E-3</v>
      </c>
      <c r="P750" s="184">
        <f t="shared" si="477"/>
        <v>-1.7453292519927421E-4</v>
      </c>
      <c r="Q750" s="182">
        <f t="shared" si="478"/>
        <v>3.4950190225380151E-3</v>
      </c>
      <c r="R750" s="182">
        <f t="shared" si="479"/>
        <v>1.0000010179310741</v>
      </c>
      <c r="S750" s="182">
        <f t="shared" si="480"/>
        <v>-1.2566327518237788E-2</v>
      </c>
      <c r="T750" s="182">
        <f t="shared" si="481"/>
        <v>-2.6160554041049657</v>
      </c>
      <c r="U750" s="185">
        <f t="shared" si="482"/>
        <v>-1.468362029167591</v>
      </c>
    </row>
    <row r="751" spans="1:21" x14ac:dyDescent="0.3">
      <c r="A751" s="180">
        <v>3900</v>
      </c>
      <c r="B751" s="181">
        <v>90.45</v>
      </c>
      <c r="C751" s="181">
        <v>209.29</v>
      </c>
      <c r="D751" s="57">
        <f t="shared" si="466"/>
        <v>1116.8926814223469</v>
      </c>
      <c r="E751" s="57">
        <f t="shared" si="467"/>
        <v>-1033.3126814223469</v>
      </c>
      <c r="F751" s="57">
        <f t="shared" si="468"/>
        <v>-2290.6207823316117</v>
      </c>
      <c r="G751" s="57">
        <f t="shared" si="469"/>
        <v>-2102.5157661832291</v>
      </c>
      <c r="H751" s="57">
        <f t="shared" si="470"/>
        <v>15863.829217668403</v>
      </c>
      <c r="I751" s="57">
        <f t="shared" si="471"/>
        <v>28887.264233816793</v>
      </c>
      <c r="J751" s="182">
        <f t="shared" si="472"/>
        <v>3109.2629537397661</v>
      </c>
      <c r="K751" s="182">
        <f t="shared" si="473"/>
        <v>222.54821090317637</v>
      </c>
      <c r="L751" s="182">
        <f t="shared" si="474"/>
        <v>3034.9936710273751</v>
      </c>
      <c r="M751" s="203"/>
      <c r="N751" s="184">
        <f t="shared" si="475"/>
        <v>3</v>
      </c>
      <c r="O751" s="184">
        <f t="shared" si="476"/>
        <v>1.9198621771937526E-3</v>
      </c>
      <c r="P751" s="184">
        <f t="shared" si="477"/>
        <v>-1.7453292519977026E-4</v>
      </c>
      <c r="Q751" s="182">
        <f t="shared" si="478"/>
        <v>1.9277787902312049E-3</v>
      </c>
      <c r="R751" s="182">
        <f t="shared" si="479"/>
        <v>1.0000003096943704</v>
      </c>
      <c r="S751" s="182">
        <f t="shared" si="480"/>
        <v>-2.0681984682737541E-2</v>
      </c>
      <c r="T751" s="182">
        <f t="shared" si="481"/>
        <v>-2.6162733471170427</v>
      </c>
      <c r="U751" s="185">
        <f t="shared" si="482"/>
        <v>-1.4678839332272209</v>
      </c>
    </row>
    <row r="752" spans="1:21" x14ac:dyDescent="0.3">
      <c r="A752" s="180">
        <v>3903</v>
      </c>
      <c r="B752" s="181">
        <v>90.54</v>
      </c>
      <c r="C752" s="181">
        <v>209.29</v>
      </c>
      <c r="D752" s="57">
        <f t="shared" si="466"/>
        <v>1116.8667636080349</v>
      </c>
      <c r="E752" s="57">
        <f t="shared" si="467"/>
        <v>-1033.286763608035</v>
      </c>
      <c r="F752" s="57">
        <f t="shared" si="468"/>
        <v>-2293.2371484357591</v>
      </c>
      <c r="G752" s="57">
        <f t="shared" si="469"/>
        <v>-2103.9834019777709</v>
      </c>
      <c r="H752" s="57">
        <f t="shared" si="470"/>
        <v>15861.212851564256</v>
      </c>
      <c r="I752" s="57">
        <f t="shared" si="471"/>
        <v>28885.796598022251</v>
      </c>
      <c r="J752" s="182">
        <f t="shared" si="472"/>
        <v>3112.1829597187448</v>
      </c>
      <c r="K752" s="182">
        <f t="shared" si="473"/>
        <v>222.53554482686147</v>
      </c>
      <c r="L752" s="182">
        <f t="shared" si="474"/>
        <v>3037.9933284364383</v>
      </c>
      <c r="M752" s="203"/>
      <c r="N752" s="184">
        <f t="shared" si="475"/>
        <v>3</v>
      </c>
      <c r="O752" s="184">
        <f t="shared" si="476"/>
        <v>1.5707963267949561E-3</v>
      </c>
      <c r="P752" s="184">
        <f t="shared" si="477"/>
        <v>0</v>
      </c>
      <c r="Q752" s="182">
        <f t="shared" si="478"/>
        <v>1.5707963268012382E-3</v>
      </c>
      <c r="R752" s="182">
        <f t="shared" si="479"/>
        <v>1.0000002056168091</v>
      </c>
      <c r="S752" s="182">
        <f t="shared" si="480"/>
        <v>-2.5917814311920397E-2</v>
      </c>
      <c r="T752" s="182">
        <f t="shared" si="481"/>
        <v>-2.6163661041472279</v>
      </c>
      <c r="U752" s="185">
        <f t="shared" si="482"/>
        <v>-1.4676357945417107</v>
      </c>
    </row>
    <row r="753" spans="1:21" x14ac:dyDescent="0.3">
      <c r="A753" s="199">
        <v>3905.66</v>
      </c>
      <c r="B753" s="200">
        <v>90.46</v>
      </c>
      <c r="C753" s="200">
        <v>209.28</v>
      </c>
      <c r="D753" s="201">
        <f t="shared" si="466"/>
        <v>1116.843551025436</v>
      </c>
      <c r="E753" s="201">
        <f t="shared" ref="E753" si="483">$D$1-D753</f>
        <v>-1033.2635510254361</v>
      </c>
      <c r="F753" s="201">
        <f t="shared" si="468"/>
        <v>-2295.5571048892889</v>
      </c>
      <c r="G753" s="201">
        <f t="shared" si="469"/>
        <v>-2105.2845023052832</v>
      </c>
      <c r="H753" s="201">
        <f t="shared" si="470"/>
        <v>15858.892895110726</v>
      </c>
      <c r="I753" s="201">
        <f t="shared" si="471"/>
        <v>28884.495497694737</v>
      </c>
      <c r="J753" s="202">
        <f t="shared" si="472"/>
        <v>3114.7721036144039</v>
      </c>
      <c r="K753" s="202">
        <f t="shared" ref="K753" si="484">IF(J753=0,0,IF(F753&lt;0,ATAN(G753/F753)*180/PI()+180,ATAN(G753/F753)*180/PI()))</f>
        <v>222.52432995500664</v>
      </c>
      <c r="L753" s="202">
        <f t="shared" ref="L753" si="485">COS((K753-$B$1)*PI()/180)*J753</f>
        <v>3040.6530198246251</v>
      </c>
      <c r="M753" s="203"/>
      <c r="N753" s="204">
        <f t="shared" si="475"/>
        <v>2.6599999999998545</v>
      </c>
      <c r="O753" s="204">
        <f t="shared" si="476"/>
        <v>-1.3962634015956819E-3</v>
      </c>
      <c r="P753" s="204">
        <f t="shared" si="477"/>
        <v>-1.7453292519927421E-4</v>
      </c>
      <c r="Q753" s="202">
        <f t="shared" ref="Q753" si="486">ACOS(COS(O753)-SIN(RADIANS(B752))*SIN(RADIANS(B753))*(1-COS(P753)))</f>
        <v>1.407128602422425E-3</v>
      </c>
      <c r="R753" s="202">
        <f t="shared" ref="R753" si="487">2/Q753*TAN(Q753/2)</f>
        <v>1.0000001650009414</v>
      </c>
      <c r="S753" s="202">
        <f t="shared" ref="S753" si="488">(N753/2)*(COS(RADIANS(B752))+COS(RADIANS(B753)))*R753</f>
        <v>-2.3212582599004779E-2</v>
      </c>
      <c r="T753" s="202">
        <f t="shared" si="481"/>
        <v>-2.319956453529902</v>
      </c>
      <c r="U753" s="205">
        <f t="shared" si="482"/>
        <v>-1.3011003275124173</v>
      </c>
    </row>
    <row r="754" spans="1:21" x14ac:dyDescent="0.3">
      <c r="A754" s="206">
        <v>3909</v>
      </c>
      <c r="B754" s="207">
        <v>90.12</v>
      </c>
      <c r="C754" s="207">
        <v>209.27</v>
      </c>
      <c r="D754" s="208">
        <f t="shared" ref="D754:D785" si="489">S754+D753</f>
        <v>1116.8266458632429</v>
      </c>
      <c r="E754" s="208">
        <f t="shared" ref="E754:E785" si="490">$D$1-D754</f>
        <v>-1033.246645863243</v>
      </c>
      <c r="F754" s="208">
        <f t="shared" ref="F754:F785" si="491">T754+F753</f>
        <v>-2298.4704875887587</v>
      </c>
      <c r="G754" s="208">
        <f t="shared" ref="G754:G785" si="492">U754+G753</f>
        <v>-2106.9177453054963</v>
      </c>
      <c r="H754" s="208">
        <f t="shared" ref="H754:H785" si="493">H753+T754</f>
        <v>15855.979512411257</v>
      </c>
      <c r="I754" s="208">
        <f t="shared" ref="I754:I785" si="494">I753+U754</f>
        <v>28882.862254694526</v>
      </c>
      <c r="J754" s="209">
        <f t="shared" ref="J754:J785" si="495">SQRT(F754^2+G754^2)</f>
        <v>3118.0232468343952</v>
      </c>
      <c r="K754" s="209">
        <f t="shared" ref="K754:K785" si="496">IF(J754=0,0,IF(F754&lt;0,ATAN(G754/F754)*180/PI()+180,ATAN(G754/F754)*180/PI()))</f>
        <v>222.51026373710638</v>
      </c>
      <c r="L754" s="209">
        <f t="shared" ref="L754:L785" si="497">COS((K754-$B$1)*PI()/180)*J754</f>
        <v>3043.9927047534188</v>
      </c>
      <c r="M754" s="216"/>
      <c r="N754" s="210">
        <f t="shared" ref="N754:N785" si="498">A754-A753</f>
        <v>3.3400000000001455</v>
      </c>
      <c r="O754" s="210">
        <f t="shared" ref="O754:O785" si="499">RADIANS(B754-B753)</f>
        <v>-5.9341194567805317E-3</v>
      </c>
      <c r="P754" s="210">
        <f t="shared" ref="P754:P785" si="500">RADIANS(C754-C753)</f>
        <v>-1.7453292519927421E-4</v>
      </c>
      <c r="Q754" s="209">
        <f t="shared" ref="Q754:Q785" si="501">ACOS(COS(O754)-SIN(RADIANS(B753))*SIN(RADIANS(B754))*(1-COS(P754)))</f>
        <v>5.936685489359439E-3</v>
      </c>
      <c r="R754" s="209">
        <f t="shared" ref="R754:R785" si="502">2/Q754*TAN(Q754/2)</f>
        <v>1.0000029370299013</v>
      </c>
      <c r="S754" s="209">
        <f t="shared" ref="S754:S785" si="503">(N754/2)*(COS(RADIANS(B753))+COS(RADIANS(B754)))*R754</f>
        <v>-1.6905162193120077E-2</v>
      </c>
      <c r="T754" s="209">
        <f t="shared" ref="T754:T785" si="504">(N754/2)*(SIN(RADIANS(B753))*COS(RADIANS(C753))+SIN(RADIANS(B754))*COS(RADIANS(C754)))*R754</f>
        <v>-2.913382699470016</v>
      </c>
      <c r="U754" s="211">
        <f t="shared" ref="U754:U785" si="505">(N754/2)*(SIN(RADIANS(B753))*SIN(RADIANS(C753))+SIN(RADIANS(B754))*SIN(RADIANS(C754)))*R754</f>
        <v>-1.6332430002128275</v>
      </c>
    </row>
    <row r="755" spans="1:21" x14ac:dyDescent="0.3">
      <c r="A755" s="206">
        <v>3912</v>
      </c>
      <c r="B755" s="207">
        <v>89.86</v>
      </c>
      <c r="C755" s="207">
        <v>209.25</v>
      </c>
      <c r="D755" s="208">
        <f t="shared" si="489"/>
        <v>1116.8271694615719</v>
      </c>
      <c r="E755" s="208">
        <f t="shared" si="490"/>
        <v>-1033.247169461572</v>
      </c>
      <c r="F755" s="208">
        <f t="shared" si="491"/>
        <v>-2301.0877174297766</v>
      </c>
      <c r="G755" s="208">
        <f t="shared" si="492"/>
        <v>-2108.3840645577916</v>
      </c>
      <c r="H755" s="208">
        <f t="shared" si="493"/>
        <v>15853.362282570239</v>
      </c>
      <c r="I755" s="208">
        <f t="shared" si="494"/>
        <v>28881.39593544223</v>
      </c>
      <c r="J755" s="209">
        <f t="shared" si="495"/>
        <v>3120.9434546283296</v>
      </c>
      <c r="K755" s="209">
        <f t="shared" si="496"/>
        <v>222.4976401886145</v>
      </c>
      <c r="L755" s="209">
        <f t="shared" si="497"/>
        <v>3046.9924519094302</v>
      </c>
      <c r="M755" s="216"/>
      <c r="N755" s="210">
        <f t="shared" si="498"/>
        <v>3</v>
      </c>
      <c r="O755" s="210">
        <f t="shared" si="499"/>
        <v>-4.5378560551853457E-3</v>
      </c>
      <c r="P755" s="210">
        <f t="shared" si="500"/>
        <v>-3.490658503990445E-4</v>
      </c>
      <c r="Q755" s="209">
        <f t="shared" si="501"/>
        <v>4.5512618396212901E-3</v>
      </c>
      <c r="R755" s="209">
        <f t="shared" si="502"/>
        <v>1.0000017261689367</v>
      </c>
      <c r="S755" s="209">
        <f t="shared" si="503"/>
        <v>5.2359832900610471E-4</v>
      </c>
      <c r="T755" s="209">
        <f t="shared" si="504"/>
        <v>-2.6172298410181059</v>
      </c>
      <c r="U755" s="211">
        <f t="shared" si="505"/>
        <v>-1.4663192522952189</v>
      </c>
    </row>
    <row r="756" spans="1:21" x14ac:dyDescent="0.3">
      <c r="A756" s="206">
        <v>3915</v>
      </c>
      <c r="B756" s="207">
        <v>89.55</v>
      </c>
      <c r="C756" s="207">
        <v>209.24</v>
      </c>
      <c r="D756" s="208">
        <f t="shared" si="489"/>
        <v>1116.8426155384066</v>
      </c>
      <c r="E756" s="208">
        <f t="shared" si="490"/>
        <v>-1033.2626155384066</v>
      </c>
      <c r="F756" s="208">
        <f t="shared" si="491"/>
        <v>-2303.7052954683545</v>
      </c>
      <c r="G756" s="208">
        <f t="shared" si="492"/>
        <v>-2109.8496786449714</v>
      </c>
      <c r="H756" s="208">
        <f t="shared" si="493"/>
        <v>15850.74470453166</v>
      </c>
      <c r="I756" s="208">
        <f t="shared" si="494"/>
        <v>28879.930321355048</v>
      </c>
      <c r="J756" s="209">
        <f t="shared" si="495"/>
        <v>3123.863594148635</v>
      </c>
      <c r="K756" s="209">
        <f t="shared" si="496"/>
        <v>222.48502639054519</v>
      </c>
      <c r="L756" s="209">
        <f t="shared" si="497"/>
        <v>3049.9921480308171</v>
      </c>
      <c r="M756" s="216"/>
      <c r="N756" s="210">
        <f t="shared" si="498"/>
        <v>3</v>
      </c>
      <c r="O756" s="210">
        <f t="shared" si="499"/>
        <v>-5.4105206811824614E-3</v>
      </c>
      <c r="P756" s="210">
        <f t="shared" si="500"/>
        <v>-1.7453292519927421E-4</v>
      </c>
      <c r="Q756" s="209">
        <f t="shared" si="501"/>
        <v>5.4133349149458887E-3</v>
      </c>
      <c r="R756" s="209">
        <f t="shared" si="502"/>
        <v>1.0000024420233979</v>
      </c>
      <c r="S756" s="209">
        <f t="shared" si="503"/>
        <v>1.5446076834673549E-2</v>
      </c>
      <c r="T756" s="209">
        <f t="shared" si="504"/>
        <v>-2.6175780385780616</v>
      </c>
      <c r="U756" s="211">
        <f t="shared" si="505"/>
        <v>-1.4656140871796834</v>
      </c>
    </row>
    <row r="757" spans="1:21" x14ac:dyDescent="0.3">
      <c r="A757" s="206">
        <v>3918</v>
      </c>
      <c r="B757" s="207">
        <v>89.5</v>
      </c>
      <c r="C757" s="207">
        <v>209.23</v>
      </c>
      <c r="D757" s="208">
        <f t="shared" si="489"/>
        <v>1116.8674861946286</v>
      </c>
      <c r="E757" s="208">
        <f t="shared" si="490"/>
        <v>-1033.2874861946286</v>
      </c>
      <c r="F757" s="208">
        <f t="shared" si="491"/>
        <v>-2306.3230771135077</v>
      </c>
      <c r="G757" s="208">
        <f t="shared" si="492"/>
        <v>-2111.3148066648919</v>
      </c>
      <c r="H757" s="208">
        <f t="shared" si="493"/>
        <v>15848.126922886508</v>
      </c>
      <c r="I757" s="208">
        <f t="shared" si="494"/>
        <v>28878.465193335127</v>
      </c>
      <c r="J757" s="209">
        <f t="shared" si="495"/>
        <v>3126.7837067614269</v>
      </c>
      <c r="K757" s="209">
        <f t="shared" si="496"/>
        <v>222.47242706450791</v>
      </c>
      <c r="L757" s="209">
        <f t="shared" si="497"/>
        <v>3052.9917774470405</v>
      </c>
      <c r="M757" s="216"/>
      <c r="N757" s="210">
        <f t="shared" si="498"/>
        <v>3</v>
      </c>
      <c r="O757" s="210">
        <f t="shared" si="499"/>
        <v>-8.7266462599711514E-4</v>
      </c>
      <c r="P757" s="210">
        <f t="shared" si="500"/>
        <v>-1.7453292519977026E-4</v>
      </c>
      <c r="Q757" s="209">
        <f t="shared" si="501"/>
        <v>8.8994561394795113E-4</v>
      </c>
      <c r="R757" s="209">
        <f t="shared" si="502"/>
        <v>1.0000000660002715</v>
      </c>
      <c r="S757" s="209">
        <f t="shared" si="503"/>
        <v>2.4870656222097824E-2</v>
      </c>
      <c r="T757" s="209">
        <f t="shared" si="504"/>
        <v>-2.6177816451531997</v>
      </c>
      <c r="U757" s="211">
        <f t="shared" si="505"/>
        <v>-1.4651280199203438</v>
      </c>
    </row>
    <row r="758" spans="1:21" x14ac:dyDescent="0.3">
      <c r="A758" s="206">
        <v>3921</v>
      </c>
      <c r="B758" s="207">
        <v>89.66</v>
      </c>
      <c r="C758" s="207">
        <v>209.22</v>
      </c>
      <c r="D758" s="208">
        <f t="shared" si="489"/>
        <v>1116.8894771391674</v>
      </c>
      <c r="E758" s="208">
        <f t="shared" si="490"/>
        <v>-1033.3094771391675</v>
      </c>
      <c r="F758" s="208">
        <f t="shared" si="491"/>
        <v>-2308.9411332949767</v>
      </c>
      <c r="G758" s="208">
        <f t="shared" si="492"/>
        <v>-2112.779488322295</v>
      </c>
      <c r="H758" s="208">
        <f t="shared" si="493"/>
        <v>15845.508866705039</v>
      </c>
      <c r="I758" s="208">
        <f t="shared" si="494"/>
        <v>28877.000511677725</v>
      </c>
      <c r="J758" s="209">
        <f t="shared" si="495"/>
        <v>3129.7038715023677</v>
      </c>
      <c r="K758" s="209">
        <f t="shared" si="496"/>
        <v>222.45984182872076</v>
      </c>
      <c r="L758" s="209">
        <f t="shared" si="497"/>
        <v>3055.9914214374294</v>
      </c>
      <c r="M758" s="216"/>
      <c r="N758" s="210">
        <f t="shared" si="498"/>
        <v>3</v>
      </c>
      <c r="O758" s="210">
        <f t="shared" si="499"/>
        <v>2.7925268031908676E-3</v>
      </c>
      <c r="P758" s="210">
        <f t="shared" si="500"/>
        <v>-1.7453292519927421E-4</v>
      </c>
      <c r="Q758" s="209">
        <f t="shared" si="501"/>
        <v>2.7979753450926292E-3</v>
      </c>
      <c r="R758" s="209">
        <f t="shared" si="502"/>
        <v>1.0000006523893468</v>
      </c>
      <c r="S758" s="209">
        <f t="shared" si="503"/>
        <v>2.1990944538787735E-2</v>
      </c>
      <c r="T758" s="209">
        <f t="shared" si="504"/>
        <v>-2.6180561814687957</v>
      </c>
      <c r="U758" s="211">
        <f t="shared" si="505"/>
        <v>-1.4646816574031813</v>
      </c>
    </row>
    <row r="759" spans="1:21" x14ac:dyDescent="0.3">
      <c r="A759" s="206">
        <v>3924</v>
      </c>
      <c r="B759" s="207">
        <v>89.88</v>
      </c>
      <c r="C759" s="207">
        <v>209.21</v>
      </c>
      <c r="D759" s="208">
        <f t="shared" si="489"/>
        <v>1116.9015198712955</v>
      </c>
      <c r="E759" s="208">
        <f t="shared" si="490"/>
        <v>-1033.3215198712955</v>
      </c>
      <c r="F759" s="208">
        <f t="shared" si="491"/>
        <v>-2311.5594935655117</v>
      </c>
      <c r="G759" s="208">
        <f t="shared" si="492"/>
        <v>-2114.2437401400616</v>
      </c>
      <c r="H759" s="208">
        <f t="shared" si="493"/>
        <v>15842.890506434504</v>
      </c>
      <c r="I759" s="208">
        <f t="shared" si="494"/>
        <v>28875.536259859957</v>
      </c>
      <c r="J759" s="209">
        <f t="shared" si="495"/>
        <v>3132.6241212463206</v>
      </c>
      <c r="K759" s="209">
        <f t="shared" si="496"/>
        <v>222.44727050199367</v>
      </c>
      <c r="L759" s="209">
        <f t="shared" si="497"/>
        <v>3058.9911138568559</v>
      </c>
      <c r="M759" s="216"/>
      <c r="N759" s="210">
        <f t="shared" si="498"/>
        <v>3</v>
      </c>
      <c r="O759" s="210">
        <f t="shared" si="499"/>
        <v>3.8397243543875051E-3</v>
      </c>
      <c r="P759" s="210">
        <f t="shared" si="500"/>
        <v>-1.7453292519927421E-4</v>
      </c>
      <c r="Q759" s="209">
        <f t="shared" si="501"/>
        <v>3.843688896275621E-3</v>
      </c>
      <c r="R759" s="209">
        <f t="shared" si="502"/>
        <v>1.0000012311638464</v>
      </c>
      <c r="S759" s="209">
        <f t="shared" si="503"/>
        <v>1.2042732127965755E-2</v>
      </c>
      <c r="T759" s="209">
        <f t="shared" si="504"/>
        <v>-2.6183602705351929</v>
      </c>
      <c r="U759" s="211">
        <f t="shared" si="505"/>
        <v>-1.4642518177666615</v>
      </c>
    </row>
    <row r="760" spans="1:21" x14ac:dyDescent="0.3">
      <c r="A760" s="206">
        <v>3927</v>
      </c>
      <c r="B760" s="207">
        <v>89.9</v>
      </c>
      <c r="C760" s="207">
        <v>209.19</v>
      </c>
      <c r="D760" s="208">
        <f t="shared" si="489"/>
        <v>1116.9072794543181</v>
      </c>
      <c r="E760" s="208">
        <f t="shared" si="490"/>
        <v>-1033.3272794543182</v>
      </c>
      <c r="F760" s="208">
        <f t="shared" si="491"/>
        <v>-2314.1782549446007</v>
      </c>
      <c r="G760" s="208">
        <f t="shared" si="492"/>
        <v>-2115.7073164051831</v>
      </c>
      <c r="H760" s="208">
        <f t="shared" si="493"/>
        <v>15840.271745055416</v>
      </c>
      <c r="I760" s="208">
        <f t="shared" si="494"/>
        <v>28874.072683594837</v>
      </c>
      <c r="J760" s="209">
        <f t="shared" si="495"/>
        <v>3135.5443617255451</v>
      </c>
      <c r="K760" s="209">
        <f t="shared" si="496"/>
        <v>222.43470853589673</v>
      </c>
      <c r="L760" s="209">
        <f t="shared" si="497"/>
        <v>3061.990815870156</v>
      </c>
      <c r="M760" s="216"/>
      <c r="N760" s="210">
        <f t="shared" si="498"/>
        <v>3</v>
      </c>
      <c r="O760" s="210">
        <f t="shared" si="499"/>
        <v>3.490658503990445E-4</v>
      </c>
      <c r="P760" s="210">
        <f t="shared" si="500"/>
        <v>-3.490658503990445E-4</v>
      </c>
      <c r="Q760" s="209">
        <f t="shared" si="501"/>
        <v>4.936532038557484E-4</v>
      </c>
      <c r="R760" s="209">
        <f t="shared" si="502"/>
        <v>1.000000020307791</v>
      </c>
      <c r="S760" s="209">
        <f t="shared" si="503"/>
        <v>5.7595830226410891E-3</v>
      </c>
      <c r="T760" s="209">
        <f t="shared" si="504"/>
        <v>-2.6187613790887632</v>
      </c>
      <c r="U760" s="211">
        <f t="shared" si="505"/>
        <v>-1.4635762651212993</v>
      </c>
    </row>
    <row r="761" spans="1:21" x14ac:dyDescent="0.3">
      <c r="A761" s="206">
        <v>3930.45</v>
      </c>
      <c r="B761" s="207">
        <v>89.54</v>
      </c>
      <c r="C761" s="207">
        <v>209.18</v>
      </c>
      <c r="D761" s="208">
        <f t="shared" si="489"/>
        <v>1116.9241392400941</v>
      </c>
      <c r="E761" s="208">
        <f t="shared" si="490"/>
        <v>-1033.3441392400941</v>
      </c>
      <c r="F761" s="208">
        <f t="shared" si="491"/>
        <v>-2317.1902357195827</v>
      </c>
      <c r="G761" s="208">
        <f t="shared" si="492"/>
        <v>-2117.3896208874166</v>
      </c>
      <c r="H761" s="208">
        <f t="shared" si="493"/>
        <v>15837.259764280434</v>
      </c>
      <c r="I761" s="208">
        <f t="shared" si="494"/>
        <v>28872.390379112603</v>
      </c>
      <c r="J761" s="209">
        <f t="shared" si="495"/>
        <v>3138.9025781562468</v>
      </c>
      <c r="K761" s="209">
        <f t="shared" si="496"/>
        <v>222.42027529156769</v>
      </c>
      <c r="L761" s="209">
        <f t="shared" si="497"/>
        <v>3065.4404199781184</v>
      </c>
      <c r="M761" s="216"/>
      <c r="N761" s="210">
        <f t="shared" si="498"/>
        <v>3.4499999999998181</v>
      </c>
      <c r="O761" s="210">
        <f t="shared" si="499"/>
        <v>-6.2831853071795762E-3</v>
      </c>
      <c r="P761" s="210">
        <f t="shared" si="500"/>
        <v>-1.7453292519927421E-4</v>
      </c>
      <c r="Q761" s="209">
        <f t="shared" si="501"/>
        <v>6.2856088423173251E-3</v>
      </c>
      <c r="R761" s="209">
        <f t="shared" si="502"/>
        <v>1.000003292419551</v>
      </c>
      <c r="S761" s="209">
        <f t="shared" si="503"/>
        <v>1.6859785775913093E-2</v>
      </c>
      <c r="T761" s="209">
        <f t="shared" si="504"/>
        <v>-3.0119807749820153</v>
      </c>
      <c r="U761" s="211">
        <f t="shared" si="505"/>
        <v>-1.6823044822337594</v>
      </c>
    </row>
    <row r="762" spans="1:21" x14ac:dyDescent="0.3">
      <c r="A762" s="206">
        <v>3933</v>
      </c>
      <c r="B762" s="207">
        <v>89.22</v>
      </c>
      <c r="C762" s="207">
        <v>209.22</v>
      </c>
      <c r="D762" s="208">
        <f t="shared" si="489"/>
        <v>1116.951732322316</v>
      </c>
      <c r="E762" s="208">
        <f t="shared" si="490"/>
        <v>-1033.3717323223161</v>
      </c>
      <c r="F762" s="208">
        <f t="shared" si="491"/>
        <v>-2319.4160537690896</v>
      </c>
      <c r="G762" s="208">
        <f t="shared" si="492"/>
        <v>-2118.6335885178796</v>
      </c>
      <c r="H762" s="208">
        <f t="shared" si="493"/>
        <v>15835.033946230928</v>
      </c>
      <c r="I762" s="208">
        <f t="shared" si="494"/>
        <v>28871.146411482139</v>
      </c>
      <c r="J762" s="209">
        <f t="shared" si="495"/>
        <v>3141.3849036496504</v>
      </c>
      <c r="K762" s="209">
        <f t="shared" si="496"/>
        <v>222.40963942042686</v>
      </c>
      <c r="L762" s="209">
        <f t="shared" si="497"/>
        <v>3067.9900187684248</v>
      </c>
      <c r="M762" s="216"/>
      <c r="N762" s="210">
        <f t="shared" si="498"/>
        <v>2.5500000000001819</v>
      </c>
      <c r="O762" s="210">
        <f t="shared" si="499"/>
        <v>-5.5850536063819832E-3</v>
      </c>
      <c r="P762" s="210">
        <f t="shared" si="500"/>
        <v>6.9813170079759297E-4</v>
      </c>
      <c r="Q762" s="209">
        <f t="shared" si="501"/>
        <v>5.6285125319355256E-3</v>
      </c>
      <c r="R762" s="209">
        <f t="shared" si="502"/>
        <v>1.0000026400211404</v>
      </c>
      <c r="S762" s="209">
        <f t="shared" si="503"/>
        <v>2.759308222209118E-2</v>
      </c>
      <c r="T762" s="209">
        <f t="shared" si="504"/>
        <v>-2.2258180495067457</v>
      </c>
      <c r="U762" s="211">
        <f t="shared" si="505"/>
        <v>-1.2439676304628839</v>
      </c>
    </row>
    <row r="763" spans="1:21" x14ac:dyDescent="0.3">
      <c r="A763" s="206">
        <v>3936</v>
      </c>
      <c r="B763" s="207">
        <v>89.26</v>
      </c>
      <c r="C763" s="207">
        <v>209.28</v>
      </c>
      <c r="D763" s="208">
        <f t="shared" si="489"/>
        <v>1116.9915246651747</v>
      </c>
      <c r="E763" s="208">
        <f t="shared" si="490"/>
        <v>-1033.4115246651747</v>
      </c>
      <c r="F763" s="208">
        <f t="shared" si="491"/>
        <v>-2322.0333113477377</v>
      </c>
      <c r="G763" s="208">
        <f t="shared" si="492"/>
        <v>-2120.0993231966659</v>
      </c>
      <c r="H763" s="208">
        <f t="shared" si="493"/>
        <v>15832.41668865228</v>
      </c>
      <c r="I763" s="208">
        <f t="shared" si="494"/>
        <v>28869.680676803353</v>
      </c>
      <c r="J763" s="209">
        <f t="shared" si="495"/>
        <v>3144.3059391903171</v>
      </c>
      <c r="K763" s="209">
        <f t="shared" si="496"/>
        <v>222.39719492983221</v>
      </c>
      <c r="L763" s="209">
        <f t="shared" si="497"/>
        <v>3070.9894976591745</v>
      </c>
      <c r="M763" s="216"/>
      <c r="N763" s="210">
        <f t="shared" si="498"/>
        <v>3</v>
      </c>
      <c r="O763" s="210">
        <f t="shared" si="499"/>
        <v>6.9813170079784093E-4</v>
      </c>
      <c r="P763" s="210">
        <f t="shared" si="500"/>
        <v>1.0471975511966373E-3</v>
      </c>
      <c r="Q763" s="209">
        <f t="shared" si="501"/>
        <v>1.2584981533769746E-3</v>
      </c>
      <c r="R763" s="209">
        <f t="shared" si="502"/>
        <v>1.0000001319848211</v>
      </c>
      <c r="S763" s="209">
        <f t="shared" si="503"/>
        <v>3.9792342858595016E-2</v>
      </c>
      <c r="T763" s="209">
        <f t="shared" si="504"/>
        <v>-2.6172575786479348</v>
      </c>
      <c r="U763" s="211">
        <f t="shared" si="505"/>
        <v>-1.4657346787862511</v>
      </c>
    </row>
    <row r="764" spans="1:21" x14ac:dyDescent="0.3">
      <c r="A764" s="206">
        <v>3939</v>
      </c>
      <c r="B764" s="207">
        <v>89.39</v>
      </c>
      <c r="C764" s="207">
        <v>209.33</v>
      </c>
      <c r="D764" s="208">
        <f t="shared" si="489"/>
        <v>1117.0268667596465</v>
      </c>
      <c r="E764" s="208">
        <f t="shared" si="490"/>
        <v>-1033.4468667596466</v>
      </c>
      <c r="F764" s="208">
        <f t="shared" si="491"/>
        <v>-2324.6492088398754</v>
      </c>
      <c r="G764" s="208">
        <f t="shared" si="492"/>
        <v>-2121.5675966095164</v>
      </c>
      <c r="H764" s="208">
        <f t="shared" si="493"/>
        <v>15829.800791160142</v>
      </c>
      <c r="I764" s="208">
        <f t="shared" si="494"/>
        <v>28868.212403390502</v>
      </c>
      <c r="J764" s="209">
        <f t="shared" si="495"/>
        <v>3147.2278295578376</v>
      </c>
      <c r="K764" s="209">
        <f t="shared" si="496"/>
        <v>222.38482436954558</v>
      </c>
      <c r="L764" s="209">
        <f t="shared" si="497"/>
        <v>3073.9890680474869</v>
      </c>
      <c r="M764" s="216"/>
      <c r="N764" s="210">
        <f t="shared" si="498"/>
        <v>3</v>
      </c>
      <c r="O764" s="210">
        <f t="shared" si="499"/>
        <v>2.2689280275925493E-3</v>
      </c>
      <c r="P764" s="210">
        <f t="shared" si="500"/>
        <v>8.726646259973632E-4</v>
      </c>
      <c r="Q764" s="209">
        <f t="shared" si="501"/>
        <v>2.4309405435518627E-3</v>
      </c>
      <c r="R764" s="209">
        <f t="shared" si="502"/>
        <v>1.0000004924562849</v>
      </c>
      <c r="S764" s="209">
        <f t="shared" si="503"/>
        <v>3.5342094471884897E-2</v>
      </c>
      <c r="T764" s="209">
        <f t="shared" si="504"/>
        <v>-2.6158974921376092</v>
      </c>
      <c r="U764" s="211">
        <f t="shared" si="505"/>
        <v>-1.4682734128504256</v>
      </c>
    </row>
    <row r="765" spans="1:21" x14ac:dyDescent="0.3">
      <c r="A765" s="206">
        <v>3942</v>
      </c>
      <c r="B765" s="207">
        <v>89.53</v>
      </c>
      <c r="C765" s="207">
        <v>209.38</v>
      </c>
      <c r="D765" s="208">
        <f t="shared" si="489"/>
        <v>1117.0551406697064</v>
      </c>
      <c r="E765" s="208">
        <f t="shared" si="490"/>
        <v>-1033.4751406697064</v>
      </c>
      <c r="F765" s="208">
        <f t="shared" si="491"/>
        <v>-2327.2638892601904</v>
      </c>
      <c r="G765" s="208">
        <f t="shared" si="492"/>
        <v>-2123.0381889516188</v>
      </c>
      <c r="H765" s="208">
        <f t="shared" si="493"/>
        <v>15827.186110739827</v>
      </c>
      <c r="I765" s="208">
        <f t="shared" si="494"/>
        <v>28866.7418110484</v>
      </c>
      <c r="J765" s="209">
        <f t="shared" si="495"/>
        <v>3150.1505300543081</v>
      </c>
      <c r="K765" s="209">
        <f t="shared" si="496"/>
        <v>222.37252283672214</v>
      </c>
      <c r="L765" s="209">
        <f t="shared" si="497"/>
        <v>3076.9887438853088</v>
      </c>
      <c r="M765" s="216"/>
      <c r="N765" s="210">
        <f t="shared" si="498"/>
        <v>3</v>
      </c>
      <c r="O765" s="210">
        <f t="shared" si="499"/>
        <v>2.4434609527920711E-3</v>
      </c>
      <c r="P765" s="210">
        <f t="shared" si="500"/>
        <v>8.7266462599686718E-4</v>
      </c>
      <c r="Q765" s="209">
        <f t="shared" si="501"/>
        <v>2.5946053563286053E-3</v>
      </c>
      <c r="R765" s="209">
        <f t="shared" si="502"/>
        <v>1.0000005609984572</v>
      </c>
      <c r="S765" s="209">
        <f t="shared" si="503"/>
        <v>2.82739100598643E-2</v>
      </c>
      <c r="T765" s="209">
        <f t="shared" si="504"/>
        <v>-2.6146804203148943</v>
      </c>
      <c r="U765" s="211">
        <f t="shared" si="505"/>
        <v>-1.4705923421024159</v>
      </c>
    </row>
    <row r="766" spans="1:21" x14ac:dyDescent="0.3">
      <c r="A766" s="206">
        <v>3945</v>
      </c>
      <c r="B766" s="207">
        <v>89.7</v>
      </c>
      <c r="C766" s="207">
        <v>209.43</v>
      </c>
      <c r="D766" s="208">
        <f t="shared" si="489"/>
        <v>1117.0752990647527</v>
      </c>
      <c r="E766" s="208">
        <f t="shared" si="490"/>
        <v>-1033.4952990647528</v>
      </c>
      <c r="F766" s="208">
        <f t="shared" si="491"/>
        <v>-2329.8773421149772</v>
      </c>
      <c r="G766" s="208">
        <f t="shared" si="492"/>
        <v>-2124.5110944615562</v>
      </c>
      <c r="H766" s="208">
        <f t="shared" si="493"/>
        <v>15824.572657885041</v>
      </c>
      <c r="I766" s="208">
        <f t="shared" si="494"/>
        <v>28865.268905538462</v>
      </c>
      <c r="J766" s="209">
        <f t="shared" si="495"/>
        <v>3153.074027007769</v>
      </c>
      <c r="K766" s="209">
        <f t="shared" si="496"/>
        <v>222.36029019943538</v>
      </c>
      <c r="L766" s="209">
        <f t="shared" si="497"/>
        <v>3079.9885132041154</v>
      </c>
      <c r="M766" s="216"/>
      <c r="N766" s="210">
        <f t="shared" si="498"/>
        <v>3</v>
      </c>
      <c r="O766" s="210">
        <f t="shared" si="499"/>
        <v>2.9670597283903899E-3</v>
      </c>
      <c r="P766" s="210">
        <f t="shared" si="500"/>
        <v>8.726646259973632E-4</v>
      </c>
      <c r="Q766" s="209">
        <f t="shared" si="501"/>
        <v>3.0927256648247692E-3</v>
      </c>
      <c r="R766" s="209">
        <f t="shared" si="502"/>
        <v>1.000000797080099</v>
      </c>
      <c r="S766" s="209">
        <f t="shared" si="503"/>
        <v>2.0158395046254562E-2</v>
      </c>
      <c r="T766" s="209">
        <f t="shared" si="504"/>
        <v>-2.6134528547867695</v>
      </c>
      <c r="U766" s="211">
        <f t="shared" si="505"/>
        <v>-1.4729055099375188</v>
      </c>
    </row>
    <row r="767" spans="1:21" x14ac:dyDescent="0.3">
      <c r="A767" s="206">
        <v>3948</v>
      </c>
      <c r="B767" s="207">
        <v>89.73</v>
      </c>
      <c r="C767" s="207">
        <v>209.48</v>
      </c>
      <c r="D767" s="208">
        <f t="shared" si="489"/>
        <v>1117.0902215690969</v>
      </c>
      <c r="E767" s="208">
        <f t="shared" si="490"/>
        <v>-1033.510221569097</v>
      </c>
      <c r="F767" s="208">
        <f t="shared" si="491"/>
        <v>-2332.4895362129628</v>
      </c>
      <c r="G767" s="208">
        <f t="shared" si="492"/>
        <v>-2125.9862956466673</v>
      </c>
      <c r="H767" s="208">
        <f t="shared" si="493"/>
        <v>15821.960463787056</v>
      </c>
      <c r="I767" s="208">
        <f t="shared" si="494"/>
        <v>28863.793704353349</v>
      </c>
      <c r="J767" s="209">
        <f t="shared" si="495"/>
        <v>3155.9982835578985</v>
      </c>
      <c r="K767" s="209">
        <f t="shared" si="496"/>
        <v>222.34812642166594</v>
      </c>
      <c r="L767" s="209">
        <f t="shared" si="497"/>
        <v>3082.9883402451428</v>
      </c>
      <c r="M767" s="216"/>
      <c r="N767" s="210">
        <f t="shared" si="498"/>
        <v>3</v>
      </c>
      <c r="O767" s="210">
        <f t="shared" si="499"/>
        <v>5.2359877559831865E-4</v>
      </c>
      <c r="P767" s="210">
        <f t="shared" si="500"/>
        <v>8.7266462599686718E-4</v>
      </c>
      <c r="Q767" s="209">
        <f t="shared" si="501"/>
        <v>1.0176838248538989E-3</v>
      </c>
      <c r="R767" s="209">
        <f t="shared" si="502"/>
        <v>1.0000000863067062</v>
      </c>
      <c r="S767" s="209">
        <f t="shared" si="503"/>
        <v>1.4922504344101513E-2</v>
      </c>
      <c r="T767" s="209">
        <f t="shared" si="504"/>
        <v>-2.612194097985574</v>
      </c>
      <c r="U767" s="211">
        <f t="shared" si="505"/>
        <v>-1.4752011851110971</v>
      </c>
    </row>
    <row r="768" spans="1:21" x14ac:dyDescent="0.3">
      <c r="A768" s="206">
        <v>3951</v>
      </c>
      <c r="B768" s="207">
        <v>89.82</v>
      </c>
      <c r="C768" s="207">
        <v>209.53</v>
      </c>
      <c r="D768" s="208">
        <f t="shared" si="489"/>
        <v>1117.1020025108048</v>
      </c>
      <c r="E768" s="208">
        <f t="shared" si="490"/>
        <v>-1033.5220025108049</v>
      </c>
      <c r="F768" s="208">
        <f t="shared" si="491"/>
        <v>-2335.1004538894435</v>
      </c>
      <c r="G768" s="208">
        <f t="shared" si="492"/>
        <v>-2127.463782592245</v>
      </c>
      <c r="H768" s="208">
        <f t="shared" si="493"/>
        <v>15819.349546110576</v>
      </c>
      <c r="I768" s="208">
        <f t="shared" si="494"/>
        <v>28862.31621740777</v>
      </c>
      <c r="J768" s="209">
        <f t="shared" si="495"/>
        <v>3158.9232779534846</v>
      </c>
      <c r="K768" s="209">
        <f t="shared" si="496"/>
        <v>222.33603140324587</v>
      </c>
      <c r="L768" s="209">
        <f t="shared" si="497"/>
        <v>3085.9882047529536</v>
      </c>
      <c r="M768" s="216"/>
      <c r="N768" s="210">
        <f t="shared" si="498"/>
        <v>3</v>
      </c>
      <c r="O768" s="210">
        <f t="shared" si="499"/>
        <v>1.570796326794708E-3</v>
      </c>
      <c r="P768" s="210">
        <f t="shared" si="500"/>
        <v>8.726646259973632E-4</v>
      </c>
      <c r="Q768" s="209">
        <f t="shared" si="501"/>
        <v>1.7969231339634018E-3</v>
      </c>
      <c r="R768" s="209">
        <f t="shared" si="502"/>
        <v>1.000000269077816</v>
      </c>
      <c r="S768" s="209">
        <f t="shared" si="503"/>
        <v>1.1780941707868808E-2</v>
      </c>
      <c r="T768" s="209">
        <f t="shared" si="504"/>
        <v>-2.6109176764807978</v>
      </c>
      <c r="U768" s="211">
        <f t="shared" si="505"/>
        <v>-1.4774869455779591</v>
      </c>
    </row>
    <row r="769" spans="1:21" x14ac:dyDescent="0.3">
      <c r="A769" s="206">
        <v>3954.95</v>
      </c>
      <c r="B769" s="207">
        <v>89.84</v>
      </c>
      <c r="C769" s="207">
        <v>209.6</v>
      </c>
      <c r="D769" s="208">
        <f t="shared" si="489"/>
        <v>1117.1137223809344</v>
      </c>
      <c r="E769" s="208">
        <f t="shared" si="490"/>
        <v>-1033.5337223809345</v>
      </c>
      <c r="F769" s="208">
        <f t="shared" si="491"/>
        <v>-2338.5361347064745</v>
      </c>
      <c r="G769" s="208">
        <f t="shared" si="492"/>
        <v>-2129.4127458728108</v>
      </c>
      <c r="H769" s="208">
        <f t="shared" si="493"/>
        <v>15815.913865293545</v>
      </c>
      <c r="I769" s="208">
        <f t="shared" si="494"/>
        <v>28860.367254127203</v>
      </c>
      <c r="J769" s="209">
        <f t="shared" si="495"/>
        <v>3162.7756631815482</v>
      </c>
      <c r="K769" s="209">
        <f t="shared" si="496"/>
        <v>222.32021343848851</v>
      </c>
      <c r="L769" s="209">
        <f t="shared" si="497"/>
        <v>3089.9380732600803</v>
      </c>
      <c r="M769" s="216"/>
      <c r="N769" s="210">
        <f t="shared" si="498"/>
        <v>3.9499999999998181</v>
      </c>
      <c r="O769" s="210">
        <f t="shared" si="499"/>
        <v>3.490658503990445E-4</v>
      </c>
      <c r="P769" s="210">
        <f t="shared" si="500"/>
        <v>1.2217304763959117E-3</v>
      </c>
      <c r="Q769" s="209">
        <f t="shared" si="501"/>
        <v>1.2706136979860894E-3</v>
      </c>
      <c r="R769" s="209">
        <f t="shared" si="502"/>
        <v>1.0000001345382858</v>
      </c>
      <c r="S769" s="209">
        <f t="shared" si="503"/>
        <v>1.1719870129523991E-2</v>
      </c>
      <c r="T769" s="209">
        <f t="shared" si="504"/>
        <v>-3.4356808170310464</v>
      </c>
      <c r="U769" s="211">
        <f t="shared" si="505"/>
        <v>-1.9489632805659627</v>
      </c>
    </row>
    <row r="770" spans="1:21" x14ac:dyDescent="0.3">
      <c r="A770" s="206">
        <v>3957</v>
      </c>
      <c r="B770" s="207">
        <v>89.83</v>
      </c>
      <c r="C770" s="207">
        <v>209.71</v>
      </c>
      <c r="D770" s="208">
        <f t="shared" si="489"/>
        <v>1117.1196259507751</v>
      </c>
      <c r="E770" s="208">
        <f t="shared" si="490"/>
        <v>-1033.5396259507752</v>
      </c>
      <c r="F770" s="208">
        <f t="shared" si="491"/>
        <v>-2340.3176188202983</v>
      </c>
      <c r="G770" s="208">
        <f t="shared" si="492"/>
        <v>-2130.4270329123501</v>
      </c>
      <c r="H770" s="208">
        <f t="shared" si="493"/>
        <v>15814.132381179721</v>
      </c>
      <c r="I770" s="208">
        <f t="shared" si="494"/>
        <v>28859.352967087663</v>
      </c>
      <c r="J770" s="209">
        <f t="shared" si="495"/>
        <v>3164.775805570504</v>
      </c>
      <c r="K770" s="209">
        <f t="shared" si="496"/>
        <v>222.3120761640991</v>
      </c>
      <c r="L770" s="209">
        <f t="shared" si="497"/>
        <v>3091.98802727886</v>
      </c>
      <c r="M770" s="216"/>
      <c r="N770" s="210">
        <f t="shared" si="498"/>
        <v>2.0500000000001819</v>
      </c>
      <c r="O770" s="210">
        <f t="shared" si="499"/>
        <v>-1.7453292519952225E-4</v>
      </c>
      <c r="P770" s="210">
        <f t="shared" si="500"/>
        <v>1.9198621771940006E-3</v>
      </c>
      <c r="Q770" s="209">
        <f t="shared" si="501"/>
        <v>1.9277712375251888E-3</v>
      </c>
      <c r="R770" s="209">
        <f t="shared" si="502"/>
        <v>1.0000003096919436</v>
      </c>
      <c r="S770" s="209">
        <f t="shared" si="503"/>
        <v>5.9035698407509229E-3</v>
      </c>
      <c r="T770" s="209">
        <f t="shared" si="504"/>
        <v>-1.7814841138237267</v>
      </c>
      <c r="U770" s="211">
        <f t="shared" si="505"/>
        <v>-1.0142870395395094</v>
      </c>
    </row>
    <row r="771" spans="1:21" x14ac:dyDescent="0.3">
      <c r="A771" s="206">
        <v>3960</v>
      </c>
      <c r="B771" s="207">
        <v>89.69</v>
      </c>
      <c r="C771" s="207">
        <v>209.87</v>
      </c>
      <c r="D771" s="208">
        <f t="shared" si="489"/>
        <v>1117.1321922896814</v>
      </c>
      <c r="E771" s="208">
        <f t="shared" si="490"/>
        <v>-1033.5521922896814</v>
      </c>
      <c r="F771" s="208">
        <f t="shared" si="491"/>
        <v>-2342.9211510317741</v>
      </c>
      <c r="G771" s="208">
        <f t="shared" si="492"/>
        <v>-2131.9174864622851</v>
      </c>
      <c r="H771" s="208">
        <f t="shared" si="493"/>
        <v>15811.528848968244</v>
      </c>
      <c r="I771" s="208">
        <f t="shared" si="494"/>
        <v>28857.86251353773</v>
      </c>
      <c r="J771" s="209">
        <f t="shared" si="495"/>
        <v>3167.7044825923585</v>
      </c>
      <c r="K771" s="209">
        <f t="shared" si="496"/>
        <v>222.30031132354065</v>
      </c>
      <c r="L771" s="209">
        <f t="shared" si="497"/>
        <v>3094.987979088537</v>
      </c>
      <c r="M771" s="216"/>
      <c r="N771" s="210">
        <f t="shared" si="498"/>
        <v>3</v>
      </c>
      <c r="O771" s="210">
        <f t="shared" si="499"/>
        <v>-2.4434609527920711E-3</v>
      </c>
      <c r="P771" s="210">
        <f t="shared" si="500"/>
        <v>2.7925268031908676E-3</v>
      </c>
      <c r="Q771" s="209">
        <f t="shared" si="501"/>
        <v>3.7106019279726787E-3</v>
      </c>
      <c r="R771" s="209">
        <f t="shared" si="502"/>
        <v>1.0000011473821353</v>
      </c>
      <c r="S771" s="209">
        <f t="shared" si="503"/>
        <v>1.2566338906175147E-2</v>
      </c>
      <c r="T771" s="209">
        <f t="shared" si="504"/>
        <v>-2.6035322114759136</v>
      </c>
      <c r="U771" s="211">
        <f t="shared" si="505"/>
        <v>-1.4904535499349072</v>
      </c>
    </row>
    <row r="772" spans="1:21" x14ac:dyDescent="0.3">
      <c r="A772" s="206">
        <v>3963</v>
      </c>
      <c r="B772" s="207">
        <v>89.62</v>
      </c>
      <c r="C772" s="207">
        <v>210.03</v>
      </c>
      <c r="D772" s="208">
        <f t="shared" si="489"/>
        <v>1117.1502563488957</v>
      </c>
      <c r="E772" s="208">
        <f t="shared" si="490"/>
        <v>-1033.5702563488958</v>
      </c>
      <c r="F772" s="208">
        <f t="shared" si="491"/>
        <v>-2345.520487129098</v>
      </c>
      <c r="G772" s="208">
        <f t="shared" si="492"/>
        <v>-2133.4151908974145</v>
      </c>
      <c r="H772" s="208">
        <f t="shared" si="493"/>
        <v>15808.92951287092</v>
      </c>
      <c r="I772" s="208">
        <f t="shared" si="494"/>
        <v>28856.364809102601</v>
      </c>
      <c r="J772" s="209">
        <f t="shared" si="495"/>
        <v>3170.6350676629709</v>
      </c>
      <c r="K772" s="209">
        <f t="shared" si="496"/>
        <v>222.28871616958426</v>
      </c>
      <c r="L772" s="209">
        <f t="shared" si="497"/>
        <v>3097.9879223993571</v>
      </c>
      <c r="M772" s="216"/>
      <c r="N772" s="210">
        <f t="shared" si="498"/>
        <v>3</v>
      </c>
      <c r="O772" s="210">
        <f t="shared" si="499"/>
        <v>-1.2217304763959117E-3</v>
      </c>
      <c r="P772" s="210">
        <f t="shared" si="500"/>
        <v>2.7925268031908676E-3</v>
      </c>
      <c r="Q772" s="209">
        <f t="shared" si="501"/>
        <v>3.0480399597598851E-3</v>
      </c>
      <c r="R772" s="209">
        <f t="shared" si="502"/>
        <v>1.000000774213019</v>
      </c>
      <c r="S772" s="209">
        <f t="shared" si="503"/>
        <v>1.806405921444048E-2</v>
      </c>
      <c r="T772" s="209">
        <f t="shared" si="504"/>
        <v>-2.5993360973237336</v>
      </c>
      <c r="U772" s="211">
        <f t="shared" si="505"/>
        <v>-1.4977044351293018</v>
      </c>
    </row>
    <row r="773" spans="1:21" x14ac:dyDescent="0.3">
      <c r="A773" s="206">
        <v>3966</v>
      </c>
      <c r="B773" s="207">
        <v>89.63</v>
      </c>
      <c r="C773" s="207">
        <v>210.2</v>
      </c>
      <c r="D773" s="208">
        <f t="shared" si="489"/>
        <v>1117.1698911771769</v>
      </c>
      <c r="E773" s="208">
        <f t="shared" si="490"/>
        <v>-1033.5898911771769</v>
      </c>
      <c r="F773" s="208">
        <f t="shared" si="491"/>
        <v>-2348.1154908778576</v>
      </c>
      <c r="G773" s="208">
        <f t="shared" si="492"/>
        <v>-2134.92036975466</v>
      </c>
      <c r="H773" s="208">
        <f t="shared" si="493"/>
        <v>15806.33450912216</v>
      </c>
      <c r="I773" s="208">
        <f t="shared" si="494"/>
        <v>28854.859630245355</v>
      </c>
      <c r="J773" s="209">
        <f t="shared" si="495"/>
        <v>3173.5676050296988</v>
      </c>
      <c r="K773" s="209">
        <f t="shared" si="496"/>
        <v>222.27729489320828</v>
      </c>
      <c r="L773" s="209">
        <f t="shared" si="497"/>
        <v>3100.9878509973223</v>
      </c>
      <c r="M773" s="216"/>
      <c r="N773" s="210">
        <f t="shared" si="498"/>
        <v>3</v>
      </c>
      <c r="O773" s="210">
        <f t="shared" si="499"/>
        <v>1.7453292519927421E-4</v>
      </c>
      <c r="P773" s="210">
        <f t="shared" si="500"/>
        <v>2.9670597283901418E-3</v>
      </c>
      <c r="Q773" s="209">
        <f t="shared" si="501"/>
        <v>2.9721251731444909E-3</v>
      </c>
      <c r="R773" s="209">
        <f t="shared" si="502"/>
        <v>1.0000007361279872</v>
      </c>
      <c r="S773" s="209">
        <f t="shared" si="503"/>
        <v>1.9634828281027687E-2</v>
      </c>
      <c r="T773" s="209">
        <f t="shared" si="504"/>
        <v>-2.5950037487595017</v>
      </c>
      <c r="U773" s="211">
        <f t="shared" si="505"/>
        <v>-1.5051788572453524</v>
      </c>
    </row>
    <row r="774" spans="1:21" x14ac:dyDescent="0.3">
      <c r="A774" s="206">
        <v>3969</v>
      </c>
      <c r="B774" s="207">
        <v>89.57</v>
      </c>
      <c r="C774" s="207">
        <v>210.36</v>
      </c>
      <c r="D774" s="208">
        <f t="shared" si="489"/>
        <v>1117.1908349707235</v>
      </c>
      <c r="E774" s="208">
        <f t="shared" si="490"/>
        <v>-1033.6108349707235</v>
      </c>
      <c r="F774" s="208">
        <f t="shared" si="491"/>
        <v>-2350.7061416255601</v>
      </c>
      <c r="G774" s="208">
        <f t="shared" si="492"/>
        <v>-2136.4330109514103</v>
      </c>
      <c r="H774" s="208">
        <f t="shared" si="493"/>
        <v>15803.743858374457</v>
      </c>
      <c r="I774" s="208">
        <f t="shared" si="494"/>
        <v>28853.346989048605</v>
      </c>
      <c r="J774" s="209">
        <f t="shared" si="495"/>
        <v>3176.5020658830113</v>
      </c>
      <c r="K774" s="209">
        <f t="shared" si="496"/>
        <v>222.26604712268357</v>
      </c>
      <c r="L774" s="209">
        <f t="shared" si="497"/>
        <v>3103.9877409555411</v>
      </c>
      <c r="M774" s="216"/>
      <c r="N774" s="210">
        <f t="shared" si="498"/>
        <v>3</v>
      </c>
      <c r="O774" s="210">
        <f t="shared" si="499"/>
        <v>-1.0471975511966373E-3</v>
      </c>
      <c r="P774" s="210">
        <f t="shared" si="500"/>
        <v>2.7925268031913637E-3</v>
      </c>
      <c r="Q774" s="209">
        <f t="shared" si="501"/>
        <v>2.9823560947457306E-3</v>
      </c>
      <c r="R774" s="209">
        <f t="shared" si="502"/>
        <v>1.0000007412046488</v>
      </c>
      <c r="S774" s="209">
        <f t="shared" si="503"/>
        <v>2.0943793546582348E-2</v>
      </c>
      <c r="T774" s="209">
        <f t="shared" si="504"/>
        <v>-2.5906507477023935</v>
      </c>
      <c r="U774" s="211">
        <f t="shared" si="505"/>
        <v>-1.5126411967505631</v>
      </c>
    </row>
    <row r="775" spans="1:21" x14ac:dyDescent="0.3">
      <c r="A775" s="206">
        <v>3972</v>
      </c>
      <c r="B775" s="207">
        <v>89.54</v>
      </c>
      <c r="C775" s="207">
        <v>210.52</v>
      </c>
      <c r="D775" s="208">
        <f t="shared" si="489"/>
        <v>1117.2141348968614</v>
      </c>
      <c r="E775" s="208">
        <f t="shared" si="490"/>
        <v>-1033.6341348968615</v>
      </c>
      <c r="F775" s="208">
        <f t="shared" si="491"/>
        <v>-2353.292543292072</v>
      </c>
      <c r="G775" s="208">
        <f t="shared" si="492"/>
        <v>-2137.9528719578811</v>
      </c>
      <c r="H775" s="208">
        <f t="shared" si="493"/>
        <v>15801.157456707946</v>
      </c>
      <c r="I775" s="208">
        <f t="shared" si="494"/>
        <v>28851.827128042132</v>
      </c>
      <c r="J775" s="209">
        <f t="shared" si="495"/>
        <v>3179.4383587399557</v>
      </c>
      <c r="K775" s="209">
        <f t="shared" si="496"/>
        <v>222.25496790336837</v>
      </c>
      <c r="L775" s="209">
        <f t="shared" si="497"/>
        <v>3106.9875610063659</v>
      </c>
      <c r="M775" s="216"/>
      <c r="N775" s="210">
        <f t="shared" si="498"/>
        <v>3</v>
      </c>
      <c r="O775" s="210">
        <f t="shared" si="499"/>
        <v>-5.235987755980707E-4</v>
      </c>
      <c r="P775" s="210">
        <f t="shared" si="500"/>
        <v>2.7925268031908676E-3</v>
      </c>
      <c r="Q775" s="209">
        <f t="shared" si="501"/>
        <v>2.8411073638383577E-3</v>
      </c>
      <c r="R775" s="209">
        <f t="shared" si="502"/>
        <v>1.0000006726581308</v>
      </c>
      <c r="S775" s="209">
        <f t="shared" si="503"/>
        <v>2.3299926137859448E-2</v>
      </c>
      <c r="T775" s="209">
        <f t="shared" si="504"/>
        <v>-2.586401666511704</v>
      </c>
      <c r="U775" s="211">
        <f t="shared" si="505"/>
        <v>-1.5198610064709179</v>
      </c>
    </row>
    <row r="776" spans="1:21" x14ac:dyDescent="0.3">
      <c r="A776" s="206">
        <v>3975</v>
      </c>
      <c r="B776" s="207">
        <v>89.64</v>
      </c>
      <c r="C776" s="207">
        <v>210.68</v>
      </c>
      <c r="D776" s="208">
        <f t="shared" si="489"/>
        <v>1117.2356022746746</v>
      </c>
      <c r="E776" s="208">
        <f t="shared" si="490"/>
        <v>-1033.6556022746747</v>
      </c>
      <c r="F776" s="208">
        <f t="shared" si="491"/>
        <v>-2355.8747020802407</v>
      </c>
      <c r="G776" s="208">
        <f t="shared" si="492"/>
        <v>-2139.4799564386453</v>
      </c>
      <c r="H776" s="208">
        <f t="shared" si="493"/>
        <v>15798.575297919777</v>
      </c>
      <c r="I776" s="208">
        <f t="shared" si="494"/>
        <v>28850.300043561369</v>
      </c>
      <c r="J776" s="209">
        <f t="shared" si="495"/>
        <v>3182.3764855692939</v>
      </c>
      <c r="K776" s="209">
        <f t="shared" si="496"/>
        <v>222.24405676116658</v>
      </c>
      <c r="L776" s="209">
        <f t="shared" si="497"/>
        <v>3109.9873183539071</v>
      </c>
      <c r="M776" s="216"/>
      <c r="N776" s="210">
        <f t="shared" si="498"/>
        <v>3</v>
      </c>
      <c r="O776" s="210">
        <f t="shared" si="499"/>
        <v>1.7453292519942303E-3</v>
      </c>
      <c r="P776" s="210">
        <f t="shared" si="500"/>
        <v>2.7925268031908676E-3</v>
      </c>
      <c r="Q776" s="209">
        <f t="shared" si="501"/>
        <v>3.2930197167180264E-3</v>
      </c>
      <c r="R776" s="209">
        <f t="shared" si="502"/>
        <v>1.0000009036658846</v>
      </c>
      <c r="S776" s="209">
        <f t="shared" si="503"/>
        <v>2.1467377813252749E-2</v>
      </c>
      <c r="T776" s="209">
        <f t="shared" si="504"/>
        <v>-2.5821587881689507</v>
      </c>
      <c r="U776" s="211">
        <f t="shared" si="505"/>
        <v>-1.5270844807640727</v>
      </c>
    </row>
    <row r="777" spans="1:21" x14ac:dyDescent="0.3">
      <c r="A777" s="206">
        <v>3978</v>
      </c>
      <c r="B777" s="207">
        <v>90.05</v>
      </c>
      <c r="C777" s="207">
        <v>210.84</v>
      </c>
      <c r="D777" s="208">
        <f t="shared" si="489"/>
        <v>1117.2437180337556</v>
      </c>
      <c r="E777" s="208">
        <f t="shared" si="490"/>
        <v>-1033.6637180337557</v>
      </c>
      <c r="F777" s="208">
        <f t="shared" si="491"/>
        <v>-2358.4526377711136</v>
      </c>
      <c r="G777" s="208">
        <f t="shared" si="492"/>
        <v>-2141.0142763058952</v>
      </c>
      <c r="H777" s="208">
        <f t="shared" si="493"/>
        <v>15795.997362228904</v>
      </c>
      <c r="I777" s="208">
        <f t="shared" si="494"/>
        <v>28848.76572369412</v>
      </c>
      <c r="J777" s="209">
        <f t="shared" si="495"/>
        <v>3185.3164640197338</v>
      </c>
      <c r="K777" s="209">
        <f t="shared" si="496"/>
        <v>222.23331316889238</v>
      </c>
      <c r="L777" s="209">
        <f t="shared" si="497"/>
        <v>3112.987036085151</v>
      </c>
      <c r="M777" s="216"/>
      <c r="N777" s="210">
        <f t="shared" si="498"/>
        <v>3</v>
      </c>
      <c r="O777" s="210">
        <f t="shared" si="499"/>
        <v>7.1558499331766919E-3</v>
      </c>
      <c r="P777" s="210">
        <f t="shared" si="500"/>
        <v>2.7925268031908676E-3</v>
      </c>
      <c r="Q777" s="209">
        <f t="shared" si="501"/>
        <v>7.6814259005162366E-3</v>
      </c>
      <c r="R777" s="209">
        <f t="shared" si="502"/>
        <v>1.0000049170543348</v>
      </c>
      <c r="S777" s="209">
        <f t="shared" si="503"/>
        <v>8.1157590809181994E-3</v>
      </c>
      <c r="T777" s="209">
        <f t="shared" si="504"/>
        <v>-2.5779356908728754</v>
      </c>
      <c r="U777" s="211">
        <f t="shared" si="505"/>
        <v>-1.534319867249808</v>
      </c>
    </row>
    <row r="778" spans="1:21" x14ac:dyDescent="0.3">
      <c r="A778" s="206">
        <v>3979.6</v>
      </c>
      <c r="B778" s="207">
        <v>90.21</v>
      </c>
      <c r="C778" s="207">
        <v>210.93</v>
      </c>
      <c r="D778" s="208">
        <f t="shared" si="489"/>
        <v>1117.2400877524594</v>
      </c>
      <c r="E778" s="208">
        <f t="shared" si="490"/>
        <v>-1033.6600877524595</v>
      </c>
      <c r="F778" s="208">
        <f t="shared" si="491"/>
        <v>-2359.8257525651611</v>
      </c>
      <c r="G778" s="208">
        <f t="shared" si="492"/>
        <v>-2141.835580386874</v>
      </c>
      <c r="H778" s="208">
        <f t="shared" si="493"/>
        <v>15794.624247434856</v>
      </c>
      <c r="I778" s="208">
        <f t="shared" si="494"/>
        <v>28847.944419613141</v>
      </c>
      <c r="J778" s="209">
        <f t="shared" si="495"/>
        <v>3186.8851933950973</v>
      </c>
      <c r="K778" s="209">
        <f t="shared" si="496"/>
        <v>222.22765285780463</v>
      </c>
      <c r="L778" s="209">
        <f t="shared" si="497"/>
        <v>3114.5868404195976</v>
      </c>
      <c r="M778" s="216"/>
      <c r="N778" s="210">
        <f t="shared" si="498"/>
        <v>1.5999999999999091</v>
      </c>
      <c r="O778" s="210">
        <f t="shared" si="499"/>
        <v>2.7925268031908676E-3</v>
      </c>
      <c r="P778" s="210">
        <f t="shared" si="500"/>
        <v>1.5707963267949561E-3</v>
      </c>
      <c r="Q778" s="209">
        <f t="shared" si="501"/>
        <v>3.2039963703125451E-3</v>
      </c>
      <c r="R778" s="209">
        <f t="shared" si="502"/>
        <v>1.00000085546694</v>
      </c>
      <c r="S778" s="209">
        <f t="shared" si="503"/>
        <v>-3.6302812962164268E-3</v>
      </c>
      <c r="T778" s="209">
        <f t="shared" si="504"/>
        <v>-1.3731147940477106</v>
      </c>
      <c r="U778" s="211">
        <f t="shared" si="505"/>
        <v>-0.82130408097875884</v>
      </c>
    </row>
    <row r="779" spans="1:21" x14ac:dyDescent="0.3">
      <c r="A779" s="206">
        <v>3981</v>
      </c>
      <c r="B779" s="207">
        <v>90.34</v>
      </c>
      <c r="C779" s="207">
        <v>210.92</v>
      </c>
      <c r="D779" s="208">
        <f t="shared" si="489"/>
        <v>1117.2333682620626</v>
      </c>
      <c r="E779" s="208">
        <f t="shared" si="490"/>
        <v>-1033.6533682620627</v>
      </c>
      <c r="F779" s="208">
        <f t="shared" si="491"/>
        <v>-2361.0267155216134</v>
      </c>
      <c r="G779" s="208">
        <f t="shared" si="492"/>
        <v>-2142.5550537914264</v>
      </c>
      <c r="H779" s="208">
        <f t="shared" si="493"/>
        <v>15793.423284478404</v>
      </c>
      <c r="I779" s="208">
        <f t="shared" si="494"/>
        <v>28847.224946208589</v>
      </c>
      <c r="J779" s="209">
        <f t="shared" si="495"/>
        <v>3188.2580369120001</v>
      </c>
      <c r="K779" s="209">
        <f t="shared" si="496"/>
        <v>222.22272192084165</v>
      </c>
      <c r="L779" s="209">
        <f t="shared" si="497"/>
        <v>3115.9866415511656</v>
      </c>
      <c r="M779" s="216"/>
      <c r="N779" s="210">
        <f t="shared" si="498"/>
        <v>1.4000000000000909</v>
      </c>
      <c r="O779" s="210">
        <f t="shared" si="499"/>
        <v>2.2689280275927969E-3</v>
      </c>
      <c r="P779" s="210">
        <f t="shared" si="500"/>
        <v>-1.7453292519977026E-4</v>
      </c>
      <c r="Q779" s="209">
        <f t="shared" si="501"/>
        <v>2.2756307744100646E-3</v>
      </c>
      <c r="R779" s="209">
        <f t="shared" si="502"/>
        <v>1.0000004315415085</v>
      </c>
      <c r="S779" s="209">
        <f t="shared" si="503"/>
        <v>-6.7194903966812597E-3</v>
      </c>
      <c r="T779" s="209">
        <f t="shared" si="504"/>
        <v>-1.2009629564520345</v>
      </c>
      <c r="U779" s="211">
        <f t="shared" si="505"/>
        <v>-0.71947340455244035</v>
      </c>
    </row>
    <row r="780" spans="1:21" x14ac:dyDescent="0.3">
      <c r="A780" s="206">
        <v>3984</v>
      </c>
      <c r="B780" s="207">
        <v>90.47</v>
      </c>
      <c r="C780" s="207">
        <v>210.91</v>
      </c>
      <c r="D780" s="208">
        <f t="shared" si="489"/>
        <v>1117.2121626927358</v>
      </c>
      <c r="E780" s="208">
        <f t="shared" si="490"/>
        <v>-1033.6321626927358</v>
      </c>
      <c r="F780" s="208">
        <f t="shared" si="491"/>
        <v>-2363.6004419604938</v>
      </c>
      <c r="G780" s="208">
        <f t="shared" si="492"/>
        <v>-2144.096312581431</v>
      </c>
      <c r="H780" s="208">
        <f t="shared" si="493"/>
        <v>15790.849558039523</v>
      </c>
      <c r="I780" s="208">
        <f t="shared" si="494"/>
        <v>28845.683687418583</v>
      </c>
      <c r="J780" s="209">
        <f t="shared" si="495"/>
        <v>3191.1997817217793</v>
      </c>
      <c r="K780" s="209">
        <f t="shared" si="496"/>
        <v>222.2121608370085</v>
      </c>
      <c r="L780" s="209">
        <f t="shared" si="497"/>
        <v>3118.9861834246299</v>
      </c>
      <c r="M780" s="216"/>
      <c r="N780" s="210">
        <f t="shared" si="498"/>
        <v>3</v>
      </c>
      <c r="O780" s="210">
        <f t="shared" si="499"/>
        <v>2.2689280275925493E-3</v>
      </c>
      <c r="P780" s="210">
        <f t="shared" si="500"/>
        <v>-1.7453292519927421E-4</v>
      </c>
      <c r="Q780" s="209">
        <f t="shared" si="501"/>
        <v>2.2756305941888932E-3</v>
      </c>
      <c r="R780" s="209">
        <f t="shared" si="502"/>
        <v>1.0000004315414401</v>
      </c>
      <c r="S780" s="209">
        <f t="shared" si="503"/>
        <v>-2.1205569326938463E-2</v>
      </c>
      <c r="T780" s="209">
        <f t="shared" si="504"/>
        <v>-2.5737264388804784</v>
      </c>
      <c r="U780" s="211">
        <f t="shared" si="505"/>
        <v>-1.5412587900047316</v>
      </c>
    </row>
    <row r="781" spans="1:21" x14ac:dyDescent="0.3">
      <c r="A781" s="206">
        <v>3987</v>
      </c>
      <c r="B781" s="207">
        <v>90.47</v>
      </c>
      <c r="C781" s="207">
        <v>210.9</v>
      </c>
      <c r="D781" s="208">
        <f t="shared" si="489"/>
        <v>1117.1875538262107</v>
      </c>
      <c r="E781" s="208">
        <f t="shared" si="490"/>
        <v>-1033.6075538262107</v>
      </c>
      <c r="F781" s="208">
        <f t="shared" si="491"/>
        <v>-2366.1744156160539</v>
      </c>
      <c r="G781" s="208">
        <f t="shared" si="492"/>
        <v>-2145.6371091291057</v>
      </c>
      <c r="H781" s="208">
        <f t="shared" si="493"/>
        <v>15788.275584383962</v>
      </c>
      <c r="I781" s="208">
        <f t="shared" si="494"/>
        <v>28844.142890870909</v>
      </c>
      <c r="J781" s="209">
        <f t="shared" si="495"/>
        <v>3194.1415073831467</v>
      </c>
      <c r="K781" s="209">
        <f t="shared" si="496"/>
        <v>222.20161008551088</v>
      </c>
      <c r="L781" s="209">
        <f t="shared" si="497"/>
        <v>3121.985708272854</v>
      </c>
      <c r="M781" s="216"/>
      <c r="N781" s="210">
        <f t="shared" si="498"/>
        <v>3</v>
      </c>
      <c r="O781" s="210">
        <f t="shared" si="499"/>
        <v>0</v>
      </c>
      <c r="P781" s="210">
        <f t="shared" si="500"/>
        <v>-1.7453292519927421E-4</v>
      </c>
      <c r="Q781" s="209">
        <f t="shared" si="501"/>
        <v>1.745270528576981E-4</v>
      </c>
      <c r="R781" s="209">
        <f t="shared" si="502"/>
        <v>1.0000000025383076</v>
      </c>
      <c r="S781" s="209">
        <f t="shared" si="503"/>
        <v>-2.4608866525029589E-2</v>
      </c>
      <c r="T781" s="209">
        <f t="shared" si="504"/>
        <v>-2.5739736555599726</v>
      </c>
      <c r="U781" s="211">
        <f t="shared" si="505"/>
        <v>-1.5407965476748751</v>
      </c>
    </row>
    <row r="782" spans="1:21" x14ac:dyDescent="0.3">
      <c r="A782" s="206">
        <v>3990</v>
      </c>
      <c r="B782" s="207">
        <v>90.42</v>
      </c>
      <c r="C782" s="207">
        <v>210.89</v>
      </c>
      <c r="D782" s="208">
        <f t="shared" si="489"/>
        <v>1117.1642539156273</v>
      </c>
      <c r="E782" s="208">
        <f t="shared" si="490"/>
        <v>-1033.5842539156274</v>
      </c>
      <c r="F782" s="208">
        <f t="shared" si="491"/>
        <v>-2368.7486670399358</v>
      </c>
      <c r="G782" s="208">
        <f t="shared" si="492"/>
        <v>-2147.177461727314</v>
      </c>
      <c r="H782" s="208">
        <f t="shared" si="493"/>
        <v>15785.701332960081</v>
      </c>
      <c r="I782" s="208">
        <f t="shared" si="494"/>
        <v>28842.602538272702</v>
      </c>
      <c r="J782" s="209">
        <f t="shared" si="495"/>
        <v>3197.0832487993212</v>
      </c>
      <c r="K782" s="209">
        <f t="shared" si="496"/>
        <v>222.19106951245388</v>
      </c>
      <c r="L782" s="209">
        <f t="shared" si="497"/>
        <v>3124.985251700768</v>
      </c>
      <c r="M782" s="216"/>
      <c r="N782" s="210">
        <f t="shared" si="498"/>
        <v>3</v>
      </c>
      <c r="O782" s="210">
        <f t="shared" si="499"/>
        <v>-8.7266462599711514E-4</v>
      </c>
      <c r="P782" s="210">
        <f t="shared" si="500"/>
        <v>-1.7453292519977026E-4</v>
      </c>
      <c r="Q782" s="209">
        <f t="shared" si="501"/>
        <v>8.8994575791145891E-4</v>
      </c>
      <c r="R782" s="209">
        <f t="shared" si="502"/>
        <v>1.000000066000293</v>
      </c>
      <c r="S782" s="209">
        <f t="shared" si="503"/>
        <v>-2.3299910583273943E-2</v>
      </c>
      <c r="T782" s="209">
        <f t="shared" si="504"/>
        <v>-2.574251423881726</v>
      </c>
      <c r="U782" s="211">
        <f t="shared" si="505"/>
        <v>-1.5403525982083277</v>
      </c>
    </row>
    <row r="783" spans="1:21" x14ac:dyDescent="0.3">
      <c r="A783" s="206">
        <v>3993</v>
      </c>
      <c r="B783" s="207">
        <v>90.4</v>
      </c>
      <c r="C783" s="207">
        <v>210.88</v>
      </c>
      <c r="D783" s="208">
        <f t="shared" si="489"/>
        <v>1117.1427865490937</v>
      </c>
      <c r="E783" s="208">
        <f t="shared" si="490"/>
        <v>-1033.5627865490937</v>
      </c>
      <c r="F783" s="208">
        <f t="shared" si="491"/>
        <v>-2371.3231990696781</v>
      </c>
      <c r="G783" s="208">
        <f t="shared" si="492"/>
        <v>-2148.7173720707347</v>
      </c>
      <c r="H783" s="208">
        <f t="shared" si="493"/>
        <v>15783.126800930339</v>
      </c>
      <c r="I783" s="208">
        <f t="shared" si="494"/>
        <v>28841.062627929281</v>
      </c>
      <c r="J783" s="209">
        <f t="shared" si="495"/>
        <v>3200.0250091967432</v>
      </c>
      <c r="K783" s="209">
        <f t="shared" si="496"/>
        <v>222.18053907793688</v>
      </c>
      <c r="L783" s="209">
        <f t="shared" si="497"/>
        <v>3127.9848170130922</v>
      </c>
      <c r="M783" s="216"/>
      <c r="N783" s="210">
        <f t="shared" si="498"/>
        <v>3</v>
      </c>
      <c r="O783" s="210">
        <f t="shared" si="499"/>
        <v>-3.4906585039879649E-4</v>
      </c>
      <c r="P783" s="210">
        <f t="shared" si="500"/>
        <v>-1.7453292519927421E-4</v>
      </c>
      <c r="Q783" s="209">
        <f t="shared" si="501"/>
        <v>3.9026548619602863E-4</v>
      </c>
      <c r="R783" s="209">
        <f t="shared" si="502"/>
        <v>1.0000000126922626</v>
      </c>
      <c r="S783" s="209">
        <f t="shared" si="503"/>
        <v>-2.1467366533602796E-2</v>
      </c>
      <c r="T783" s="209">
        <f t="shared" si="504"/>
        <v>-2.5745320297425507</v>
      </c>
      <c r="U783" s="211">
        <f t="shared" si="505"/>
        <v>-1.539910343420503</v>
      </c>
    </row>
    <row r="784" spans="1:21" x14ac:dyDescent="0.3">
      <c r="A784" s="206">
        <v>3996</v>
      </c>
      <c r="B784" s="207">
        <v>90.33</v>
      </c>
      <c r="C784" s="207">
        <v>210.87</v>
      </c>
      <c r="D784" s="208">
        <f t="shared" si="489"/>
        <v>1117.123675324189</v>
      </c>
      <c r="E784" s="208">
        <f t="shared" si="490"/>
        <v>-1033.5436753241891</v>
      </c>
      <c r="F784" s="208">
        <f t="shared" si="491"/>
        <v>-2373.8980133555415</v>
      </c>
      <c r="G784" s="208">
        <f t="shared" si="492"/>
        <v>-2150.2568411389793</v>
      </c>
      <c r="H784" s="208">
        <f t="shared" si="493"/>
        <v>15780.551986644476</v>
      </c>
      <c r="I784" s="208">
        <f t="shared" si="494"/>
        <v>28839.523158861037</v>
      </c>
      <c r="J784" s="209">
        <f t="shared" si="495"/>
        <v>3202.966790442631</v>
      </c>
      <c r="K784" s="209">
        <f t="shared" si="496"/>
        <v>222.17001874702632</v>
      </c>
      <c r="L784" s="209">
        <f t="shared" si="497"/>
        <v>3130.9844061287995</v>
      </c>
      <c r="M784" s="216"/>
      <c r="N784" s="210">
        <f t="shared" si="498"/>
        <v>3</v>
      </c>
      <c r="O784" s="210">
        <f t="shared" si="499"/>
        <v>-1.2217304763961596E-3</v>
      </c>
      <c r="P784" s="210">
        <f t="shared" si="500"/>
        <v>-1.7453292519927421E-4</v>
      </c>
      <c r="Q784" s="209">
        <f t="shared" si="501"/>
        <v>1.2341336470100828E-3</v>
      </c>
      <c r="R784" s="209">
        <f t="shared" si="502"/>
        <v>1.000000126923841</v>
      </c>
      <c r="S784" s="209">
        <f t="shared" si="503"/>
        <v>-1.9111224904607219E-2</v>
      </c>
      <c r="T784" s="209">
        <f t="shared" si="504"/>
        <v>-2.5748142858635226</v>
      </c>
      <c r="U784" s="211">
        <f t="shared" si="505"/>
        <v>-1.5394690682444478</v>
      </c>
    </row>
    <row r="785" spans="1:21" x14ac:dyDescent="0.3">
      <c r="A785" s="206">
        <v>3999</v>
      </c>
      <c r="B785" s="207">
        <v>90.11</v>
      </c>
      <c r="C785" s="207">
        <v>210.86</v>
      </c>
      <c r="D785" s="208">
        <f t="shared" si="489"/>
        <v>1117.1121561864784</v>
      </c>
      <c r="E785" s="208">
        <f t="shared" si="490"/>
        <v>-1033.5321561864785</v>
      </c>
      <c r="F785" s="208">
        <f t="shared" si="491"/>
        <v>-2376.4731281384516</v>
      </c>
      <c r="G785" s="208">
        <f t="shared" si="492"/>
        <v>-2151.7958798272034</v>
      </c>
      <c r="H785" s="208">
        <f t="shared" si="493"/>
        <v>15777.976871861565</v>
      </c>
      <c r="I785" s="208">
        <f t="shared" si="494"/>
        <v>28837.984120172812</v>
      </c>
      <c r="J785" s="209">
        <f t="shared" si="495"/>
        <v>3205.9086133583855</v>
      </c>
      <c r="K785" s="209">
        <f t="shared" si="496"/>
        <v>222.15950841728903</v>
      </c>
      <c r="L785" s="209">
        <f t="shared" si="497"/>
        <v>3133.9840402925724</v>
      </c>
      <c r="M785" s="216"/>
      <c r="N785" s="210">
        <f t="shared" si="498"/>
        <v>3</v>
      </c>
      <c r="O785" s="210">
        <f t="shared" si="499"/>
        <v>-3.8397243543875051E-3</v>
      </c>
      <c r="P785" s="210">
        <f t="shared" si="500"/>
        <v>-1.7453292519927421E-4</v>
      </c>
      <c r="Q785" s="209">
        <f t="shared" si="501"/>
        <v>3.8436889017057219E-3</v>
      </c>
      <c r="R785" s="209">
        <f t="shared" si="502"/>
        <v>1.00000123116385</v>
      </c>
      <c r="S785" s="209">
        <f t="shared" si="503"/>
        <v>-1.1519137710623401E-2</v>
      </c>
      <c r="T785" s="209">
        <f t="shared" si="504"/>
        <v>-2.5751147829101884</v>
      </c>
      <c r="U785" s="211">
        <f t="shared" si="505"/>
        <v>-1.5390386882242415</v>
      </c>
    </row>
    <row r="786" spans="1:21" x14ac:dyDescent="0.3">
      <c r="A786" s="206">
        <v>4002</v>
      </c>
      <c r="B786" s="207">
        <v>90.07</v>
      </c>
      <c r="C786" s="207">
        <v>210.85</v>
      </c>
      <c r="D786" s="208">
        <f t="shared" ref="D786:D815" si="506">S786+D785</f>
        <v>1117.1074437995196</v>
      </c>
      <c r="E786" s="208">
        <f t="shared" ref="E786:E815" si="507">$D$1-D786</f>
        <v>-1033.5274437995197</v>
      </c>
      <c r="F786" s="208">
        <f t="shared" ref="F786:F815" si="508">T786+F785</f>
        <v>-2379.0485288318478</v>
      </c>
      <c r="G786" s="208">
        <f t="shared" ref="G786:G815" si="509">U786+G785</f>
        <v>-2153.3344794091208</v>
      </c>
      <c r="H786" s="208">
        <f t="shared" ref="H786:H815" si="510">H785+T786</f>
        <v>15775.401471168168</v>
      </c>
      <c r="I786" s="208">
        <f t="shared" ref="I786:I815" si="511">I785+U786</f>
        <v>28836.445520590896</v>
      </c>
      <c r="J786" s="209">
        <f t="shared" ref="J786:J815" si="512">SQRT(F786^2+G786^2)</f>
        <v>3208.8504612632119</v>
      </c>
      <c r="K786" s="209">
        <f t="shared" ref="K786:K815" si="513">IF(J786=0,0,IF(F786&lt;0,ATAN(G786/F786)*180/PI()+180,ATAN(G786/F786)*180/PI()))</f>
        <v>222.14900812053324</v>
      </c>
      <c r="L786" s="209">
        <f t="shared" ref="L786:L815" si="514">COS((K786-$B$1)*PI()/180)*J786</f>
        <v>3136.9837025089359</v>
      </c>
      <c r="M786" s="216"/>
      <c r="N786" s="210">
        <f t="shared" ref="N786:N815" si="515">A786-A785</f>
        <v>3</v>
      </c>
      <c r="O786" s="210">
        <f t="shared" ref="O786:O815" si="516">RADIANS(B786-B785)</f>
        <v>-6.9813170079784093E-4</v>
      </c>
      <c r="P786" s="210">
        <f t="shared" ref="P786:P815" si="517">RADIANS(C786-C785)</f>
        <v>-1.7453292519977026E-4</v>
      </c>
      <c r="Q786" s="209">
        <f t="shared" ref="Q786:Q815" si="518">ACOS(COS(O786)-SIN(RADIANS(B785))*SIN(RADIANS(B786))*(1-COS(P786)))</f>
        <v>7.1961763261629841E-4</v>
      </c>
      <c r="R786" s="209">
        <f t="shared" ref="R786:R815" si="519">2/Q786*TAN(Q786/2)</f>
        <v>1.0000000431541303</v>
      </c>
      <c r="S786" s="209">
        <f t="shared" ref="S786:S815" si="520">(N786/2)*(COS(RADIANS(B785))+COS(RADIANS(B786)))*R786</f>
        <v>-4.7123869587564109E-3</v>
      </c>
      <c r="T786" s="209">
        <f t="shared" ref="T786:T815" si="521">(N786/2)*(SIN(RADIANS(B785))*COS(RADIANS(C785))+SIN(RADIANS(B786))*COS(RADIANS(C786)))*R786</f>
        <v>-2.5754006933962246</v>
      </c>
      <c r="U786" s="211">
        <f t="shared" ref="U786:U815" si="522">(N786/2)*(SIN(RADIANS(B785))*SIN(RADIANS(C785))+SIN(RADIANS(B786))*SIN(RADIANS(C786)))*R786</f>
        <v>-1.5385995819173508</v>
      </c>
    </row>
    <row r="787" spans="1:21" x14ac:dyDescent="0.3">
      <c r="A787" s="206">
        <v>4004.05</v>
      </c>
      <c r="B787" s="207">
        <v>90.09</v>
      </c>
      <c r="C787" s="207">
        <v>210.84</v>
      </c>
      <c r="D787" s="208">
        <f t="shared" si="506"/>
        <v>1117.1045814604836</v>
      </c>
      <c r="E787" s="208">
        <f t="shared" si="507"/>
        <v>-1033.5245814604837</v>
      </c>
      <c r="F787" s="208">
        <f t="shared" si="508"/>
        <v>-2380.8085699277785</v>
      </c>
      <c r="G787" s="208">
        <f t="shared" si="509"/>
        <v>-2154.3855489093498</v>
      </c>
      <c r="H787" s="208">
        <f t="shared" si="510"/>
        <v>15773.641430072237</v>
      </c>
      <c r="I787" s="208">
        <f t="shared" si="511"/>
        <v>28835.394451090666</v>
      </c>
      <c r="J787" s="209">
        <f t="shared" si="512"/>
        <v>3210.8607163797988</v>
      </c>
      <c r="K787" s="209">
        <f t="shared" si="513"/>
        <v>222.14183772127933</v>
      </c>
      <c r="L787" s="209">
        <f t="shared" si="514"/>
        <v>3139.0334775598312</v>
      </c>
      <c r="M787" s="216"/>
      <c r="N787" s="210">
        <f t="shared" si="515"/>
        <v>2.0500000000001819</v>
      </c>
      <c r="O787" s="210">
        <f t="shared" si="516"/>
        <v>3.490658503990445E-4</v>
      </c>
      <c r="P787" s="210">
        <f t="shared" si="517"/>
        <v>-1.7453292519927421E-4</v>
      </c>
      <c r="Q787" s="209">
        <f t="shared" si="518"/>
        <v>3.9026740841530128E-4</v>
      </c>
      <c r="R787" s="209">
        <f t="shared" si="519"/>
        <v>1.0000000126923878</v>
      </c>
      <c r="S787" s="209">
        <f t="shared" si="520"/>
        <v>-2.8623390359584439E-3</v>
      </c>
      <c r="T787" s="209">
        <f t="shared" si="521"/>
        <v>-1.7600410959306318</v>
      </c>
      <c r="U787" s="211">
        <f t="shared" si="522"/>
        <v>-1.0510695002289485</v>
      </c>
    </row>
    <row r="788" spans="1:21" x14ac:dyDescent="0.3">
      <c r="A788" s="206">
        <v>4008</v>
      </c>
      <c r="B788" s="207">
        <v>90.2</v>
      </c>
      <c r="C788" s="207">
        <v>210.6</v>
      </c>
      <c r="D788" s="208">
        <f t="shared" si="506"/>
        <v>1117.0945850847822</v>
      </c>
      <c r="E788" s="208">
        <f t="shared" si="507"/>
        <v>-1033.5145850847823</v>
      </c>
      <c r="F788" s="208">
        <f t="shared" si="508"/>
        <v>-2384.2042683635532</v>
      </c>
      <c r="G788" s="208">
        <f t="shared" si="509"/>
        <v>-2156.4033706557175</v>
      </c>
      <c r="H788" s="208">
        <f t="shared" si="510"/>
        <v>15770.245731636462</v>
      </c>
      <c r="I788" s="208">
        <f t="shared" si="511"/>
        <v>28833.376629344297</v>
      </c>
      <c r="J788" s="209">
        <f t="shared" si="512"/>
        <v>3214.7325690107295</v>
      </c>
      <c r="K788" s="209">
        <f t="shared" si="513"/>
        <v>222.12789632859872</v>
      </c>
      <c r="L788" s="209">
        <f t="shared" si="514"/>
        <v>3142.9831495419867</v>
      </c>
      <c r="M788" s="216"/>
      <c r="N788" s="210">
        <f t="shared" si="515"/>
        <v>3.9499999999998181</v>
      </c>
      <c r="O788" s="210">
        <f t="shared" si="516"/>
        <v>1.9198621771937526E-3</v>
      </c>
      <c r="P788" s="210">
        <f t="shared" si="517"/>
        <v>-4.1887902047865492E-3</v>
      </c>
      <c r="Q788" s="209">
        <f t="shared" si="518"/>
        <v>4.6077886665298884E-3</v>
      </c>
      <c r="R788" s="209">
        <f t="shared" si="519"/>
        <v>1.0000017693134562</v>
      </c>
      <c r="S788" s="209">
        <f t="shared" si="520"/>
        <v>-9.9963757013981584E-3</v>
      </c>
      <c r="T788" s="209">
        <f t="shared" si="521"/>
        <v>-3.3956984357746918</v>
      </c>
      <c r="U788" s="211">
        <f t="shared" si="522"/>
        <v>-2.0178217463675177</v>
      </c>
    </row>
    <row r="789" spans="1:21" x14ac:dyDescent="0.3">
      <c r="A789" s="206">
        <v>4011</v>
      </c>
      <c r="B789" s="207">
        <v>90.18</v>
      </c>
      <c r="C789" s="207">
        <v>210.42</v>
      </c>
      <c r="D789" s="208">
        <f t="shared" si="506"/>
        <v>1117.0846367181475</v>
      </c>
      <c r="E789" s="208">
        <f t="shared" si="507"/>
        <v>-1033.5046367181476</v>
      </c>
      <c r="F789" s="208">
        <f t="shared" si="508"/>
        <v>-2386.7888747732786</v>
      </c>
      <c r="G789" s="208">
        <f t="shared" si="509"/>
        <v>-2157.9264278586165</v>
      </c>
      <c r="H789" s="208">
        <f t="shared" si="510"/>
        <v>15767.661125226736</v>
      </c>
      <c r="I789" s="208">
        <f t="shared" si="511"/>
        <v>28831.853572141397</v>
      </c>
      <c r="J789" s="209">
        <f t="shared" si="512"/>
        <v>3217.6711455324553</v>
      </c>
      <c r="K789" s="209">
        <f t="shared" si="513"/>
        <v>222.11713850610147</v>
      </c>
      <c r="L789" s="209">
        <f t="shared" si="514"/>
        <v>3145.9830129530428</v>
      </c>
      <c r="M789" s="216"/>
      <c r="N789" s="210">
        <f t="shared" si="515"/>
        <v>3</v>
      </c>
      <c r="O789" s="210">
        <f t="shared" si="516"/>
        <v>-3.4906585039879649E-4</v>
      </c>
      <c r="P789" s="210">
        <f t="shared" si="517"/>
        <v>-3.1415926535899121E-3</v>
      </c>
      <c r="Q789" s="209">
        <f t="shared" si="518"/>
        <v>3.1609085301627093E-3</v>
      </c>
      <c r="R789" s="209">
        <f t="shared" si="519"/>
        <v>1.0000008326127265</v>
      </c>
      <c r="S789" s="209">
        <f t="shared" si="520"/>
        <v>-9.9483666347849123E-3</v>
      </c>
      <c r="T789" s="209">
        <f t="shared" si="521"/>
        <v>-2.5846064097254242</v>
      </c>
      <c r="U789" s="211">
        <f t="shared" si="522"/>
        <v>-1.5230572028991549</v>
      </c>
    </row>
    <row r="790" spans="1:21" x14ac:dyDescent="0.3">
      <c r="A790" s="206">
        <v>4014</v>
      </c>
      <c r="B790" s="207">
        <v>90.09</v>
      </c>
      <c r="C790" s="207">
        <v>210.24</v>
      </c>
      <c r="D790" s="208">
        <f t="shared" si="506"/>
        <v>1117.0775681361304</v>
      </c>
      <c r="E790" s="208">
        <f t="shared" si="507"/>
        <v>-1033.4975681361304</v>
      </c>
      <c r="F790" s="208">
        <f t="shared" si="508"/>
        <v>-2389.3782600455747</v>
      </c>
      <c r="G790" s="208">
        <f t="shared" si="509"/>
        <v>-2159.4413617496016</v>
      </c>
      <c r="H790" s="208">
        <f t="shared" si="510"/>
        <v>15765.071739954439</v>
      </c>
      <c r="I790" s="208">
        <f t="shared" si="511"/>
        <v>28830.33863825041</v>
      </c>
      <c r="J790" s="209">
        <f t="shared" si="512"/>
        <v>3220.607933979762</v>
      </c>
      <c r="K790" s="209">
        <f t="shared" si="513"/>
        <v>222.1062360932583</v>
      </c>
      <c r="L790" s="209">
        <f t="shared" si="514"/>
        <v>3148.9829533245288</v>
      </c>
      <c r="M790" s="216"/>
      <c r="N790" s="210">
        <f t="shared" si="515"/>
        <v>3</v>
      </c>
      <c r="O790" s="210">
        <f t="shared" si="516"/>
        <v>-1.5707963267949561E-3</v>
      </c>
      <c r="P790" s="210">
        <f t="shared" si="517"/>
        <v>-3.141592653589416E-3</v>
      </c>
      <c r="Q790" s="209">
        <f t="shared" si="518"/>
        <v>3.5123992767402967E-3</v>
      </c>
      <c r="R790" s="209">
        <f t="shared" si="519"/>
        <v>1.0000010280803251</v>
      </c>
      <c r="S790" s="209">
        <f t="shared" si="520"/>
        <v>-7.068582017128666E-3</v>
      </c>
      <c r="T790" s="209">
        <f t="shared" si="521"/>
        <v>-2.5893852722962891</v>
      </c>
      <c r="U790" s="211">
        <f t="shared" si="522"/>
        <v>-1.5149338909852261</v>
      </c>
    </row>
    <row r="791" spans="1:21" x14ac:dyDescent="0.3">
      <c r="A791" s="206">
        <v>4017</v>
      </c>
      <c r="B791" s="207">
        <v>89.98</v>
      </c>
      <c r="C791" s="207">
        <v>210.06</v>
      </c>
      <c r="D791" s="208">
        <f t="shared" si="506"/>
        <v>1117.0757355393039</v>
      </c>
      <c r="E791" s="208">
        <f t="shared" si="507"/>
        <v>-1033.495735539304</v>
      </c>
      <c r="F791" s="208">
        <f t="shared" si="508"/>
        <v>-2391.9723984193129</v>
      </c>
      <c r="G791" s="208">
        <f t="shared" si="509"/>
        <v>-2160.9481572144509</v>
      </c>
      <c r="H791" s="208">
        <f t="shared" si="510"/>
        <v>15762.4776015807</v>
      </c>
      <c r="I791" s="208">
        <f t="shared" si="511"/>
        <v>28828.831842785559</v>
      </c>
      <c r="J791" s="209">
        <f t="shared" si="512"/>
        <v>3223.5429100553897</v>
      </c>
      <c r="K791" s="209">
        <f t="shared" si="513"/>
        <v>222.09518957434884</v>
      </c>
      <c r="L791" s="209">
        <f t="shared" si="514"/>
        <v>3151.9829407895427</v>
      </c>
      <c r="M791" s="216"/>
      <c r="N791" s="210">
        <f t="shared" si="515"/>
        <v>3</v>
      </c>
      <c r="O791" s="210">
        <f t="shared" si="516"/>
        <v>-1.9198621771937526E-3</v>
      </c>
      <c r="P791" s="210">
        <f t="shared" si="517"/>
        <v>-3.1415926535899121E-3</v>
      </c>
      <c r="Q791" s="209">
        <f t="shared" si="518"/>
        <v>3.6817751786422104E-3</v>
      </c>
      <c r="R791" s="209">
        <f t="shared" si="519"/>
        <v>1.0000011296239033</v>
      </c>
      <c r="S791" s="209">
        <f t="shared" si="520"/>
        <v>-1.83259682642405E-3</v>
      </c>
      <c r="T791" s="209">
        <f t="shared" si="521"/>
        <v>-2.5941383737382888</v>
      </c>
      <c r="U791" s="211">
        <f t="shared" si="522"/>
        <v>-1.5067954648493531</v>
      </c>
    </row>
    <row r="792" spans="1:21" x14ac:dyDescent="0.3">
      <c r="A792" s="206">
        <v>4020</v>
      </c>
      <c r="B792" s="207">
        <v>89.9</v>
      </c>
      <c r="C792" s="207">
        <v>209.88</v>
      </c>
      <c r="D792" s="208">
        <f t="shared" si="506"/>
        <v>1117.078877133712</v>
      </c>
      <c r="E792" s="208">
        <f t="shared" si="507"/>
        <v>-1033.4988771337121</v>
      </c>
      <c r="F792" s="208">
        <f t="shared" si="508"/>
        <v>-2394.5712569661</v>
      </c>
      <c r="G792" s="208">
        <f t="shared" si="509"/>
        <v>-2162.4467951026086</v>
      </c>
      <c r="H792" s="208">
        <f t="shared" si="510"/>
        <v>15759.878743033913</v>
      </c>
      <c r="I792" s="208">
        <f t="shared" si="511"/>
        <v>28827.333204897401</v>
      </c>
      <c r="J792" s="209">
        <f t="shared" si="512"/>
        <v>3226.4760414944585</v>
      </c>
      <c r="K792" s="209">
        <f t="shared" si="513"/>
        <v>222.08399946314782</v>
      </c>
      <c r="L792" s="209">
        <f t="shared" si="514"/>
        <v>3154.9829372559816</v>
      </c>
      <c r="M792" s="216"/>
      <c r="N792" s="210">
        <f t="shared" si="515"/>
        <v>3</v>
      </c>
      <c r="O792" s="210">
        <f t="shared" si="516"/>
        <v>-1.3962634015954338E-3</v>
      </c>
      <c r="P792" s="210">
        <f t="shared" si="517"/>
        <v>-3.1415926535899121E-3</v>
      </c>
      <c r="Q792" s="209">
        <f t="shared" si="518"/>
        <v>3.4378981167160205E-3</v>
      </c>
      <c r="R792" s="209">
        <f t="shared" si="519"/>
        <v>1.000000984929786</v>
      </c>
      <c r="S792" s="209">
        <f t="shared" si="520"/>
        <v>3.141594408059457E-3</v>
      </c>
      <c r="T792" s="209">
        <f t="shared" si="521"/>
        <v>-2.5988585467871053</v>
      </c>
      <c r="U792" s="211">
        <f t="shared" si="522"/>
        <v>-1.4986378881578055</v>
      </c>
    </row>
    <row r="793" spans="1:21" x14ac:dyDescent="0.3">
      <c r="A793" s="206">
        <v>4023</v>
      </c>
      <c r="B793" s="207">
        <v>89.9</v>
      </c>
      <c r="C793" s="207">
        <v>209.7</v>
      </c>
      <c r="D793" s="208">
        <f t="shared" si="506"/>
        <v>1117.0841131231161</v>
      </c>
      <c r="E793" s="208">
        <f t="shared" si="507"/>
        <v>-1033.5041131231162</v>
      </c>
      <c r="F793" s="208">
        <f t="shared" si="508"/>
        <v>-2397.1748084653955</v>
      </c>
      <c r="G793" s="208">
        <f t="shared" si="509"/>
        <v>-2163.9372597190127</v>
      </c>
      <c r="H793" s="208">
        <f t="shared" si="510"/>
        <v>15757.275191534616</v>
      </c>
      <c r="I793" s="208">
        <f t="shared" si="511"/>
        <v>28825.842740280998</v>
      </c>
      <c r="J793" s="209">
        <f t="shared" si="512"/>
        <v>3229.4073026395004</v>
      </c>
      <c r="K793" s="209">
        <f t="shared" si="513"/>
        <v>222.07266624824385</v>
      </c>
      <c r="L793" s="209">
        <f t="shared" si="514"/>
        <v>3157.9829113026344</v>
      </c>
      <c r="M793" s="216"/>
      <c r="N793" s="210">
        <f t="shared" si="515"/>
        <v>3</v>
      </c>
      <c r="O793" s="210">
        <f t="shared" si="516"/>
        <v>0</v>
      </c>
      <c r="P793" s="210">
        <f t="shared" si="517"/>
        <v>-3.1415926535899121E-3</v>
      </c>
      <c r="Q793" s="209">
        <f t="shared" si="518"/>
        <v>3.1415878686660292E-3</v>
      </c>
      <c r="R793" s="209">
        <f t="shared" si="519"/>
        <v>1.0000008224653396</v>
      </c>
      <c r="S793" s="209">
        <f t="shared" si="520"/>
        <v>5.2359894041110466E-3</v>
      </c>
      <c r="T793" s="209">
        <f t="shared" si="521"/>
        <v>-2.6035514992956577</v>
      </c>
      <c r="U793" s="211">
        <f t="shared" si="522"/>
        <v>-1.4904646164038824</v>
      </c>
    </row>
    <row r="794" spans="1:21" x14ac:dyDescent="0.3">
      <c r="A794" s="206">
        <v>4026</v>
      </c>
      <c r="B794" s="207">
        <v>89.91</v>
      </c>
      <c r="C794" s="207">
        <v>209.52</v>
      </c>
      <c r="D794" s="208">
        <f t="shared" si="506"/>
        <v>1117.0890873132901</v>
      </c>
      <c r="E794" s="208">
        <f t="shared" si="507"/>
        <v>-1033.5090873132901</v>
      </c>
      <c r="F794" s="208">
        <f t="shared" si="508"/>
        <v>-2399.7830299260281</v>
      </c>
      <c r="G794" s="208">
        <f t="shared" si="509"/>
        <v>-2165.4195379131115</v>
      </c>
      <c r="H794" s="208">
        <f t="shared" si="510"/>
        <v>15754.666970073984</v>
      </c>
      <c r="I794" s="208">
        <f t="shared" si="511"/>
        <v>28824.360462086897</v>
      </c>
      <c r="J794" s="209">
        <f t="shared" si="512"/>
        <v>3232.3366727333309</v>
      </c>
      <c r="K794" s="209">
        <f t="shared" si="513"/>
        <v>222.06119039882665</v>
      </c>
      <c r="L794" s="209">
        <f t="shared" si="514"/>
        <v>3160.9828364432879</v>
      </c>
      <c r="M794" s="216"/>
      <c r="N794" s="210">
        <f t="shared" si="515"/>
        <v>3</v>
      </c>
      <c r="O794" s="210">
        <f t="shared" si="516"/>
        <v>1.7453292519927421E-4</v>
      </c>
      <c r="P794" s="210">
        <f t="shared" si="517"/>
        <v>-3.141592653589416E-3</v>
      </c>
      <c r="Q794" s="209">
        <f t="shared" si="518"/>
        <v>3.1464327395438474E-3</v>
      </c>
      <c r="R794" s="209">
        <f t="shared" si="519"/>
        <v>1.0000008250040655</v>
      </c>
      <c r="S794" s="209">
        <f t="shared" si="520"/>
        <v>4.9741901738177196E-3</v>
      </c>
      <c r="T794" s="209">
        <f t="shared" si="521"/>
        <v>-2.6082214606324983</v>
      </c>
      <c r="U794" s="211">
        <f t="shared" si="522"/>
        <v>-1.4822781940990031</v>
      </c>
    </row>
    <row r="795" spans="1:21" x14ac:dyDescent="0.3">
      <c r="A795" s="206">
        <v>4028.72</v>
      </c>
      <c r="B795" s="207">
        <v>89.91</v>
      </c>
      <c r="C795" s="207">
        <v>209.36</v>
      </c>
      <c r="D795" s="208">
        <f t="shared" si="506"/>
        <v>1117.0933598803185</v>
      </c>
      <c r="E795" s="208">
        <f t="shared" si="507"/>
        <v>-1033.5133598803186</v>
      </c>
      <c r="F795" s="208">
        <f t="shared" si="508"/>
        <v>-2402.1517950367574</v>
      </c>
      <c r="G795" s="208">
        <f t="shared" si="509"/>
        <v>-2166.7564480774536</v>
      </c>
      <c r="H795" s="208">
        <f t="shared" si="510"/>
        <v>15752.298204963256</v>
      </c>
      <c r="I795" s="208">
        <f t="shared" si="511"/>
        <v>28823.023551922553</v>
      </c>
      <c r="J795" s="209">
        <f t="shared" si="512"/>
        <v>3234.9909971564894</v>
      </c>
      <c r="K795" s="209">
        <f t="shared" si="513"/>
        <v>222.05066405627906</v>
      </c>
      <c r="L795" s="209">
        <f t="shared" si="514"/>
        <v>3163.7027022869484</v>
      </c>
      <c r="M795" s="216"/>
      <c r="N795" s="210">
        <f t="shared" si="515"/>
        <v>2.7199999999997999</v>
      </c>
      <c r="O795" s="210">
        <f t="shared" si="516"/>
        <v>0</v>
      </c>
      <c r="P795" s="210">
        <f t="shared" si="517"/>
        <v>-2.7925268031908676E-3</v>
      </c>
      <c r="Q795" s="209">
        <f t="shared" si="518"/>
        <v>2.7925233580370357E-3</v>
      </c>
      <c r="R795" s="209">
        <f t="shared" si="519"/>
        <v>1.0000006498493987</v>
      </c>
      <c r="S795" s="209">
        <f t="shared" si="520"/>
        <v>4.2725670283834906E-3</v>
      </c>
      <c r="T795" s="209">
        <f t="shared" si="521"/>
        <v>-2.3687651107292123</v>
      </c>
      <c r="U795" s="211">
        <f t="shared" si="522"/>
        <v>-1.3369101643420647</v>
      </c>
    </row>
    <row r="796" spans="1:21" x14ac:dyDescent="0.3">
      <c r="A796" s="206">
        <v>4032</v>
      </c>
      <c r="B796" s="207">
        <v>89.86</v>
      </c>
      <c r="C796" s="207">
        <v>209.48</v>
      </c>
      <c r="D796" s="208">
        <f t="shared" si="506"/>
        <v>1117.0999432600345</v>
      </c>
      <c r="E796" s="208">
        <f t="shared" si="507"/>
        <v>-1033.5199432600346</v>
      </c>
      <c r="F796" s="208">
        <f t="shared" si="508"/>
        <v>-2405.0088077435726</v>
      </c>
      <c r="G796" s="208">
        <f t="shared" si="509"/>
        <v>-2168.3676061816886</v>
      </c>
      <c r="H796" s="208">
        <f t="shared" si="510"/>
        <v>15749.441192256441</v>
      </c>
      <c r="I796" s="208">
        <f t="shared" si="511"/>
        <v>28821.412393818318</v>
      </c>
      <c r="J796" s="209">
        <f t="shared" si="512"/>
        <v>3238.1916930383027</v>
      </c>
      <c r="K796" s="209">
        <f t="shared" si="513"/>
        <v>222.0379737166223</v>
      </c>
      <c r="L796" s="209">
        <f t="shared" si="514"/>
        <v>3166.9825269221033</v>
      </c>
      <c r="M796" s="216"/>
      <c r="N796" s="210">
        <f t="shared" si="515"/>
        <v>3.2800000000002001</v>
      </c>
      <c r="O796" s="210">
        <f t="shared" si="516"/>
        <v>-8.7266462599711514E-4</v>
      </c>
      <c r="P796" s="210">
        <f t="shared" si="517"/>
        <v>2.0943951023927789E-3</v>
      </c>
      <c r="Q796" s="209">
        <f t="shared" si="518"/>
        <v>2.2689240720523696E-3</v>
      </c>
      <c r="R796" s="209">
        <f t="shared" si="519"/>
        <v>1.0000004290015914</v>
      </c>
      <c r="S796" s="209">
        <f t="shared" si="520"/>
        <v>6.5833797158484208E-3</v>
      </c>
      <c r="T796" s="209">
        <f t="shared" si="521"/>
        <v>-2.8570127068151008</v>
      </c>
      <c r="U796" s="211">
        <f t="shared" si="522"/>
        <v>-1.6111581042350653</v>
      </c>
    </row>
    <row r="797" spans="1:21" x14ac:dyDescent="0.3">
      <c r="A797" s="206">
        <v>4035</v>
      </c>
      <c r="B797" s="207">
        <v>89.79</v>
      </c>
      <c r="C797" s="207">
        <v>209.59</v>
      </c>
      <c r="D797" s="208">
        <f t="shared" si="506"/>
        <v>1117.1091062266053</v>
      </c>
      <c r="E797" s="208">
        <f t="shared" si="507"/>
        <v>-1033.5291062266053</v>
      </c>
      <c r="F797" s="208">
        <f t="shared" si="508"/>
        <v>-2407.6189591954394</v>
      </c>
      <c r="G797" s="208">
        <f t="shared" si="509"/>
        <v>-2169.8464643745237</v>
      </c>
      <c r="H797" s="208">
        <f t="shared" si="510"/>
        <v>15746.831040804575</v>
      </c>
      <c r="I797" s="208">
        <f t="shared" si="511"/>
        <v>28819.933535625481</v>
      </c>
      <c r="J797" s="209">
        <f t="shared" si="512"/>
        <v>3241.1205981320645</v>
      </c>
      <c r="K797" s="209">
        <f t="shared" si="513"/>
        <v>222.02649257710664</v>
      </c>
      <c r="L797" s="209">
        <f t="shared" si="514"/>
        <v>3169.9824134835621</v>
      </c>
      <c r="M797" s="216"/>
      <c r="N797" s="210">
        <f t="shared" si="515"/>
        <v>3</v>
      </c>
      <c r="O797" s="210">
        <f t="shared" si="516"/>
        <v>-1.2217304763959117E-3</v>
      </c>
      <c r="P797" s="210">
        <f t="shared" si="517"/>
        <v>1.9198621771940006E-3</v>
      </c>
      <c r="Q797" s="209">
        <f t="shared" si="518"/>
        <v>2.2756232756571126E-3</v>
      </c>
      <c r="R797" s="209">
        <f t="shared" si="519"/>
        <v>1.0000004315386646</v>
      </c>
      <c r="S797" s="209">
        <f t="shared" si="520"/>
        <v>9.1629665707756609E-3</v>
      </c>
      <c r="T797" s="209">
        <f t="shared" si="521"/>
        <v>-2.6101514518667912</v>
      </c>
      <c r="U797" s="211">
        <f t="shared" si="522"/>
        <v>-1.4788581928352722</v>
      </c>
    </row>
    <row r="798" spans="1:21" x14ac:dyDescent="0.3">
      <c r="A798" s="206">
        <v>4038</v>
      </c>
      <c r="B798" s="207">
        <v>89.73</v>
      </c>
      <c r="C798" s="207">
        <v>209.7</v>
      </c>
      <c r="D798" s="208">
        <f t="shared" si="506"/>
        <v>1117.1216725637571</v>
      </c>
      <c r="E798" s="208">
        <f t="shared" si="507"/>
        <v>-1033.5416725637572</v>
      </c>
      <c r="F798" s="208">
        <f t="shared" si="508"/>
        <v>-2410.2262559660617</v>
      </c>
      <c r="G798" s="208">
        <f t="shared" si="509"/>
        <v>-2171.3303248970296</v>
      </c>
      <c r="H798" s="208">
        <f t="shared" si="510"/>
        <v>15744.223744033952</v>
      </c>
      <c r="I798" s="208">
        <f t="shared" si="511"/>
        <v>28818.449675102976</v>
      </c>
      <c r="J798" s="209">
        <f t="shared" si="512"/>
        <v>3244.0508603851481</v>
      </c>
      <c r="K798" s="209">
        <f t="shared" si="513"/>
        <v>222.01513155769251</v>
      </c>
      <c r="L798" s="209">
        <f t="shared" si="514"/>
        <v>3172.9823289833789</v>
      </c>
      <c r="M798" s="216"/>
      <c r="N798" s="210">
        <f t="shared" si="515"/>
        <v>3</v>
      </c>
      <c r="O798" s="210">
        <f t="shared" si="516"/>
        <v>-1.0471975511966373E-3</v>
      </c>
      <c r="P798" s="210">
        <f t="shared" si="517"/>
        <v>1.9198621771935045E-3</v>
      </c>
      <c r="Q798" s="209">
        <f t="shared" si="518"/>
        <v>2.1868764212535918E-3</v>
      </c>
      <c r="R798" s="209">
        <f t="shared" si="519"/>
        <v>1.0000003985358974</v>
      </c>
      <c r="S798" s="209">
        <f t="shared" si="520"/>
        <v>1.2566337151779983E-2</v>
      </c>
      <c r="T798" s="209">
        <f t="shared" si="521"/>
        <v>-2.6072967706224688</v>
      </c>
      <c r="U798" s="211">
        <f t="shared" si="522"/>
        <v>-1.4838605225058867</v>
      </c>
    </row>
    <row r="799" spans="1:21" x14ac:dyDescent="0.3">
      <c r="A799" s="206">
        <v>4041</v>
      </c>
      <c r="B799" s="207">
        <v>89.77</v>
      </c>
      <c r="C799" s="207">
        <v>209.8</v>
      </c>
      <c r="D799" s="208">
        <f t="shared" si="506"/>
        <v>1117.1347624946684</v>
      </c>
      <c r="E799" s="208">
        <f t="shared" si="507"/>
        <v>-1033.5547624946685</v>
      </c>
      <c r="F799" s="208">
        <f t="shared" si="508"/>
        <v>-2412.8308272301815</v>
      </c>
      <c r="G799" s="208">
        <f t="shared" si="509"/>
        <v>-2172.818960021465</v>
      </c>
      <c r="H799" s="208">
        <f t="shared" si="510"/>
        <v>15741.619172769833</v>
      </c>
      <c r="I799" s="208">
        <f t="shared" si="511"/>
        <v>28816.961039978542</v>
      </c>
      <c r="J799" s="209">
        <f t="shared" si="512"/>
        <v>3246.9824197031066</v>
      </c>
      <c r="K799" s="209">
        <f t="shared" si="513"/>
        <v>222.00388583551199</v>
      </c>
      <c r="L799" s="209">
        <f t="shared" si="514"/>
        <v>3175.9822714262918</v>
      </c>
      <c r="M799" s="216"/>
      <c r="N799" s="210">
        <f t="shared" si="515"/>
        <v>3</v>
      </c>
      <c r="O799" s="210">
        <f t="shared" si="516"/>
        <v>6.9813170079759297E-4</v>
      </c>
      <c r="P799" s="210">
        <f t="shared" si="517"/>
        <v>1.7453292519947264E-3</v>
      </c>
      <c r="Q799" s="209">
        <f t="shared" si="518"/>
        <v>1.8797616740975354E-3</v>
      </c>
      <c r="R799" s="209">
        <f t="shared" si="519"/>
        <v>1.0000002944587665</v>
      </c>
      <c r="S799" s="209">
        <f t="shared" si="520"/>
        <v>1.3089930911199522E-2</v>
      </c>
      <c r="T799" s="209">
        <f t="shared" si="521"/>
        <v>-2.6045712641196768</v>
      </c>
      <c r="U799" s="211">
        <f t="shared" si="522"/>
        <v>-1.4886351244355061</v>
      </c>
    </row>
    <row r="800" spans="1:21" x14ac:dyDescent="0.3">
      <c r="A800" s="206">
        <v>4044</v>
      </c>
      <c r="B800" s="207">
        <v>89.83</v>
      </c>
      <c r="C800" s="207">
        <v>209.91</v>
      </c>
      <c r="D800" s="208">
        <f t="shared" si="506"/>
        <v>1117.145234451652</v>
      </c>
      <c r="E800" s="208">
        <f t="shared" si="507"/>
        <v>-1033.565234451652</v>
      </c>
      <c r="F800" s="208">
        <f t="shared" si="508"/>
        <v>-2415.4326748362678</v>
      </c>
      <c r="G800" s="208">
        <f t="shared" si="509"/>
        <v>-2174.3123708108942</v>
      </c>
      <c r="H800" s="208">
        <f t="shared" si="510"/>
        <v>15739.017325163746</v>
      </c>
      <c r="I800" s="208">
        <f t="shared" si="511"/>
        <v>28815.467629189112</v>
      </c>
      <c r="J800" s="209">
        <f t="shared" si="512"/>
        <v>3249.9152746691689</v>
      </c>
      <c r="K800" s="209">
        <f t="shared" si="513"/>
        <v>221.99275510369699</v>
      </c>
      <c r="L800" s="209">
        <f t="shared" si="514"/>
        <v>3178.9822429446522</v>
      </c>
      <c r="M800" s="216"/>
      <c r="N800" s="210">
        <f t="shared" si="515"/>
        <v>3</v>
      </c>
      <c r="O800" s="210">
        <f t="shared" si="516"/>
        <v>1.0471975511966373E-3</v>
      </c>
      <c r="P800" s="210">
        <f t="shared" si="517"/>
        <v>1.9198621771935045E-3</v>
      </c>
      <c r="Q800" s="209">
        <f t="shared" si="518"/>
        <v>2.186880939308411E-3</v>
      </c>
      <c r="R800" s="209">
        <f t="shared" si="519"/>
        <v>1.0000003985375441</v>
      </c>
      <c r="S800" s="209">
        <f t="shared" si="520"/>
        <v>1.0471956983664927E-2</v>
      </c>
      <c r="T800" s="209">
        <f t="shared" si="521"/>
        <v>-2.6018476060863804</v>
      </c>
      <c r="U800" s="211">
        <f t="shared" si="522"/>
        <v>-1.4934107894293152</v>
      </c>
    </row>
    <row r="801" spans="1:21" x14ac:dyDescent="0.3">
      <c r="A801" s="206">
        <v>4047</v>
      </c>
      <c r="B801" s="207">
        <v>89.98</v>
      </c>
      <c r="C801" s="207">
        <v>210.02</v>
      </c>
      <c r="D801" s="208">
        <f t="shared" si="506"/>
        <v>1117.1502086378482</v>
      </c>
      <c r="E801" s="208">
        <f t="shared" si="507"/>
        <v>-1033.5702086378483</v>
      </c>
      <c r="F801" s="208">
        <f t="shared" si="508"/>
        <v>-2418.0316621436527</v>
      </c>
      <c r="G801" s="208">
        <f t="shared" si="509"/>
        <v>-2175.8107807443616</v>
      </c>
      <c r="H801" s="208">
        <f t="shared" si="510"/>
        <v>15736.418337856361</v>
      </c>
      <c r="I801" s="208">
        <f t="shared" si="511"/>
        <v>28813.969219255643</v>
      </c>
      <c r="J801" s="209">
        <f t="shared" si="512"/>
        <v>3252.8494697315127</v>
      </c>
      <c r="K801" s="209">
        <f t="shared" si="513"/>
        <v>221.98174360009335</v>
      </c>
      <c r="L801" s="209">
        <f t="shared" si="514"/>
        <v>3181.9822369436947</v>
      </c>
      <c r="M801" s="216"/>
      <c r="N801" s="210">
        <f t="shared" si="515"/>
        <v>3</v>
      </c>
      <c r="O801" s="210">
        <f t="shared" si="516"/>
        <v>2.6179938779915934E-3</v>
      </c>
      <c r="P801" s="210">
        <f t="shared" si="517"/>
        <v>1.9198621771940006E-3</v>
      </c>
      <c r="Q801" s="209">
        <f t="shared" si="518"/>
        <v>3.2464981882485144E-3</v>
      </c>
      <c r="R801" s="209">
        <f t="shared" si="519"/>
        <v>1.0000008783134662</v>
      </c>
      <c r="S801" s="209">
        <f t="shared" si="520"/>
        <v>4.9741861963590291E-3</v>
      </c>
      <c r="T801" s="209">
        <f t="shared" si="521"/>
        <v>-2.5989873073847671</v>
      </c>
      <c r="U801" s="211">
        <f t="shared" si="522"/>
        <v>-1.498409933467632</v>
      </c>
    </row>
    <row r="802" spans="1:21" x14ac:dyDescent="0.3">
      <c r="A802" s="206">
        <v>4050</v>
      </c>
      <c r="B802" s="207">
        <v>90.09</v>
      </c>
      <c r="C802" s="207">
        <v>210.13</v>
      </c>
      <c r="D802" s="208">
        <f t="shared" si="506"/>
        <v>1117.1483760419662</v>
      </c>
      <c r="E802" s="208">
        <f t="shared" si="507"/>
        <v>-1033.5683760419663</v>
      </c>
      <c r="F802" s="208">
        <f t="shared" si="508"/>
        <v>-2420.62777135335</v>
      </c>
      <c r="G802" s="208">
        <f t="shared" si="509"/>
        <v>-2177.314179588353</v>
      </c>
      <c r="H802" s="208">
        <f t="shared" si="510"/>
        <v>15733.822228646664</v>
      </c>
      <c r="I802" s="208">
        <f t="shared" si="511"/>
        <v>28812.465820411653</v>
      </c>
      <c r="J802" s="209">
        <f t="shared" si="512"/>
        <v>3255.784981242402</v>
      </c>
      <c r="K802" s="209">
        <f t="shared" si="513"/>
        <v>221.97085109109759</v>
      </c>
      <c r="L802" s="209">
        <f t="shared" si="514"/>
        <v>3184.9822328922874</v>
      </c>
      <c r="M802" s="216"/>
      <c r="N802" s="210">
        <f t="shared" si="515"/>
        <v>3</v>
      </c>
      <c r="O802" s="210">
        <f t="shared" si="516"/>
        <v>1.9198621771937526E-3</v>
      </c>
      <c r="P802" s="210">
        <f t="shared" si="517"/>
        <v>1.9198621771935045E-3</v>
      </c>
      <c r="Q802" s="209">
        <f t="shared" si="518"/>
        <v>2.7150946671070653E-3</v>
      </c>
      <c r="R802" s="209">
        <f t="shared" si="519"/>
        <v>1.0000006143120403</v>
      </c>
      <c r="S802" s="209">
        <f t="shared" si="520"/>
        <v>-1.8325958820662319E-3</v>
      </c>
      <c r="T802" s="209">
        <f t="shared" si="521"/>
        <v>-2.5961092096972913</v>
      </c>
      <c r="U802" s="211">
        <f t="shared" si="522"/>
        <v>-1.5033988439912755</v>
      </c>
    </row>
    <row r="803" spans="1:21" x14ac:dyDescent="0.3">
      <c r="A803" s="206">
        <v>4053.37</v>
      </c>
      <c r="B803" s="207">
        <v>90.09</v>
      </c>
      <c r="C803" s="207">
        <v>210.25</v>
      </c>
      <c r="D803" s="208">
        <f t="shared" si="506"/>
        <v>1117.1430824585868</v>
      </c>
      <c r="E803" s="208">
        <f t="shared" si="507"/>
        <v>-1033.5630824585869</v>
      </c>
      <c r="F803" s="208">
        <f t="shared" si="508"/>
        <v>-2423.5406691297676</v>
      </c>
      <c r="G803" s="208">
        <f t="shared" si="509"/>
        <v>-2179.008846036571</v>
      </c>
      <c r="H803" s="208">
        <f t="shared" si="510"/>
        <v>15730.909330870247</v>
      </c>
      <c r="I803" s="208">
        <f t="shared" si="511"/>
        <v>28810.771153963437</v>
      </c>
      <c r="J803" s="209">
        <f t="shared" si="512"/>
        <v>3259.0840624371122</v>
      </c>
      <c r="K803" s="209">
        <f t="shared" si="513"/>
        <v>221.95875497545686</v>
      </c>
      <c r="L803" s="209">
        <f t="shared" si="514"/>
        <v>3188.3522095894009</v>
      </c>
      <c r="M803" s="216"/>
      <c r="N803" s="210">
        <f t="shared" si="515"/>
        <v>3.3699999999998909</v>
      </c>
      <c r="O803" s="210">
        <f t="shared" si="516"/>
        <v>0</v>
      </c>
      <c r="P803" s="210">
        <f t="shared" si="517"/>
        <v>2.0943951023932746E-3</v>
      </c>
      <c r="Q803" s="209">
        <f t="shared" si="518"/>
        <v>2.0943925185374912E-3</v>
      </c>
      <c r="R803" s="209">
        <f t="shared" si="519"/>
        <v>1.0000003655401624</v>
      </c>
      <c r="S803" s="209">
        <f t="shared" si="520"/>
        <v>-5.293583379416723E-3</v>
      </c>
      <c r="T803" s="209">
        <f t="shared" si="521"/>
        <v>-2.9128977764175459</v>
      </c>
      <c r="U803" s="211">
        <f t="shared" si="522"/>
        <v>-1.6946664482178639</v>
      </c>
    </row>
    <row r="804" spans="1:21" x14ac:dyDescent="0.3">
      <c r="A804" s="206">
        <v>4056</v>
      </c>
      <c r="B804" s="207">
        <v>90.06</v>
      </c>
      <c r="C804" s="207">
        <v>210.23</v>
      </c>
      <c r="D804" s="208">
        <f t="shared" si="506"/>
        <v>1117.1396397976248</v>
      </c>
      <c r="E804" s="208">
        <f t="shared" si="507"/>
        <v>-1033.5596397976249</v>
      </c>
      <c r="F804" s="208">
        <f t="shared" si="508"/>
        <v>-2425.8127857329673</v>
      </c>
      <c r="G804" s="208">
        <f t="shared" si="509"/>
        <v>-2180.33337390011</v>
      </c>
      <c r="H804" s="208">
        <f t="shared" si="510"/>
        <v>15728.637214267048</v>
      </c>
      <c r="I804" s="208">
        <f t="shared" si="511"/>
        <v>28809.446626099896</v>
      </c>
      <c r="J804" s="209">
        <f t="shared" si="512"/>
        <v>3261.6592852056415</v>
      </c>
      <c r="K804" s="209">
        <f t="shared" si="513"/>
        <v>221.94937144960335</v>
      </c>
      <c r="L804" s="209">
        <f t="shared" si="514"/>
        <v>3190.9821842199017</v>
      </c>
      <c r="M804" s="216"/>
      <c r="N804" s="210">
        <f t="shared" si="515"/>
        <v>2.6300000000001091</v>
      </c>
      <c r="O804" s="210">
        <f t="shared" si="516"/>
        <v>-5.2359877559831865E-4</v>
      </c>
      <c r="P804" s="210">
        <f t="shared" si="517"/>
        <v>-3.490658503990445E-4</v>
      </c>
      <c r="Q804" s="209">
        <f t="shared" si="518"/>
        <v>6.2928724295430172E-4</v>
      </c>
      <c r="R804" s="209">
        <f t="shared" si="519"/>
        <v>1.0000000330002041</v>
      </c>
      <c r="S804" s="209">
        <f t="shared" si="520"/>
        <v>-3.4426609620382556E-3</v>
      </c>
      <c r="T804" s="209">
        <f t="shared" si="521"/>
        <v>-2.2721166031996267</v>
      </c>
      <c r="U804" s="211">
        <f t="shared" si="522"/>
        <v>-1.3245278635391424</v>
      </c>
    </row>
    <row r="805" spans="1:21" x14ac:dyDescent="0.3">
      <c r="A805" s="206">
        <v>4059</v>
      </c>
      <c r="B805" s="207">
        <v>90</v>
      </c>
      <c r="C805" s="207">
        <v>210.2</v>
      </c>
      <c r="D805" s="208">
        <f t="shared" si="506"/>
        <v>1117.1380690014057</v>
      </c>
      <c r="E805" s="208">
        <f t="shared" si="507"/>
        <v>-1033.5580690014058</v>
      </c>
      <c r="F805" s="208">
        <f t="shared" si="508"/>
        <v>-2428.4052144757111</v>
      </c>
      <c r="G805" s="208">
        <f t="shared" si="509"/>
        <v>-2181.8431121947528</v>
      </c>
      <c r="H805" s="208">
        <f t="shared" si="510"/>
        <v>15726.044785524304</v>
      </c>
      <c r="I805" s="208">
        <f t="shared" si="511"/>
        <v>28807.936887805252</v>
      </c>
      <c r="J805" s="209">
        <f t="shared" si="512"/>
        <v>3264.596644598611</v>
      </c>
      <c r="K805" s="209">
        <f t="shared" si="513"/>
        <v>221.9386633801646</v>
      </c>
      <c r="L805" s="209">
        <f t="shared" si="514"/>
        <v>3193.9821625159402</v>
      </c>
      <c r="M805" s="216"/>
      <c r="N805" s="210">
        <f t="shared" si="515"/>
        <v>3</v>
      </c>
      <c r="O805" s="210">
        <f t="shared" si="516"/>
        <v>-1.0471975511966373E-3</v>
      </c>
      <c r="P805" s="210">
        <f t="shared" si="517"/>
        <v>-5.2359877559831865E-4</v>
      </c>
      <c r="Q805" s="209">
        <f t="shared" si="518"/>
        <v>1.1708024123227023E-3</v>
      </c>
      <c r="R805" s="209">
        <f t="shared" si="519"/>
        <v>1.0000001142315396</v>
      </c>
      <c r="S805" s="209">
        <f t="shared" si="520"/>
        <v>-1.5707962191342591E-3</v>
      </c>
      <c r="T805" s="209">
        <f t="shared" si="521"/>
        <v>-2.5924287427438961</v>
      </c>
      <c r="U805" s="211">
        <f t="shared" si="522"/>
        <v>-1.5097382946427733</v>
      </c>
    </row>
    <row r="806" spans="1:21" x14ac:dyDescent="0.3">
      <c r="A806" s="206">
        <v>4065</v>
      </c>
      <c r="B806" s="207">
        <v>89.94</v>
      </c>
      <c r="C806" s="207">
        <v>210.15</v>
      </c>
      <c r="D806" s="208">
        <f t="shared" si="506"/>
        <v>1117.1412105939717</v>
      </c>
      <c r="E806" s="208">
        <f t="shared" si="507"/>
        <v>-1033.5612105939717</v>
      </c>
      <c r="F806" s="208">
        <f t="shared" si="508"/>
        <v>-2433.5921785839228</v>
      </c>
      <c r="G806" s="208">
        <f t="shared" si="509"/>
        <v>-2184.858968274877</v>
      </c>
      <c r="H806" s="208">
        <f t="shared" si="510"/>
        <v>15720.857821416092</v>
      </c>
      <c r="I806" s="208">
        <f t="shared" si="511"/>
        <v>28804.921031725127</v>
      </c>
      <c r="J806" s="209">
        <f t="shared" si="512"/>
        <v>3270.4708533964954</v>
      </c>
      <c r="K806" s="209">
        <f t="shared" si="513"/>
        <v>221.91723309462731</v>
      </c>
      <c r="L806" s="209">
        <f t="shared" si="514"/>
        <v>3199.9821332422321</v>
      </c>
      <c r="M806" s="216"/>
      <c r="N806" s="210">
        <f t="shared" si="515"/>
        <v>6</v>
      </c>
      <c r="O806" s="210">
        <f t="shared" si="516"/>
        <v>-1.0471975511966373E-3</v>
      </c>
      <c r="P806" s="210">
        <f t="shared" si="517"/>
        <v>-8.7266462599686718E-4</v>
      </c>
      <c r="Q806" s="209">
        <f t="shared" si="518"/>
        <v>1.3631456203044845E-3</v>
      </c>
      <c r="R806" s="209">
        <f t="shared" si="519"/>
        <v>1.000000154847194</v>
      </c>
      <c r="S806" s="209">
        <f t="shared" si="520"/>
        <v>3.1415925658664053E-3</v>
      </c>
      <c r="T806" s="209">
        <f t="shared" si="521"/>
        <v>-5.1869641082118259</v>
      </c>
      <c r="U806" s="211">
        <f t="shared" si="522"/>
        <v>-3.0158560801239913</v>
      </c>
    </row>
    <row r="807" spans="1:21" x14ac:dyDescent="0.3">
      <c r="A807" s="206">
        <v>4068</v>
      </c>
      <c r="B807" s="207">
        <v>89.89</v>
      </c>
      <c r="C807" s="207">
        <v>210.12</v>
      </c>
      <c r="D807" s="208">
        <f t="shared" si="506"/>
        <v>1117.1456611818921</v>
      </c>
      <c r="E807" s="208">
        <f t="shared" si="507"/>
        <v>-1033.5656611818922</v>
      </c>
      <c r="F807" s="208">
        <f t="shared" si="508"/>
        <v>-2436.1867103276818</v>
      </c>
      <c r="G807" s="208">
        <f t="shared" si="509"/>
        <v>-2186.365083956397</v>
      </c>
      <c r="H807" s="208">
        <f t="shared" si="510"/>
        <v>15718.263289672333</v>
      </c>
      <c r="I807" s="208">
        <f t="shared" si="511"/>
        <v>28803.414916043606</v>
      </c>
      <c r="J807" s="209">
        <f t="shared" si="512"/>
        <v>3273.4076996183771</v>
      </c>
      <c r="K807" s="209">
        <f t="shared" si="513"/>
        <v>221.90651091476755</v>
      </c>
      <c r="L807" s="209">
        <f t="shared" si="514"/>
        <v>3202.9821214840126</v>
      </c>
      <c r="M807" s="216"/>
      <c r="N807" s="210">
        <f t="shared" si="515"/>
        <v>3</v>
      </c>
      <c r="O807" s="210">
        <f t="shared" si="516"/>
        <v>-8.7266462599711514E-4</v>
      </c>
      <c r="P807" s="210">
        <f t="shared" si="517"/>
        <v>-5.2359877559831865E-4</v>
      </c>
      <c r="Q807" s="209">
        <f t="shared" si="518"/>
        <v>1.0176927859428808E-3</v>
      </c>
      <c r="R807" s="209">
        <f t="shared" si="519"/>
        <v>1.0000000863082261</v>
      </c>
      <c r="S807" s="209">
        <f t="shared" si="520"/>
        <v>4.4505879205219753E-3</v>
      </c>
      <c r="T807" s="209">
        <f t="shared" si="521"/>
        <v>-2.5945317437588806</v>
      </c>
      <c r="U807" s="211">
        <f t="shared" si="522"/>
        <v>-1.506115681520094</v>
      </c>
    </row>
    <row r="808" spans="1:21" x14ac:dyDescent="0.3">
      <c r="A808" s="206">
        <v>4071</v>
      </c>
      <c r="B808" s="207">
        <v>89.79</v>
      </c>
      <c r="C808" s="207">
        <v>210.09</v>
      </c>
      <c r="D808" s="208">
        <f t="shared" si="506"/>
        <v>1117.1540387505415</v>
      </c>
      <c r="E808" s="208">
        <f t="shared" si="507"/>
        <v>-1033.5740387505416</v>
      </c>
      <c r="F808" s="208">
        <f t="shared" si="508"/>
        <v>-2438.7820228048649</v>
      </c>
      <c r="G808" s="208">
        <f t="shared" si="509"/>
        <v>-2187.8698365845307</v>
      </c>
      <c r="H808" s="208">
        <f t="shared" si="510"/>
        <v>15715.667977195149</v>
      </c>
      <c r="I808" s="208">
        <f t="shared" si="511"/>
        <v>28801.910163415472</v>
      </c>
      <c r="J808" s="209">
        <f t="shared" si="512"/>
        <v>3276.3443312009517</v>
      </c>
      <c r="K808" s="209">
        <f t="shared" si="513"/>
        <v>221.89578109712772</v>
      </c>
      <c r="L808" s="209">
        <f t="shared" si="514"/>
        <v>3205.9821043340789</v>
      </c>
      <c r="M808" s="216"/>
      <c r="N808" s="210">
        <f t="shared" si="515"/>
        <v>3</v>
      </c>
      <c r="O808" s="210">
        <f t="shared" si="516"/>
        <v>-1.7453292519942303E-3</v>
      </c>
      <c r="P808" s="210">
        <f t="shared" si="517"/>
        <v>-5.2359877559831865E-4</v>
      </c>
      <c r="Q808" s="209">
        <f t="shared" si="518"/>
        <v>1.822176629209471E-3</v>
      </c>
      <c r="R808" s="209">
        <f t="shared" si="519"/>
        <v>1.0000002766940643</v>
      </c>
      <c r="S808" s="209">
        <f t="shared" si="520"/>
        <v>8.3775686493081924E-3</v>
      </c>
      <c r="T808" s="209">
        <f t="shared" si="521"/>
        <v>-2.5953124771832727</v>
      </c>
      <c r="U808" s="211">
        <f t="shared" si="522"/>
        <v>-1.5047526281335668</v>
      </c>
    </row>
    <row r="809" spans="1:21" x14ac:dyDescent="0.3">
      <c r="A809" s="206">
        <v>4074</v>
      </c>
      <c r="B809" s="207">
        <v>89.77</v>
      </c>
      <c r="C809" s="207">
        <v>210.07</v>
      </c>
      <c r="D809" s="208">
        <f t="shared" si="506"/>
        <v>1117.1655578953578</v>
      </c>
      <c r="E809" s="208">
        <f t="shared" si="507"/>
        <v>-1033.5855578953579</v>
      </c>
      <c r="F809" s="208">
        <f t="shared" si="508"/>
        <v>-2441.3779829258547</v>
      </c>
      <c r="G809" s="208">
        <f t="shared" si="509"/>
        <v>-2189.3734516206232</v>
      </c>
      <c r="H809" s="208">
        <f t="shared" si="510"/>
        <v>15713.072017074159</v>
      </c>
      <c r="I809" s="208">
        <f t="shared" si="511"/>
        <v>28800.406548379378</v>
      </c>
      <c r="J809" s="209">
        <f t="shared" si="512"/>
        <v>3279.2808001414451</v>
      </c>
      <c r="K809" s="209">
        <f t="shared" si="513"/>
        <v>221.88504814497244</v>
      </c>
      <c r="L809" s="209">
        <f t="shared" si="514"/>
        <v>3208.9820792641135</v>
      </c>
      <c r="M809" s="216"/>
      <c r="N809" s="210">
        <f t="shared" si="515"/>
        <v>3</v>
      </c>
      <c r="O809" s="210">
        <f t="shared" si="516"/>
        <v>-3.490658503990445E-4</v>
      </c>
      <c r="P809" s="210">
        <f t="shared" si="517"/>
        <v>-3.490658503990445E-4</v>
      </c>
      <c r="Q809" s="209">
        <f t="shared" si="518"/>
        <v>4.9365183916427746E-4</v>
      </c>
      <c r="R809" s="209">
        <f t="shared" si="519"/>
        <v>1.0000000203076786</v>
      </c>
      <c r="S809" s="209">
        <f t="shared" si="520"/>
        <v>1.1519144816208122E-2</v>
      </c>
      <c r="T809" s="209">
        <f t="shared" si="521"/>
        <v>-2.5959601209899064</v>
      </c>
      <c r="U809" s="211">
        <f t="shared" si="522"/>
        <v>-1.5036150360925737</v>
      </c>
    </row>
    <row r="810" spans="1:21" x14ac:dyDescent="0.3">
      <c r="A810" s="206">
        <v>4077</v>
      </c>
      <c r="B810" s="207">
        <v>90.01</v>
      </c>
      <c r="C810" s="207">
        <v>210.04</v>
      </c>
      <c r="D810" s="208">
        <f t="shared" si="506"/>
        <v>1117.171317474272</v>
      </c>
      <c r="E810" s="208">
        <f t="shared" si="507"/>
        <v>-1033.591317474272</v>
      </c>
      <c r="F810" s="208">
        <f t="shared" si="508"/>
        <v>-2443.9746113319165</v>
      </c>
      <c r="G810" s="208">
        <f t="shared" si="509"/>
        <v>-2190.8759410159282</v>
      </c>
      <c r="H810" s="208">
        <f t="shared" si="510"/>
        <v>15710.475388668097</v>
      </c>
      <c r="I810" s="208">
        <f t="shared" si="511"/>
        <v>28798.904058984073</v>
      </c>
      <c r="J810" s="209">
        <f t="shared" si="512"/>
        <v>3282.217130196816</v>
      </c>
      <c r="K810" s="209">
        <f t="shared" si="513"/>
        <v>221.87431197957537</v>
      </c>
      <c r="L810" s="209">
        <f t="shared" si="514"/>
        <v>3211.9820701256035</v>
      </c>
      <c r="M810" s="216"/>
      <c r="N810" s="210">
        <f t="shared" si="515"/>
        <v>3</v>
      </c>
      <c r="O810" s="210">
        <f t="shared" si="516"/>
        <v>4.1887902047865492E-3</v>
      </c>
      <c r="P810" s="210">
        <f t="shared" si="517"/>
        <v>-5.2359877559831865E-4</v>
      </c>
      <c r="Q810" s="209">
        <f t="shared" si="518"/>
        <v>4.2213881183978952E-3</v>
      </c>
      <c r="R810" s="209">
        <f t="shared" si="519"/>
        <v>1.0000014850124501</v>
      </c>
      <c r="S810" s="209">
        <f t="shared" si="520"/>
        <v>5.7595789142590916E-3</v>
      </c>
      <c r="T810" s="209">
        <f t="shared" si="521"/>
        <v>-2.5966284060617171</v>
      </c>
      <c r="U810" s="211">
        <f t="shared" si="522"/>
        <v>-1.5024893953049461</v>
      </c>
    </row>
    <row r="811" spans="1:21" x14ac:dyDescent="0.3">
      <c r="A811" s="206">
        <v>4078.02</v>
      </c>
      <c r="B811" s="207">
        <v>90.03</v>
      </c>
      <c r="C811" s="207">
        <v>210.03</v>
      </c>
      <c r="D811" s="208">
        <f t="shared" si="506"/>
        <v>1117.1709614271126</v>
      </c>
      <c r="E811" s="208">
        <f t="shared" si="507"/>
        <v>-1033.5909614271127</v>
      </c>
      <c r="F811" s="208">
        <f t="shared" si="508"/>
        <v>-2444.8576454783074</v>
      </c>
      <c r="G811" s="208">
        <f t="shared" si="509"/>
        <v>-2191.3864804917116</v>
      </c>
      <c r="H811" s="208">
        <f t="shared" si="510"/>
        <v>15709.592354521707</v>
      </c>
      <c r="I811" s="208">
        <f t="shared" si="511"/>
        <v>28798.393519508289</v>
      </c>
      <c r="J811" s="209">
        <f t="shared" si="512"/>
        <v>3283.2154381848877</v>
      </c>
      <c r="K811" s="209">
        <f t="shared" si="513"/>
        <v>221.87065996728393</v>
      </c>
      <c r="L811" s="209">
        <f t="shared" si="514"/>
        <v>3213.0020698666785</v>
      </c>
      <c r="M811" s="216"/>
      <c r="N811" s="210">
        <f t="shared" si="515"/>
        <v>1.0199999999999818</v>
      </c>
      <c r="O811" s="210">
        <f t="shared" si="516"/>
        <v>3.4906585039879649E-4</v>
      </c>
      <c r="P811" s="210">
        <f t="shared" si="517"/>
        <v>-1.7453292519927421E-4</v>
      </c>
      <c r="Q811" s="209">
        <f t="shared" si="518"/>
        <v>3.9026747981907306E-4</v>
      </c>
      <c r="R811" s="209">
        <f t="shared" si="519"/>
        <v>1.0000000126923925</v>
      </c>
      <c r="S811" s="209">
        <f t="shared" si="520"/>
        <v>-3.5604715927250275E-4</v>
      </c>
      <c r="T811" s="209">
        <f t="shared" si="521"/>
        <v>-0.88303414639080591</v>
      </c>
      <c r="U811" s="211">
        <f t="shared" si="522"/>
        <v>-0.51053947578329306</v>
      </c>
    </row>
    <row r="812" spans="1:21" x14ac:dyDescent="0.3">
      <c r="A812" s="206">
        <v>4080</v>
      </c>
      <c r="B812" s="207">
        <v>90.07</v>
      </c>
      <c r="C812" s="207">
        <v>210.1</v>
      </c>
      <c r="D812" s="208">
        <f t="shared" si="506"/>
        <v>1117.1692335511925</v>
      </c>
      <c r="E812" s="208">
        <f t="shared" si="507"/>
        <v>-1033.5892335511926</v>
      </c>
      <c r="F812" s="208">
        <f t="shared" si="508"/>
        <v>-2446.5712507615499</v>
      </c>
      <c r="G812" s="208">
        <f t="shared" si="509"/>
        <v>-2192.3784246941841</v>
      </c>
      <c r="H812" s="208">
        <f t="shared" si="510"/>
        <v>15707.878749238464</v>
      </c>
      <c r="I812" s="208">
        <f t="shared" si="511"/>
        <v>28797.401575305816</v>
      </c>
      <c r="J812" s="209">
        <f t="shared" si="512"/>
        <v>3285.1535796850485</v>
      </c>
      <c r="K812" s="209">
        <f t="shared" si="513"/>
        <v>221.86359480435024</v>
      </c>
      <c r="L812" s="209">
        <f t="shared" si="514"/>
        <v>3214.9820676752624</v>
      </c>
      <c r="M812" s="216"/>
      <c r="N812" s="210">
        <f t="shared" si="515"/>
        <v>1.9800000000000182</v>
      </c>
      <c r="O812" s="210">
        <f t="shared" si="516"/>
        <v>6.9813170079759297E-4</v>
      </c>
      <c r="P812" s="210">
        <f t="shared" si="517"/>
        <v>1.2217304763959117E-3</v>
      </c>
      <c r="Q812" s="209">
        <f t="shared" si="518"/>
        <v>1.4071290030761574E-3</v>
      </c>
      <c r="R812" s="209">
        <f t="shared" si="519"/>
        <v>1.0000001650010353</v>
      </c>
      <c r="S812" s="209">
        <f t="shared" si="520"/>
        <v>-1.7278759199984429E-3</v>
      </c>
      <c r="T812" s="209">
        <f t="shared" si="521"/>
        <v>-1.7136052832425042</v>
      </c>
      <c r="U812" s="211">
        <f t="shared" si="522"/>
        <v>-0.99194420247227955</v>
      </c>
    </row>
    <row r="813" spans="1:21" x14ac:dyDescent="0.3">
      <c r="A813" s="206">
        <v>4083</v>
      </c>
      <c r="B813" s="207">
        <v>90.15</v>
      </c>
      <c r="C813" s="207">
        <v>210.21</v>
      </c>
      <c r="D813" s="208">
        <f t="shared" si="506"/>
        <v>1117.163473966898</v>
      </c>
      <c r="E813" s="208">
        <f t="shared" si="507"/>
        <v>-1033.5834739668981</v>
      </c>
      <c r="F813" s="208">
        <f t="shared" si="508"/>
        <v>-2449.1652541926746</v>
      </c>
      <c r="G813" s="208">
        <f t="shared" si="509"/>
        <v>-2193.8854445347793</v>
      </c>
      <c r="H813" s="208">
        <f t="shared" si="510"/>
        <v>15705.284745807339</v>
      </c>
      <c r="I813" s="208">
        <f t="shared" si="511"/>
        <v>28795.89455546522</v>
      </c>
      <c r="J813" s="209">
        <f t="shared" si="512"/>
        <v>3288.0912070814329</v>
      </c>
      <c r="K813" s="209">
        <f t="shared" si="513"/>
        <v>221.85298629548444</v>
      </c>
      <c r="L813" s="209">
        <f t="shared" si="514"/>
        <v>3217.9820504644181</v>
      </c>
      <c r="M813" s="216"/>
      <c r="N813" s="210">
        <f t="shared" si="515"/>
        <v>3</v>
      </c>
      <c r="O813" s="210">
        <f t="shared" si="516"/>
        <v>1.3962634015956819E-3</v>
      </c>
      <c r="P813" s="210">
        <f t="shared" si="517"/>
        <v>1.9198621771940006E-3</v>
      </c>
      <c r="Q813" s="209">
        <f t="shared" si="518"/>
        <v>2.3739014472912157E-3</v>
      </c>
      <c r="R813" s="209">
        <f t="shared" si="519"/>
        <v>1.0000004696176048</v>
      </c>
      <c r="S813" s="209">
        <f t="shared" si="520"/>
        <v>-5.7595842946253015E-3</v>
      </c>
      <c r="T813" s="209">
        <f t="shared" si="521"/>
        <v>-2.594003431124555</v>
      </c>
      <c r="U813" s="211">
        <f t="shared" si="522"/>
        <v>-1.5070198405951798</v>
      </c>
    </row>
    <row r="814" spans="1:21" x14ac:dyDescent="0.3">
      <c r="A814" s="206">
        <v>4086</v>
      </c>
      <c r="B814" s="207">
        <v>90.13</v>
      </c>
      <c r="C814" s="207">
        <v>210.32</v>
      </c>
      <c r="D814" s="208">
        <f t="shared" si="506"/>
        <v>1117.1561435891197</v>
      </c>
      <c r="E814" s="208">
        <f t="shared" si="507"/>
        <v>-1033.5761435891197</v>
      </c>
      <c r="F814" s="208">
        <f t="shared" si="508"/>
        <v>-2451.7563568095002</v>
      </c>
      <c r="G814" s="208">
        <f t="shared" si="509"/>
        <v>-2195.3974401164096</v>
      </c>
      <c r="H814" s="208">
        <f t="shared" si="510"/>
        <v>15702.693643190514</v>
      </c>
      <c r="I814" s="208">
        <f t="shared" si="511"/>
        <v>28794.38255988359</v>
      </c>
      <c r="J814" s="209">
        <f t="shared" si="512"/>
        <v>3291.0301051837064</v>
      </c>
      <c r="K814" s="209">
        <f t="shared" si="513"/>
        <v>221.84249494978661</v>
      </c>
      <c r="L814" s="209">
        <f t="shared" si="514"/>
        <v>3220.9820089452164</v>
      </c>
      <c r="M814" s="216"/>
      <c r="N814" s="210">
        <f t="shared" si="515"/>
        <v>3</v>
      </c>
      <c r="O814" s="210">
        <f t="shared" si="516"/>
        <v>-3.490658503990445E-4</v>
      </c>
      <c r="P814" s="210">
        <f t="shared" si="517"/>
        <v>1.9198621771935045E-3</v>
      </c>
      <c r="Q814" s="209">
        <f t="shared" si="518"/>
        <v>1.9513317768828919E-3</v>
      </c>
      <c r="R814" s="209">
        <f t="shared" si="519"/>
        <v>1.0000003173080962</v>
      </c>
      <c r="S814" s="209">
        <f t="shared" si="520"/>
        <v>-7.3303777783739772E-3</v>
      </c>
      <c r="T814" s="209">
        <f t="shared" si="521"/>
        <v>-2.5911026168255198</v>
      </c>
      <c r="U814" s="211">
        <f t="shared" si="522"/>
        <v>-1.5119955816305013</v>
      </c>
    </row>
    <row r="815" spans="1:21" x14ac:dyDescent="0.3">
      <c r="A815" s="212">
        <v>4088.03</v>
      </c>
      <c r="B815" s="213">
        <v>90.15</v>
      </c>
      <c r="C815" s="213">
        <v>210.39</v>
      </c>
      <c r="D815" s="214">
        <f t="shared" si="506"/>
        <v>1117.1511833677296</v>
      </c>
      <c r="E815" s="214">
        <f t="shared" si="507"/>
        <v>-1033.5711833677296</v>
      </c>
      <c r="F815" s="214">
        <f t="shared" si="508"/>
        <v>-2453.5080604701448</v>
      </c>
      <c r="G815" s="214">
        <f t="shared" si="509"/>
        <v>-2196.423310053131</v>
      </c>
      <c r="H815" s="214">
        <f t="shared" si="510"/>
        <v>15700.94193952987</v>
      </c>
      <c r="I815" s="214">
        <f t="shared" si="511"/>
        <v>28793.356689946868</v>
      </c>
      <c r="J815" s="215">
        <f t="shared" si="512"/>
        <v>3293.0194593619885</v>
      </c>
      <c r="K815" s="215">
        <f t="shared" si="513"/>
        <v>221.83546079036557</v>
      </c>
      <c r="L815" s="215">
        <f t="shared" si="514"/>
        <v>3223.0119637835974</v>
      </c>
      <c r="M815" s="216"/>
      <c r="N815" s="217">
        <f t="shared" si="515"/>
        <v>2.0300000000002001</v>
      </c>
      <c r="O815" s="217">
        <f t="shared" si="516"/>
        <v>3.490658503990445E-4</v>
      </c>
      <c r="P815" s="217">
        <f t="shared" si="517"/>
        <v>1.2217304763959117E-3</v>
      </c>
      <c r="Q815" s="215">
        <f t="shared" si="518"/>
        <v>1.2706153619039817E-3</v>
      </c>
      <c r="R815" s="215">
        <f t="shared" si="519"/>
        <v>1.0000001345386382</v>
      </c>
      <c r="S815" s="215">
        <f t="shared" si="520"/>
        <v>-4.9602213901233597E-3</v>
      </c>
      <c r="T815" s="215">
        <f t="shared" si="521"/>
        <v>-1.7517036606445895</v>
      </c>
      <c r="U815" s="218">
        <f t="shared" si="522"/>
        <v>-1.025869936721397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8"/>
  <sheetViews>
    <sheetView workbookViewId="0">
      <selection activeCell="I7" sqref="I7"/>
    </sheetView>
  </sheetViews>
  <sheetFormatPr defaultRowHeight="14.4" x14ac:dyDescent="0.3"/>
  <cols>
    <col min="1" max="1" width="76.5546875" customWidth="1"/>
    <col min="4" max="5" width="9.109375" style="69"/>
    <col min="8" max="8" width="27.5546875" customWidth="1"/>
    <col min="9" max="9" width="31.5546875" customWidth="1"/>
    <col min="10" max="10" width="26" customWidth="1"/>
  </cols>
  <sheetData>
    <row r="1" spans="1:10" ht="18.600000000000001" thickBot="1" x14ac:dyDescent="0.35">
      <c r="A1" s="50" t="s">
        <v>81</v>
      </c>
      <c r="D1" s="69" t="s">
        <v>91</v>
      </c>
      <c r="E1" s="69" t="s">
        <v>92</v>
      </c>
      <c r="H1" s="71" t="s">
        <v>93</v>
      </c>
      <c r="I1" s="71" t="s">
        <v>94</v>
      </c>
      <c r="J1" s="71" t="s">
        <v>95</v>
      </c>
    </row>
    <row r="2" spans="1:10" ht="18" x14ac:dyDescent="0.3">
      <c r="A2" t="s">
        <v>84</v>
      </c>
      <c r="D2" s="69">
        <f>Данные!X8-Данные!X9</f>
        <v>-0.44</v>
      </c>
      <c r="E2" s="70">
        <f>Данные!Y8-Данные!Y9</f>
        <v>-157.22999999999999</v>
      </c>
      <c r="H2" s="71" t="s">
        <v>129</v>
      </c>
      <c r="I2" s="71"/>
      <c r="J2" s="71"/>
    </row>
    <row r="3" spans="1:10" ht="18" x14ac:dyDescent="0.3">
      <c r="A3" t="s">
        <v>85</v>
      </c>
      <c r="D3" s="69">
        <f>Данные!X9-Данные!X10</f>
        <v>-0.21000000000000002</v>
      </c>
      <c r="E3" s="70">
        <f>Данные!Y9-Данные!Y10</f>
        <v>-2.1800000000000068</v>
      </c>
      <c r="H3" s="71" t="s">
        <v>96</v>
      </c>
      <c r="I3" s="71"/>
      <c r="J3" s="71"/>
    </row>
    <row r="4" spans="1:10" ht="18" x14ac:dyDescent="0.3">
      <c r="A4" t="s">
        <v>86</v>
      </c>
      <c r="D4" s="69" t="e">
        <f>Данные!X10-Данные!#REF!</f>
        <v>#REF!</v>
      </c>
      <c r="E4" s="70" t="e">
        <f>Данные!Y10-Данные!#REF!</f>
        <v>#REF!</v>
      </c>
      <c r="H4" s="71" t="s">
        <v>118</v>
      </c>
      <c r="I4" s="71"/>
      <c r="J4" s="71"/>
    </row>
    <row r="5" spans="1:10" ht="18" x14ac:dyDescent="0.3">
      <c r="A5" t="s">
        <v>82</v>
      </c>
      <c r="D5" s="69" t="e">
        <f>Данные!#REF!-Данные!#REF!</f>
        <v>#REF!</v>
      </c>
      <c r="E5" s="70" t="e">
        <f>Данные!#REF!-Данные!#REF!</f>
        <v>#REF!</v>
      </c>
      <c r="H5" s="71" t="s">
        <v>119</v>
      </c>
      <c r="I5" s="71"/>
      <c r="J5" s="71"/>
    </row>
    <row r="6" spans="1:10" ht="18" x14ac:dyDescent="0.3">
      <c r="A6" t="s">
        <v>83</v>
      </c>
      <c r="D6" s="69" t="e">
        <f>Данные!#REF!-Данные!#REF!</f>
        <v>#REF!</v>
      </c>
      <c r="E6" s="70" t="e">
        <f>Данные!#REF!-Данные!#REF!</f>
        <v>#REF!</v>
      </c>
      <c r="H6" s="72" t="s">
        <v>97</v>
      </c>
      <c r="I6" s="71"/>
      <c r="J6" s="71"/>
    </row>
    <row r="7" spans="1:10" ht="18" x14ac:dyDescent="0.3">
      <c r="A7" t="s">
        <v>87</v>
      </c>
      <c r="D7" s="69" t="e">
        <f>Данные!#REF!-Данные!#REF!</f>
        <v>#REF!</v>
      </c>
      <c r="E7" s="70" t="e">
        <f>Данные!#REF!-Данные!#REF!</f>
        <v>#REF!</v>
      </c>
      <c r="H7" s="72" t="s">
        <v>98</v>
      </c>
      <c r="I7" s="71"/>
      <c r="J7" s="71"/>
    </row>
    <row r="8" spans="1:10" ht="18" x14ac:dyDescent="0.3">
      <c r="A8" t="s">
        <v>105</v>
      </c>
      <c r="D8" s="69" t="e">
        <f>Данные!#REF!-Данные!#REF!</f>
        <v>#REF!</v>
      </c>
      <c r="E8" s="70" t="e">
        <f>Данные!#REF!-Данные!#REF!</f>
        <v>#REF!</v>
      </c>
      <c r="H8" s="71" t="s">
        <v>99</v>
      </c>
      <c r="I8" s="71"/>
      <c r="J8" s="71"/>
    </row>
    <row r="9" spans="1:10" ht="18" x14ac:dyDescent="0.3">
      <c r="A9" t="s">
        <v>110</v>
      </c>
      <c r="D9" s="69" t="e">
        <f>Данные!#REF!-Данные!#REF!</f>
        <v>#REF!</v>
      </c>
      <c r="E9" s="70" t="e">
        <f>Данные!#REF!-Данные!#REF!</f>
        <v>#REF!</v>
      </c>
      <c r="H9" s="71" t="s">
        <v>100</v>
      </c>
      <c r="I9" s="71"/>
      <c r="J9" s="71"/>
    </row>
    <row r="10" spans="1:10" ht="18" x14ac:dyDescent="0.3">
      <c r="A10" t="s">
        <v>111</v>
      </c>
      <c r="D10" s="69" t="e">
        <f>Данные!#REF!-Данные!#REF!</f>
        <v>#REF!</v>
      </c>
      <c r="E10" s="70" t="e">
        <f>Данные!#REF!-Данные!#REF!</f>
        <v>#REF!</v>
      </c>
      <c r="H10" s="71" t="s">
        <v>101</v>
      </c>
      <c r="I10" s="71"/>
      <c r="J10" s="71"/>
    </row>
    <row r="11" spans="1:10" ht="18" x14ac:dyDescent="0.3">
      <c r="A11" t="s">
        <v>112</v>
      </c>
      <c r="D11" s="69" t="e">
        <f>Данные!#REF!-Данные!#REF!</f>
        <v>#REF!</v>
      </c>
      <c r="E11" s="70" t="e">
        <f>Данные!#REF!-Данные!#REF!</f>
        <v>#REF!</v>
      </c>
      <c r="H11" s="71" t="s">
        <v>110</v>
      </c>
      <c r="I11" s="71"/>
      <c r="J11" s="71"/>
    </row>
    <row r="12" spans="1:10" ht="18" x14ac:dyDescent="0.3">
      <c r="D12" s="69" t="e">
        <f>Данные!#REF!-Данные!#REF!</f>
        <v>#REF!</v>
      </c>
      <c r="E12" s="70" t="e">
        <f>Данные!#REF!-Данные!#REF!</f>
        <v>#REF!</v>
      </c>
      <c r="H12" s="71" t="s">
        <v>121</v>
      </c>
      <c r="I12" s="71"/>
      <c r="J12" s="71"/>
    </row>
    <row r="13" spans="1:10" ht="18" x14ac:dyDescent="0.3">
      <c r="D13" s="69" t="e">
        <f>Данные!#REF!-Данные!#REF!</f>
        <v>#REF!</v>
      </c>
      <c r="E13" s="70" t="e">
        <f>Данные!#REF!-Данные!#REF!</f>
        <v>#REF!</v>
      </c>
      <c r="H13" s="71"/>
      <c r="I13" s="71"/>
      <c r="J13" s="71"/>
    </row>
    <row r="14" spans="1:10" ht="18" x14ac:dyDescent="0.3">
      <c r="D14" s="69" t="e">
        <f>Данные!#REF!-Данные!#REF!</f>
        <v>#REF!</v>
      </c>
      <c r="E14" s="70" t="e">
        <f>Данные!#REF!-Данные!#REF!</f>
        <v>#REF!</v>
      </c>
      <c r="H14" s="71"/>
    </row>
    <row r="15" spans="1:10" ht="18" x14ac:dyDescent="0.3">
      <c r="D15" s="69" t="e">
        <f>Данные!#REF!-Данные!#REF!</f>
        <v>#REF!</v>
      </c>
      <c r="E15" s="70" t="e">
        <f>Данные!#REF!-Данные!#REF!</f>
        <v>#REF!</v>
      </c>
      <c r="H15" s="71"/>
    </row>
    <row r="16" spans="1:10" ht="18" x14ac:dyDescent="0.3">
      <c r="D16" s="69" t="e">
        <f>Данные!#REF!-Данные!#REF!</f>
        <v>#REF!</v>
      </c>
      <c r="E16" s="70" t="e">
        <f>Данные!#REF!-Данные!#REF!</f>
        <v>#REF!</v>
      </c>
      <c r="H16" s="71"/>
    </row>
    <row r="17" spans="4:5" x14ac:dyDescent="0.3">
      <c r="D17" s="69" t="e">
        <f>Данные!#REF!-Данные!#REF!</f>
        <v>#REF!</v>
      </c>
      <c r="E17" s="70" t="e">
        <f>Данные!#REF!-Данные!#REF!</f>
        <v>#REF!</v>
      </c>
    </row>
    <row r="18" spans="4:5" x14ac:dyDescent="0.3">
      <c r="D18" s="69" t="e">
        <f>Данные!#REF!-Данные!#REF!</f>
        <v>#REF!</v>
      </c>
      <c r="E18" s="70" t="e">
        <f>Данные!#REF!-Данные!#REF!</f>
        <v>#REF!</v>
      </c>
    </row>
    <row r="19" spans="4:5" x14ac:dyDescent="0.3">
      <c r="D19" s="69" t="e">
        <f>Данные!#REF!-Данные!#REF!</f>
        <v>#REF!</v>
      </c>
      <c r="E19" s="70" t="e">
        <f>Данные!#REF!-Данные!#REF!</f>
        <v>#REF!</v>
      </c>
    </row>
    <row r="20" spans="4:5" x14ac:dyDescent="0.3">
      <c r="D20" s="69" t="e">
        <f>Данные!#REF!-Данные!#REF!</f>
        <v>#REF!</v>
      </c>
      <c r="E20" s="70" t="e">
        <f>Данные!#REF!-Данные!#REF!</f>
        <v>#REF!</v>
      </c>
    </row>
    <row r="21" spans="4:5" x14ac:dyDescent="0.3">
      <c r="D21" s="69" t="e">
        <f>Данные!#REF!-Данные!#REF!</f>
        <v>#REF!</v>
      </c>
      <c r="E21" s="70" t="e">
        <f>Данные!#REF!-Данные!#REF!</f>
        <v>#REF!</v>
      </c>
    </row>
    <row r="22" spans="4:5" x14ac:dyDescent="0.3">
      <c r="D22" s="69" t="e">
        <f>Данные!#REF!-Данные!#REF!</f>
        <v>#REF!</v>
      </c>
      <c r="E22" s="70" t="e">
        <f>Данные!#REF!-Данные!#REF!</f>
        <v>#REF!</v>
      </c>
    </row>
    <row r="23" spans="4:5" x14ac:dyDescent="0.3">
      <c r="D23" s="69" t="e">
        <f>Данные!#REF!-Данные!#REF!</f>
        <v>#REF!</v>
      </c>
      <c r="E23" s="70" t="e">
        <f>Данные!#REF!-Данные!#REF!</f>
        <v>#REF!</v>
      </c>
    </row>
    <row r="24" spans="4:5" x14ac:dyDescent="0.3">
      <c r="D24" s="69" t="e">
        <f>Данные!#REF!-Данные!#REF!</f>
        <v>#REF!</v>
      </c>
      <c r="E24" s="70" t="e">
        <f>Данные!#REF!-Данные!#REF!</f>
        <v>#REF!</v>
      </c>
    </row>
    <row r="25" spans="4:5" x14ac:dyDescent="0.3">
      <c r="D25" s="69" t="e">
        <f>Данные!#REF!-Данные!#REF!</f>
        <v>#REF!</v>
      </c>
      <c r="E25" s="70" t="e">
        <f>Данные!#REF!-Данные!#REF!</f>
        <v>#REF!</v>
      </c>
    </row>
    <row r="26" spans="4:5" x14ac:dyDescent="0.3">
      <c r="D26" s="69" t="e">
        <f>Данные!#REF!-Данные!#REF!</f>
        <v>#REF!</v>
      </c>
      <c r="E26" s="70" t="e">
        <f>Данные!#REF!-Данные!#REF!</f>
        <v>#REF!</v>
      </c>
    </row>
    <row r="27" spans="4:5" x14ac:dyDescent="0.3">
      <c r="D27" s="69" t="e">
        <f>Данные!#REF!-Данные!#REF!</f>
        <v>#REF!</v>
      </c>
      <c r="E27" s="70" t="e">
        <f>Данные!#REF!-Данные!#REF!</f>
        <v>#REF!</v>
      </c>
    </row>
    <row r="28" spans="4:5" x14ac:dyDescent="0.3">
      <c r="D28" s="69" t="e">
        <f>Данные!#REF!-Данные!#REF!</f>
        <v>#REF!</v>
      </c>
      <c r="E28" s="70" t="e">
        <f>Данные!#REF!-Данные!#REF!</f>
        <v>#REF!</v>
      </c>
    </row>
    <row r="29" spans="4:5" x14ac:dyDescent="0.3">
      <c r="D29" s="69" t="e">
        <f>Данные!#REF!-Данные!#REF!</f>
        <v>#REF!</v>
      </c>
      <c r="E29" s="70" t="e">
        <f>Данные!#REF!-Данные!#REF!</f>
        <v>#REF!</v>
      </c>
    </row>
    <row r="30" spans="4:5" x14ac:dyDescent="0.3">
      <c r="D30" s="69" t="e">
        <f>Данные!#REF!-Данные!#REF!</f>
        <v>#REF!</v>
      </c>
      <c r="E30" s="70" t="e">
        <f>Данные!#REF!-Данные!#REF!</f>
        <v>#REF!</v>
      </c>
    </row>
    <row r="31" spans="4:5" x14ac:dyDescent="0.3">
      <c r="D31" s="69" t="e">
        <f>Данные!#REF!-Данные!#REF!</f>
        <v>#REF!</v>
      </c>
      <c r="E31" s="70" t="e">
        <f>Данные!#REF!-Данные!#REF!</f>
        <v>#REF!</v>
      </c>
    </row>
    <row r="32" spans="4:5" x14ac:dyDescent="0.3">
      <c r="D32" s="69" t="e">
        <f>Данные!#REF!-Данные!#REF!</f>
        <v>#REF!</v>
      </c>
      <c r="E32" s="70" t="e">
        <f>Данные!#REF!-Данные!#REF!</f>
        <v>#REF!</v>
      </c>
    </row>
    <row r="33" spans="4:5" x14ac:dyDescent="0.3">
      <c r="D33" s="69" t="e">
        <f>Данные!#REF!-Данные!#REF!</f>
        <v>#REF!</v>
      </c>
      <c r="E33" s="70" t="e">
        <f>Данные!#REF!-Данные!#REF!</f>
        <v>#REF!</v>
      </c>
    </row>
    <row r="34" spans="4:5" x14ac:dyDescent="0.3">
      <c r="D34" s="69" t="e">
        <f>Данные!#REF!-Данные!#REF!</f>
        <v>#REF!</v>
      </c>
      <c r="E34" s="70" t="e">
        <f>Данные!#REF!-Данные!#REF!</f>
        <v>#REF!</v>
      </c>
    </row>
    <row r="35" spans="4:5" x14ac:dyDescent="0.3">
      <c r="D35" s="69" t="e">
        <f>Данные!#REF!-Данные!#REF!</f>
        <v>#REF!</v>
      </c>
      <c r="E35" s="70" t="e">
        <f>Данные!#REF!-Данные!#REF!</f>
        <v>#REF!</v>
      </c>
    </row>
    <row r="36" spans="4:5" x14ac:dyDescent="0.3">
      <c r="D36" s="69" t="e">
        <f>Данные!#REF!-Данные!#REF!</f>
        <v>#REF!</v>
      </c>
      <c r="E36" s="70" t="e">
        <f>Данные!#REF!-Данные!#REF!</f>
        <v>#REF!</v>
      </c>
    </row>
    <row r="37" spans="4:5" x14ac:dyDescent="0.3">
      <c r="D37" s="69" t="e">
        <f>Данные!#REF!-Данные!#REF!</f>
        <v>#REF!</v>
      </c>
      <c r="E37" s="70" t="e">
        <f>Данные!#REF!-Данные!#REF!</f>
        <v>#REF!</v>
      </c>
    </row>
    <row r="38" spans="4:5" x14ac:dyDescent="0.3">
      <c r="D38" s="69" t="e">
        <f>Данные!#REF!-Данные!#REF!</f>
        <v>#REF!</v>
      </c>
      <c r="E38" s="70" t="e">
        <f>Данные!#REF!-Данные!#REF!</f>
        <v>#REF!</v>
      </c>
    </row>
    <row r="39" spans="4:5" x14ac:dyDescent="0.3">
      <c r="D39" s="69" t="e">
        <f>Данные!#REF!-Данные!#REF!</f>
        <v>#REF!</v>
      </c>
      <c r="E39" s="70" t="e">
        <f>Данные!#REF!-Данные!#REF!</f>
        <v>#REF!</v>
      </c>
    </row>
    <row r="40" spans="4:5" x14ac:dyDescent="0.3">
      <c r="D40" s="69" t="e">
        <f>Данные!#REF!-Данные!#REF!</f>
        <v>#REF!</v>
      </c>
      <c r="E40" s="70" t="e">
        <f>Данные!#REF!-Данные!#REF!</f>
        <v>#REF!</v>
      </c>
    </row>
    <row r="41" spans="4:5" x14ac:dyDescent="0.3">
      <c r="D41" s="69" t="e">
        <f>Данные!#REF!-Данные!#REF!</f>
        <v>#REF!</v>
      </c>
      <c r="E41" s="70" t="e">
        <f>Данные!#REF!-Данные!#REF!</f>
        <v>#REF!</v>
      </c>
    </row>
    <row r="42" spans="4:5" x14ac:dyDescent="0.3">
      <c r="D42" s="69" t="e">
        <f>Данные!#REF!-Данные!#REF!</f>
        <v>#REF!</v>
      </c>
      <c r="E42" s="70" t="e">
        <f>Данные!#REF!-Данные!#REF!</f>
        <v>#REF!</v>
      </c>
    </row>
    <row r="43" spans="4:5" x14ac:dyDescent="0.3">
      <c r="D43" s="69" t="e">
        <f>Данные!#REF!-Данные!#REF!</f>
        <v>#REF!</v>
      </c>
      <c r="E43" s="70" t="e">
        <f>Данные!#REF!-Данные!#REF!</f>
        <v>#REF!</v>
      </c>
    </row>
    <row r="44" spans="4:5" x14ac:dyDescent="0.3">
      <c r="D44" s="69" t="e">
        <f>Данные!#REF!-Данные!#REF!</f>
        <v>#REF!</v>
      </c>
      <c r="E44" s="70" t="e">
        <f>Данные!#REF!-Данные!#REF!</f>
        <v>#REF!</v>
      </c>
    </row>
    <row r="45" spans="4:5" x14ac:dyDescent="0.3">
      <c r="D45" s="69" t="e">
        <f>Данные!#REF!-Данные!#REF!</f>
        <v>#REF!</v>
      </c>
      <c r="E45" s="70" t="e">
        <f>Данные!#REF!-Данные!#REF!</f>
        <v>#REF!</v>
      </c>
    </row>
    <row r="46" spans="4:5" x14ac:dyDescent="0.3">
      <c r="D46" s="69" t="e">
        <f>Данные!#REF!-Данные!#REF!</f>
        <v>#REF!</v>
      </c>
      <c r="E46" s="70" t="e">
        <f>Данные!#REF!-Данные!#REF!</f>
        <v>#REF!</v>
      </c>
    </row>
    <row r="47" spans="4:5" x14ac:dyDescent="0.3">
      <c r="D47" s="69" t="e">
        <f>Данные!#REF!-Данные!#REF!</f>
        <v>#REF!</v>
      </c>
      <c r="E47" s="70" t="e">
        <f>Данные!#REF!-Данные!#REF!</f>
        <v>#REF!</v>
      </c>
    </row>
    <row r="48" spans="4:5" x14ac:dyDescent="0.3">
      <c r="D48" s="69" t="e">
        <f>Данные!#REF!-Данные!#REF!</f>
        <v>#REF!</v>
      </c>
      <c r="E48" s="70" t="e">
        <f>Данные!#REF!-Данные!#REF!</f>
        <v>#REF!</v>
      </c>
    </row>
    <row r="49" spans="4:5" x14ac:dyDescent="0.3">
      <c r="D49" s="69" t="e">
        <f>Данные!#REF!-Данные!#REF!</f>
        <v>#REF!</v>
      </c>
      <c r="E49" s="70" t="e">
        <f>Данные!#REF!-Данные!#REF!</f>
        <v>#REF!</v>
      </c>
    </row>
    <row r="50" spans="4:5" x14ac:dyDescent="0.3">
      <c r="D50" s="69" t="e">
        <f>Данные!#REF!-Данные!#REF!</f>
        <v>#REF!</v>
      </c>
      <c r="E50" s="70" t="e">
        <f>Данные!#REF!-Данные!#REF!</f>
        <v>#REF!</v>
      </c>
    </row>
    <row r="51" spans="4:5" x14ac:dyDescent="0.3">
      <c r="D51" s="69" t="e">
        <f>Данные!#REF!-Данные!#REF!</f>
        <v>#REF!</v>
      </c>
      <c r="E51" s="70" t="e">
        <f>Данные!#REF!-Данные!#REF!</f>
        <v>#REF!</v>
      </c>
    </row>
    <row r="52" spans="4:5" x14ac:dyDescent="0.3">
      <c r="D52" s="69" t="e">
        <f>Данные!#REF!-Данные!#REF!</f>
        <v>#REF!</v>
      </c>
      <c r="E52" s="70" t="e">
        <f>Данные!#REF!-Данные!#REF!</f>
        <v>#REF!</v>
      </c>
    </row>
    <row r="53" spans="4:5" x14ac:dyDescent="0.3">
      <c r="D53" s="69" t="e">
        <f>Данные!#REF!-Данные!#REF!</f>
        <v>#REF!</v>
      </c>
      <c r="E53" s="70" t="e">
        <f>Данные!#REF!-Данные!#REF!</f>
        <v>#REF!</v>
      </c>
    </row>
    <row r="54" spans="4:5" x14ac:dyDescent="0.3">
      <c r="D54" s="69" t="e">
        <f>Данные!#REF!-Данные!#REF!</f>
        <v>#REF!</v>
      </c>
      <c r="E54" s="70" t="e">
        <f>Данные!#REF!-Данные!#REF!</f>
        <v>#REF!</v>
      </c>
    </row>
    <row r="55" spans="4:5" x14ac:dyDescent="0.3">
      <c r="D55" s="69" t="e">
        <f>Данные!#REF!-Данные!#REF!</f>
        <v>#REF!</v>
      </c>
      <c r="E55" s="70" t="e">
        <f>Данные!#REF!-Данные!#REF!</f>
        <v>#REF!</v>
      </c>
    </row>
    <row r="56" spans="4:5" x14ac:dyDescent="0.3">
      <c r="D56" s="69" t="e">
        <f>Данные!#REF!-Данные!#REF!</f>
        <v>#REF!</v>
      </c>
      <c r="E56" s="70" t="e">
        <f>Данные!#REF!-Данные!#REF!</f>
        <v>#REF!</v>
      </c>
    </row>
    <row r="57" spans="4:5" x14ac:dyDescent="0.3">
      <c r="D57" s="69" t="e">
        <f>Данные!#REF!-Данные!#REF!</f>
        <v>#REF!</v>
      </c>
      <c r="E57" s="70" t="e">
        <f>Данные!#REF!-Данные!#REF!</f>
        <v>#REF!</v>
      </c>
    </row>
    <row r="58" spans="4:5" x14ac:dyDescent="0.3">
      <c r="D58" s="69" t="e">
        <f>Данные!#REF!-Данные!#REF!</f>
        <v>#REF!</v>
      </c>
      <c r="E58" s="70" t="e">
        <f>Данные!#REF!-Данные!#REF!</f>
        <v>#REF!</v>
      </c>
    </row>
    <row r="59" spans="4:5" x14ac:dyDescent="0.3">
      <c r="D59" s="69" t="e">
        <f>Данные!#REF!-Данные!#REF!</f>
        <v>#REF!</v>
      </c>
      <c r="E59" s="70" t="e">
        <f>Данные!#REF!-Данные!#REF!</f>
        <v>#REF!</v>
      </c>
    </row>
    <row r="60" spans="4:5" x14ac:dyDescent="0.3">
      <c r="D60" s="69" t="e">
        <f>Данные!#REF!-Данные!#REF!</f>
        <v>#REF!</v>
      </c>
      <c r="E60" s="70" t="e">
        <f>Данные!#REF!-Данные!#REF!</f>
        <v>#REF!</v>
      </c>
    </row>
    <row r="61" spans="4:5" x14ac:dyDescent="0.3">
      <c r="D61" s="69" t="e">
        <f>Данные!#REF!-Данные!#REF!</f>
        <v>#REF!</v>
      </c>
      <c r="E61" s="70" t="e">
        <f>Данные!#REF!-Данные!#REF!</f>
        <v>#REF!</v>
      </c>
    </row>
    <row r="62" spans="4:5" x14ac:dyDescent="0.3">
      <c r="D62" s="69" t="e">
        <f>Данные!#REF!-Данные!#REF!</f>
        <v>#REF!</v>
      </c>
      <c r="E62" s="70" t="e">
        <f>Данные!#REF!-Данные!#REF!</f>
        <v>#REF!</v>
      </c>
    </row>
    <row r="63" spans="4:5" x14ac:dyDescent="0.3">
      <c r="D63" s="69" t="e">
        <f>Данные!#REF!-Данные!#REF!</f>
        <v>#REF!</v>
      </c>
      <c r="E63" s="70" t="e">
        <f>Данные!#REF!-Данные!#REF!</f>
        <v>#REF!</v>
      </c>
    </row>
    <row r="64" spans="4:5" x14ac:dyDescent="0.3">
      <c r="D64" s="69" t="e">
        <f>Данные!#REF!-Данные!#REF!</f>
        <v>#REF!</v>
      </c>
      <c r="E64" s="70" t="e">
        <f>Данные!#REF!-Данные!#REF!</f>
        <v>#REF!</v>
      </c>
    </row>
    <row r="65" spans="4:5" x14ac:dyDescent="0.3">
      <c r="D65" s="69" t="e">
        <f>Данные!#REF!-Данные!#REF!</f>
        <v>#REF!</v>
      </c>
      <c r="E65" s="70" t="e">
        <f>Данные!#REF!-Данные!#REF!</f>
        <v>#REF!</v>
      </c>
    </row>
    <row r="66" spans="4:5" x14ac:dyDescent="0.3">
      <c r="D66" s="69" t="e">
        <f>Данные!#REF!-Данные!#REF!</f>
        <v>#REF!</v>
      </c>
      <c r="E66" s="70" t="e">
        <f>Данные!#REF!-Данные!#REF!</f>
        <v>#REF!</v>
      </c>
    </row>
    <row r="67" spans="4:5" x14ac:dyDescent="0.3">
      <c r="D67" s="69" t="e">
        <f>Данные!#REF!-Данные!#REF!</f>
        <v>#REF!</v>
      </c>
      <c r="E67" s="70" t="e">
        <f>Данные!#REF!-Данные!#REF!</f>
        <v>#REF!</v>
      </c>
    </row>
    <row r="68" spans="4:5" x14ac:dyDescent="0.3">
      <c r="D68" s="69" t="e">
        <f>Данные!#REF!-Данные!#REF!</f>
        <v>#REF!</v>
      </c>
      <c r="E68" s="70" t="e">
        <f>Данные!#REF!-Данные!#REF!</f>
        <v>#REF!</v>
      </c>
    </row>
    <row r="69" spans="4:5" x14ac:dyDescent="0.3">
      <c r="D69" s="69" t="e">
        <f>Данные!#REF!-Данные!#REF!</f>
        <v>#REF!</v>
      </c>
      <c r="E69" s="70" t="e">
        <f>Данные!#REF!-Данные!#REF!</f>
        <v>#REF!</v>
      </c>
    </row>
    <row r="70" spans="4:5" x14ac:dyDescent="0.3">
      <c r="D70" s="69" t="e">
        <f>Данные!#REF!-Данные!#REF!</f>
        <v>#REF!</v>
      </c>
      <c r="E70" s="70" t="e">
        <f>Данные!#REF!-Данные!#REF!</f>
        <v>#REF!</v>
      </c>
    </row>
    <row r="71" spans="4:5" x14ac:dyDescent="0.3">
      <c r="D71" s="69" t="e">
        <f>Данные!#REF!-Данные!#REF!</f>
        <v>#REF!</v>
      </c>
      <c r="E71" s="70" t="e">
        <f>Данные!#REF!-Данные!#REF!</f>
        <v>#REF!</v>
      </c>
    </row>
    <row r="72" spans="4:5" x14ac:dyDescent="0.3">
      <c r="D72" s="69" t="e">
        <f>Данные!#REF!-Данные!#REF!</f>
        <v>#REF!</v>
      </c>
      <c r="E72" s="70" t="e">
        <f>Данные!#REF!-Данные!#REF!</f>
        <v>#REF!</v>
      </c>
    </row>
    <row r="73" spans="4:5" x14ac:dyDescent="0.3">
      <c r="D73" s="69" t="e">
        <f>Данные!#REF!-Данные!#REF!</f>
        <v>#REF!</v>
      </c>
      <c r="E73" s="70" t="e">
        <f>Данные!#REF!-Данные!#REF!</f>
        <v>#REF!</v>
      </c>
    </row>
    <row r="74" spans="4:5" x14ac:dyDescent="0.3">
      <c r="D74" s="69" t="e">
        <f>Данные!#REF!-Данные!#REF!</f>
        <v>#REF!</v>
      </c>
      <c r="E74" s="70" t="e">
        <f>Данные!#REF!-Данные!#REF!</f>
        <v>#REF!</v>
      </c>
    </row>
    <row r="75" spans="4:5" x14ac:dyDescent="0.3">
      <c r="D75" s="69" t="e">
        <f>Данные!#REF!-Данные!#REF!</f>
        <v>#REF!</v>
      </c>
      <c r="E75" s="70" t="e">
        <f>Данные!#REF!-Данные!#REF!</f>
        <v>#REF!</v>
      </c>
    </row>
    <row r="76" spans="4:5" x14ac:dyDescent="0.3">
      <c r="D76" s="69" t="e">
        <f>Данные!#REF!-Данные!#REF!</f>
        <v>#REF!</v>
      </c>
      <c r="E76" s="70" t="e">
        <f>Данные!#REF!-Данные!#REF!</f>
        <v>#REF!</v>
      </c>
    </row>
    <row r="77" spans="4:5" x14ac:dyDescent="0.3">
      <c r="D77" s="69" t="e">
        <f>Данные!#REF!-Данные!#REF!</f>
        <v>#REF!</v>
      </c>
      <c r="E77" s="70" t="e">
        <f>Данные!#REF!-Данные!#REF!</f>
        <v>#REF!</v>
      </c>
    </row>
    <row r="78" spans="4:5" x14ac:dyDescent="0.3">
      <c r="D78" s="69" t="e">
        <f>Данные!#REF!-Данные!#REF!</f>
        <v>#REF!</v>
      </c>
      <c r="E78" s="70" t="e">
        <f>Данные!#REF!-Данные!#REF!</f>
        <v>#REF!</v>
      </c>
    </row>
    <row r="79" spans="4:5" x14ac:dyDescent="0.3">
      <c r="D79" s="69" t="e">
        <f>Данные!#REF!-Данные!#REF!</f>
        <v>#REF!</v>
      </c>
      <c r="E79" s="70" t="e">
        <f>Данные!#REF!-Данные!#REF!</f>
        <v>#REF!</v>
      </c>
    </row>
    <row r="80" spans="4:5" x14ac:dyDescent="0.3">
      <c r="D80" s="69" t="e">
        <f>Данные!#REF!-Данные!#REF!</f>
        <v>#REF!</v>
      </c>
      <c r="E80" s="70" t="e">
        <f>Данные!#REF!-Данные!#REF!</f>
        <v>#REF!</v>
      </c>
    </row>
    <row r="81" spans="4:5" x14ac:dyDescent="0.3">
      <c r="D81" s="69" t="e">
        <f>Данные!#REF!-Данные!#REF!</f>
        <v>#REF!</v>
      </c>
      <c r="E81" s="70" t="e">
        <f>Данные!#REF!-Данные!#REF!</f>
        <v>#REF!</v>
      </c>
    </row>
    <row r="82" spans="4:5" x14ac:dyDescent="0.3">
      <c r="D82" s="69" t="e">
        <f>Данные!#REF!-Данные!#REF!</f>
        <v>#REF!</v>
      </c>
      <c r="E82" s="70" t="e">
        <f>Данные!#REF!-Данные!#REF!</f>
        <v>#REF!</v>
      </c>
    </row>
    <row r="83" spans="4:5" x14ac:dyDescent="0.3">
      <c r="D83" s="69" t="e">
        <f>Данные!#REF!-Данные!#REF!</f>
        <v>#REF!</v>
      </c>
      <c r="E83" s="70" t="e">
        <f>Данные!#REF!-Данные!#REF!</f>
        <v>#REF!</v>
      </c>
    </row>
    <row r="84" spans="4:5" x14ac:dyDescent="0.3">
      <c r="D84" s="69" t="e">
        <f>Данные!#REF!-Данные!#REF!</f>
        <v>#REF!</v>
      </c>
      <c r="E84" s="70" t="e">
        <f>Данные!#REF!-Данные!#REF!</f>
        <v>#REF!</v>
      </c>
    </row>
    <row r="85" spans="4:5" x14ac:dyDescent="0.3">
      <c r="D85" s="69" t="e">
        <f>Данные!#REF!-Данные!#REF!</f>
        <v>#REF!</v>
      </c>
      <c r="E85" s="70" t="e">
        <f>Данные!#REF!-Данные!#REF!</f>
        <v>#REF!</v>
      </c>
    </row>
    <row r="86" spans="4:5" x14ac:dyDescent="0.3">
      <c r="D86" s="69" t="e">
        <f>Данные!#REF!-Данные!#REF!</f>
        <v>#REF!</v>
      </c>
      <c r="E86" s="70" t="e">
        <f>Данные!#REF!-Данные!#REF!</f>
        <v>#REF!</v>
      </c>
    </row>
    <row r="87" spans="4:5" x14ac:dyDescent="0.3">
      <c r="D87" s="69" t="e">
        <f>Данные!#REF!-Данные!#REF!</f>
        <v>#REF!</v>
      </c>
      <c r="E87" s="70" t="e">
        <f>Данные!#REF!-Данные!#REF!</f>
        <v>#REF!</v>
      </c>
    </row>
    <row r="88" spans="4:5" x14ac:dyDescent="0.3">
      <c r="D88" s="69" t="e">
        <f>Данные!#REF!-Данные!#REF!</f>
        <v>#REF!</v>
      </c>
      <c r="E88" s="70" t="e">
        <f>Данные!#REF!-Данные!#REF!</f>
        <v>#REF!</v>
      </c>
    </row>
    <row r="89" spans="4:5" x14ac:dyDescent="0.3">
      <c r="D89" s="69" t="e">
        <f>Данные!#REF!-Данные!#REF!</f>
        <v>#REF!</v>
      </c>
      <c r="E89" s="70" t="e">
        <f>Данные!#REF!-Данные!#REF!</f>
        <v>#REF!</v>
      </c>
    </row>
    <row r="90" spans="4:5" x14ac:dyDescent="0.3">
      <c r="D90" s="69" t="e">
        <f>Данные!#REF!-Данные!#REF!</f>
        <v>#REF!</v>
      </c>
      <c r="E90" s="70" t="e">
        <f>Данные!#REF!-Данные!#REF!</f>
        <v>#REF!</v>
      </c>
    </row>
    <row r="91" spans="4:5" x14ac:dyDescent="0.3">
      <c r="D91" s="69" t="e">
        <f>Данные!#REF!-Данные!#REF!</f>
        <v>#REF!</v>
      </c>
      <c r="E91" s="70" t="e">
        <f>Данные!#REF!-Данные!#REF!</f>
        <v>#REF!</v>
      </c>
    </row>
    <row r="92" spans="4:5" x14ac:dyDescent="0.3">
      <c r="D92" s="69" t="e">
        <f>Данные!#REF!-Данные!#REF!</f>
        <v>#REF!</v>
      </c>
      <c r="E92" s="70" t="e">
        <f>Данные!#REF!-Данные!#REF!</f>
        <v>#REF!</v>
      </c>
    </row>
    <row r="93" spans="4:5" x14ac:dyDescent="0.3">
      <c r="D93" s="69" t="e">
        <f>Данные!#REF!-Данные!#REF!</f>
        <v>#REF!</v>
      </c>
      <c r="E93" s="70" t="e">
        <f>Данные!#REF!-Данные!#REF!</f>
        <v>#REF!</v>
      </c>
    </row>
    <row r="94" spans="4:5" x14ac:dyDescent="0.3">
      <c r="D94" s="69" t="e">
        <f>Данные!#REF!-Данные!#REF!</f>
        <v>#REF!</v>
      </c>
      <c r="E94" s="70" t="e">
        <f>Данные!#REF!-Данные!#REF!</f>
        <v>#REF!</v>
      </c>
    </row>
    <row r="95" spans="4:5" x14ac:dyDescent="0.3">
      <c r="D95" s="69" t="e">
        <f>Данные!#REF!-Данные!#REF!</f>
        <v>#REF!</v>
      </c>
      <c r="E95" s="70" t="e">
        <f>Данные!#REF!-Данные!#REF!</f>
        <v>#REF!</v>
      </c>
    </row>
    <row r="96" spans="4:5" x14ac:dyDescent="0.3">
      <c r="D96" s="69" t="e">
        <f>Данные!#REF!-Данные!#REF!</f>
        <v>#REF!</v>
      </c>
      <c r="E96" s="70" t="e">
        <f>Данные!#REF!-Данные!#REF!</f>
        <v>#REF!</v>
      </c>
    </row>
    <row r="97" spans="4:5" x14ac:dyDescent="0.3">
      <c r="D97" s="69" t="e">
        <f>Данные!#REF!-Данные!#REF!</f>
        <v>#REF!</v>
      </c>
      <c r="E97" s="70" t="e">
        <f>Данные!#REF!-Данные!#REF!</f>
        <v>#REF!</v>
      </c>
    </row>
    <row r="98" spans="4:5" x14ac:dyDescent="0.3">
      <c r="D98" s="69" t="e">
        <f>Данные!#REF!-Данные!#REF!</f>
        <v>#REF!</v>
      </c>
      <c r="E98" s="70" t="e">
        <f>Данные!#REF!-Данные!#REF!</f>
        <v>#REF!</v>
      </c>
    </row>
    <row r="99" spans="4:5" x14ac:dyDescent="0.3">
      <c r="D99" s="69" t="e">
        <f>Данные!#REF!-Данные!#REF!</f>
        <v>#REF!</v>
      </c>
      <c r="E99" s="70" t="e">
        <f>Данные!#REF!-Данные!#REF!</f>
        <v>#REF!</v>
      </c>
    </row>
    <row r="100" spans="4:5" x14ac:dyDescent="0.3">
      <c r="D100" s="69" t="e">
        <f>Данные!#REF!-Данные!#REF!</f>
        <v>#REF!</v>
      </c>
      <c r="E100" s="70" t="e">
        <f>Данные!#REF!-Данные!#REF!</f>
        <v>#REF!</v>
      </c>
    </row>
    <row r="101" spans="4:5" x14ac:dyDescent="0.3">
      <c r="D101" s="69" t="e">
        <f>Данные!#REF!-Данные!#REF!</f>
        <v>#REF!</v>
      </c>
      <c r="E101" s="70" t="e">
        <f>Данные!#REF!-Данные!#REF!</f>
        <v>#REF!</v>
      </c>
    </row>
    <row r="102" spans="4:5" x14ac:dyDescent="0.3">
      <c r="D102" s="69" t="e">
        <f>Данные!#REF!-Данные!#REF!</f>
        <v>#REF!</v>
      </c>
      <c r="E102" s="70" t="e">
        <f>Данные!#REF!-Данные!#REF!</f>
        <v>#REF!</v>
      </c>
    </row>
    <row r="103" spans="4:5" x14ac:dyDescent="0.3">
      <c r="D103" s="69" t="e">
        <f>Данные!#REF!-Данные!#REF!</f>
        <v>#REF!</v>
      </c>
      <c r="E103" s="70" t="e">
        <f>Данные!#REF!-Данные!#REF!</f>
        <v>#REF!</v>
      </c>
    </row>
    <row r="104" spans="4:5" x14ac:dyDescent="0.3">
      <c r="D104" s="69" t="e">
        <f>Данные!#REF!-Данные!#REF!</f>
        <v>#REF!</v>
      </c>
      <c r="E104" s="70" t="e">
        <f>Данные!#REF!-Данные!#REF!</f>
        <v>#REF!</v>
      </c>
    </row>
    <row r="105" spans="4:5" x14ac:dyDescent="0.3">
      <c r="D105" s="69" t="e">
        <f>Данные!#REF!-Данные!#REF!</f>
        <v>#REF!</v>
      </c>
      <c r="E105" s="70" t="e">
        <f>Данные!#REF!-Данные!#REF!</f>
        <v>#REF!</v>
      </c>
    </row>
    <row r="106" spans="4:5" x14ac:dyDescent="0.3">
      <c r="D106" s="69" t="e">
        <f>Данные!#REF!-Данные!#REF!</f>
        <v>#REF!</v>
      </c>
      <c r="E106" s="70" t="e">
        <f>Данные!#REF!-Данные!#REF!</f>
        <v>#REF!</v>
      </c>
    </row>
    <row r="107" spans="4:5" x14ac:dyDescent="0.3">
      <c r="D107" s="69" t="e">
        <f>Данные!#REF!-Данные!#REF!</f>
        <v>#REF!</v>
      </c>
      <c r="E107" s="70" t="e">
        <f>Данные!#REF!-Данные!#REF!</f>
        <v>#REF!</v>
      </c>
    </row>
    <row r="108" spans="4:5" x14ac:dyDescent="0.3">
      <c r="D108" s="69" t="e">
        <f>Данные!#REF!-Данные!#REF!</f>
        <v>#REF!</v>
      </c>
      <c r="E108" s="70" t="e">
        <f>Данные!#REF!-Данные!#REF!</f>
        <v>#REF!</v>
      </c>
    </row>
    <row r="109" spans="4:5" x14ac:dyDescent="0.3">
      <c r="D109" s="69" t="e">
        <f>Данные!#REF!-Данные!#REF!</f>
        <v>#REF!</v>
      </c>
      <c r="E109" s="70" t="e">
        <f>Данные!#REF!-Данные!#REF!</f>
        <v>#REF!</v>
      </c>
    </row>
    <row r="110" spans="4:5" x14ac:dyDescent="0.3">
      <c r="D110" s="69" t="e">
        <f>Данные!#REF!-Данные!#REF!</f>
        <v>#REF!</v>
      </c>
      <c r="E110" s="70" t="e">
        <f>Данные!#REF!-Данные!#REF!</f>
        <v>#REF!</v>
      </c>
    </row>
    <row r="111" spans="4:5" x14ac:dyDescent="0.3">
      <c r="D111" s="69" t="e">
        <f>Данные!#REF!-Данные!#REF!</f>
        <v>#REF!</v>
      </c>
      <c r="E111" s="70" t="e">
        <f>Данные!#REF!-Данные!#REF!</f>
        <v>#REF!</v>
      </c>
    </row>
    <row r="112" spans="4:5" x14ac:dyDescent="0.3">
      <c r="D112" s="69" t="e">
        <f>Данные!#REF!-Данные!#REF!</f>
        <v>#REF!</v>
      </c>
      <c r="E112" s="70" t="e">
        <f>Данные!#REF!-Данные!#REF!</f>
        <v>#REF!</v>
      </c>
    </row>
    <row r="113" spans="4:5" x14ac:dyDescent="0.3">
      <c r="D113" s="69" t="e">
        <f>Данные!#REF!-Данные!#REF!</f>
        <v>#REF!</v>
      </c>
      <c r="E113" s="70" t="e">
        <f>Данные!#REF!-Данные!#REF!</f>
        <v>#REF!</v>
      </c>
    </row>
    <row r="114" spans="4:5" x14ac:dyDescent="0.3">
      <c r="D114" s="69" t="e">
        <f>Данные!#REF!-Данные!#REF!</f>
        <v>#REF!</v>
      </c>
      <c r="E114" s="70" t="e">
        <f>Данные!#REF!-Данные!#REF!</f>
        <v>#REF!</v>
      </c>
    </row>
    <row r="115" spans="4:5" x14ac:dyDescent="0.3">
      <c r="D115" s="69" t="e">
        <f>Данные!#REF!-Данные!#REF!</f>
        <v>#REF!</v>
      </c>
      <c r="E115" s="70" t="e">
        <f>Данные!#REF!-Данные!#REF!</f>
        <v>#REF!</v>
      </c>
    </row>
    <row r="116" spans="4:5" x14ac:dyDescent="0.3">
      <c r="D116" s="69" t="e">
        <f>Данные!#REF!-Данные!#REF!</f>
        <v>#REF!</v>
      </c>
      <c r="E116" s="70" t="e">
        <f>Данные!#REF!-Данные!#REF!</f>
        <v>#REF!</v>
      </c>
    </row>
    <row r="117" spans="4:5" x14ac:dyDescent="0.3">
      <c r="D117" s="69" t="e">
        <f>Данные!#REF!-Данные!#REF!</f>
        <v>#REF!</v>
      </c>
      <c r="E117" s="70" t="e">
        <f>Данные!#REF!-Данные!#REF!</f>
        <v>#REF!</v>
      </c>
    </row>
    <row r="118" spans="4:5" x14ac:dyDescent="0.3">
      <c r="D118" s="69" t="e">
        <f>Данные!#REF!-Данные!#REF!</f>
        <v>#REF!</v>
      </c>
      <c r="E118" s="70" t="e">
        <f>Данные!#REF!-Данные!#REF!</f>
        <v>#REF!</v>
      </c>
    </row>
    <row r="119" spans="4:5" x14ac:dyDescent="0.3">
      <c r="D119" s="69" t="e">
        <f>Данные!#REF!-Данные!#REF!</f>
        <v>#REF!</v>
      </c>
      <c r="E119" s="70" t="e">
        <f>Данные!#REF!-Данные!#REF!</f>
        <v>#REF!</v>
      </c>
    </row>
    <row r="120" spans="4:5" x14ac:dyDescent="0.3">
      <c r="D120" s="69" t="e">
        <f>Данные!#REF!-Данные!#REF!</f>
        <v>#REF!</v>
      </c>
      <c r="E120" s="70" t="e">
        <f>Данные!#REF!-Данные!#REF!</f>
        <v>#REF!</v>
      </c>
    </row>
    <row r="121" spans="4:5" x14ac:dyDescent="0.3">
      <c r="D121" s="69" t="e">
        <f>Данные!#REF!-Данные!#REF!</f>
        <v>#REF!</v>
      </c>
      <c r="E121" s="70" t="e">
        <f>Данные!#REF!-Данные!#REF!</f>
        <v>#REF!</v>
      </c>
    </row>
    <row r="122" spans="4:5" x14ac:dyDescent="0.3">
      <c r="D122" s="69" t="e">
        <f>Данные!#REF!-Данные!#REF!</f>
        <v>#REF!</v>
      </c>
      <c r="E122" s="70" t="e">
        <f>Данные!#REF!-Данные!#REF!</f>
        <v>#REF!</v>
      </c>
    </row>
    <row r="123" spans="4:5" x14ac:dyDescent="0.3">
      <c r="D123" s="69" t="e">
        <f>Данные!#REF!-Данные!#REF!</f>
        <v>#REF!</v>
      </c>
      <c r="E123" s="70" t="e">
        <f>Данные!#REF!-Данные!#REF!</f>
        <v>#REF!</v>
      </c>
    </row>
    <row r="124" spans="4:5" x14ac:dyDescent="0.3">
      <c r="D124" s="69" t="e">
        <f>Данные!#REF!-Данные!#REF!</f>
        <v>#REF!</v>
      </c>
      <c r="E124" s="70" t="e">
        <f>Данные!#REF!-Данные!#REF!</f>
        <v>#REF!</v>
      </c>
    </row>
    <row r="125" spans="4:5" x14ac:dyDescent="0.3">
      <c r="D125" s="69" t="e">
        <f>Данные!#REF!-Данные!#REF!</f>
        <v>#REF!</v>
      </c>
      <c r="E125" s="70" t="e">
        <f>Данные!#REF!-Данные!#REF!</f>
        <v>#REF!</v>
      </c>
    </row>
    <row r="126" spans="4:5" x14ac:dyDescent="0.3">
      <c r="D126" s="69" t="e">
        <f>Данные!#REF!-Данные!#REF!</f>
        <v>#REF!</v>
      </c>
      <c r="E126" s="70" t="e">
        <f>Данные!#REF!-Данные!#REF!</f>
        <v>#REF!</v>
      </c>
    </row>
    <row r="127" spans="4:5" x14ac:dyDescent="0.3">
      <c r="D127" s="69" t="e">
        <f>Данные!#REF!-Данные!#REF!</f>
        <v>#REF!</v>
      </c>
      <c r="E127" s="70" t="e">
        <f>Данные!#REF!-Данные!#REF!</f>
        <v>#REF!</v>
      </c>
    </row>
    <row r="128" spans="4:5" x14ac:dyDescent="0.3">
      <c r="D128" s="69" t="e">
        <f>Данные!#REF!-Данные!#REF!</f>
        <v>#REF!</v>
      </c>
      <c r="E128" s="70" t="e">
        <f>Данные!#REF!-Данные!#REF!</f>
        <v>#REF!</v>
      </c>
    </row>
    <row r="129" spans="4:5" x14ac:dyDescent="0.3">
      <c r="D129" s="69" t="e">
        <f>Данные!#REF!-Данные!#REF!</f>
        <v>#REF!</v>
      </c>
      <c r="E129" s="70" t="e">
        <f>Данные!#REF!-Данные!#REF!</f>
        <v>#REF!</v>
      </c>
    </row>
    <row r="130" spans="4:5" x14ac:dyDescent="0.3">
      <c r="D130" s="69" t="e">
        <f>Данные!#REF!-Данные!#REF!</f>
        <v>#REF!</v>
      </c>
      <c r="E130" s="70" t="e">
        <f>Данные!#REF!-Данные!#REF!</f>
        <v>#REF!</v>
      </c>
    </row>
    <row r="131" spans="4:5" x14ac:dyDescent="0.3">
      <c r="D131" s="69" t="e">
        <f>Данные!#REF!-Данные!#REF!</f>
        <v>#REF!</v>
      </c>
      <c r="E131" s="70" t="e">
        <f>Данные!#REF!-Данные!#REF!</f>
        <v>#REF!</v>
      </c>
    </row>
    <row r="132" spans="4:5" x14ac:dyDescent="0.3">
      <c r="D132" s="69" t="e">
        <f>Данные!#REF!-Данные!#REF!</f>
        <v>#REF!</v>
      </c>
      <c r="E132" s="70" t="e">
        <f>Данные!#REF!-Данные!#REF!</f>
        <v>#REF!</v>
      </c>
    </row>
    <row r="133" spans="4:5" x14ac:dyDescent="0.3">
      <c r="D133" s="69" t="e">
        <f>Данные!#REF!-Данные!#REF!</f>
        <v>#REF!</v>
      </c>
      <c r="E133" s="70" t="e">
        <f>Данные!#REF!-Данные!#REF!</f>
        <v>#REF!</v>
      </c>
    </row>
    <row r="134" spans="4:5" x14ac:dyDescent="0.3">
      <c r="D134" s="69" t="e">
        <f>Данные!#REF!-Данные!#REF!</f>
        <v>#REF!</v>
      </c>
      <c r="E134" s="70" t="e">
        <f>Данные!#REF!-Данные!#REF!</f>
        <v>#REF!</v>
      </c>
    </row>
    <row r="135" spans="4:5" x14ac:dyDescent="0.3">
      <c r="D135" s="69" t="e">
        <f>Данные!#REF!-Данные!#REF!</f>
        <v>#REF!</v>
      </c>
      <c r="E135" s="70" t="e">
        <f>Данные!#REF!-Данные!#REF!</f>
        <v>#REF!</v>
      </c>
    </row>
    <row r="136" spans="4:5" x14ac:dyDescent="0.3">
      <c r="D136" s="69" t="e">
        <f>Данные!#REF!-Данные!#REF!</f>
        <v>#REF!</v>
      </c>
      <c r="E136" s="70" t="e">
        <f>Данные!#REF!-Данные!#REF!</f>
        <v>#REF!</v>
      </c>
    </row>
    <row r="137" spans="4:5" x14ac:dyDescent="0.3">
      <c r="D137" s="69" t="e">
        <f>Данные!#REF!-Данные!#REF!</f>
        <v>#REF!</v>
      </c>
      <c r="E137" s="70" t="e">
        <f>Данные!#REF!-Данные!#REF!</f>
        <v>#REF!</v>
      </c>
    </row>
    <row r="138" spans="4:5" x14ac:dyDescent="0.3">
      <c r="D138" s="69" t="e">
        <f>Данные!#REF!-Данные!#REF!</f>
        <v>#REF!</v>
      </c>
      <c r="E138" s="70" t="e">
        <f>Данные!#REF!-Данные!#REF!</f>
        <v>#REF!</v>
      </c>
    </row>
    <row r="139" spans="4:5" x14ac:dyDescent="0.3">
      <c r="D139" s="69" t="e">
        <f>Данные!#REF!-Данные!#REF!</f>
        <v>#REF!</v>
      </c>
      <c r="E139" s="70" t="e">
        <f>Данные!#REF!-Данные!#REF!</f>
        <v>#REF!</v>
      </c>
    </row>
    <row r="140" spans="4:5" x14ac:dyDescent="0.3">
      <c r="D140" s="69" t="e">
        <f>Данные!#REF!-Данные!#REF!</f>
        <v>#REF!</v>
      </c>
      <c r="E140" s="70" t="e">
        <f>Данные!#REF!-Данные!#REF!</f>
        <v>#REF!</v>
      </c>
    </row>
    <row r="141" spans="4:5" x14ac:dyDescent="0.3">
      <c r="D141" s="69" t="e">
        <f>Данные!#REF!-Данные!#REF!</f>
        <v>#REF!</v>
      </c>
      <c r="E141" s="70" t="e">
        <f>Данные!#REF!-Данные!#REF!</f>
        <v>#REF!</v>
      </c>
    </row>
    <row r="142" spans="4:5" x14ac:dyDescent="0.3">
      <c r="D142" s="69" t="e">
        <f>Данные!#REF!-Данные!#REF!</f>
        <v>#REF!</v>
      </c>
      <c r="E142" s="70" t="e">
        <f>Данные!#REF!-Данные!#REF!</f>
        <v>#REF!</v>
      </c>
    </row>
    <row r="143" spans="4:5" x14ac:dyDescent="0.3">
      <c r="D143" s="69" t="e">
        <f>Данные!#REF!-Данные!#REF!</f>
        <v>#REF!</v>
      </c>
      <c r="E143" s="70" t="e">
        <f>Данные!#REF!-Данные!#REF!</f>
        <v>#REF!</v>
      </c>
    </row>
    <row r="144" spans="4:5" x14ac:dyDescent="0.3">
      <c r="D144" s="69" t="e">
        <f>Данные!#REF!-Данные!#REF!</f>
        <v>#REF!</v>
      </c>
      <c r="E144" s="70" t="e">
        <f>Данные!#REF!-Данные!#REF!</f>
        <v>#REF!</v>
      </c>
    </row>
    <row r="145" spans="4:5" x14ac:dyDescent="0.3">
      <c r="D145" s="69" t="e">
        <f>Данные!#REF!-Данные!#REF!</f>
        <v>#REF!</v>
      </c>
      <c r="E145" s="70" t="e">
        <f>Данные!#REF!-Данные!#REF!</f>
        <v>#REF!</v>
      </c>
    </row>
    <row r="146" spans="4:5" x14ac:dyDescent="0.3">
      <c r="D146" s="69" t="e">
        <f>Данные!#REF!-Данные!#REF!</f>
        <v>#REF!</v>
      </c>
      <c r="E146" s="70" t="e">
        <f>Данные!#REF!-Данные!#REF!</f>
        <v>#REF!</v>
      </c>
    </row>
    <row r="147" spans="4:5" x14ac:dyDescent="0.3">
      <c r="D147" s="69" t="e">
        <f>Данные!#REF!-Данные!#REF!</f>
        <v>#REF!</v>
      </c>
      <c r="E147" s="70" t="e">
        <f>Данные!#REF!-Данные!#REF!</f>
        <v>#REF!</v>
      </c>
    </row>
    <row r="148" spans="4:5" x14ac:dyDescent="0.3">
      <c r="D148" s="69" t="e">
        <f>Данные!#REF!-Данные!#REF!</f>
        <v>#REF!</v>
      </c>
      <c r="E148" s="70" t="e">
        <f>Данные!#REF!-Данные!#REF!</f>
        <v>#REF!</v>
      </c>
    </row>
    <row r="149" spans="4:5" x14ac:dyDescent="0.3">
      <c r="D149" s="69" t="e">
        <f>Данные!#REF!-Данные!#REF!</f>
        <v>#REF!</v>
      </c>
      <c r="E149" s="70" t="e">
        <f>Данные!#REF!-Данные!#REF!</f>
        <v>#REF!</v>
      </c>
    </row>
    <row r="150" spans="4:5" x14ac:dyDescent="0.3">
      <c r="D150" s="69" t="e">
        <f>Данные!#REF!-Данные!#REF!</f>
        <v>#REF!</v>
      </c>
      <c r="E150" s="70" t="e">
        <f>Данные!#REF!-Данные!#REF!</f>
        <v>#REF!</v>
      </c>
    </row>
    <row r="151" spans="4:5" x14ac:dyDescent="0.3">
      <c r="D151" s="69" t="e">
        <f>Данные!#REF!-Данные!#REF!</f>
        <v>#REF!</v>
      </c>
      <c r="E151" s="70" t="e">
        <f>Данные!#REF!-Данные!#REF!</f>
        <v>#REF!</v>
      </c>
    </row>
    <row r="152" spans="4:5" x14ac:dyDescent="0.3">
      <c r="D152" s="69" t="e">
        <f>Данные!#REF!-Данные!#REF!</f>
        <v>#REF!</v>
      </c>
      <c r="E152" s="70" t="e">
        <f>Данные!#REF!-Данные!#REF!</f>
        <v>#REF!</v>
      </c>
    </row>
    <row r="153" spans="4:5" x14ac:dyDescent="0.3">
      <c r="D153" s="69" t="e">
        <f>Данные!#REF!-Данные!#REF!</f>
        <v>#REF!</v>
      </c>
      <c r="E153" s="70" t="e">
        <f>Данные!#REF!-Данные!#REF!</f>
        <v>#REF!</v>
      </c>
    </row>
    <row r="154" spans="4:5" x14ac:dyDescent="0.3">
      <c r="D154" s="69" t="e">
        <f>Данные!#REF!-Данные!#REF!</f>
        <v>#REF!</v>
      </c>
      <c r="E154" s="70" t="e">
        <f>Данные!#REF!-Данные!#REF!</f>
        <v>#REF!</v>
      </c>
    </row>
    <row r="155" spans="4:5" x14ac:dyDescent="0.3">
      <c r="D155" s="69" t="e">
        <f>Данные!#REF!-Данные!#REF!</f>
        <v>#REF!</v>
      </c>
      <c r="E155" s="70" t="e">
        <f>Данные!#REF!-Данные!#REF!</f>
        <v>#REF!</v>
      </c>
    </row>
    <row r="156" spans="4:5" x14ac:dyDescent="0.3">
      <c r="D156" s="69" t="e">
        <f>Данные!#REF!-Данные!#REF!</f>
        <v>#REF!</v>
      </c>
      <c r="E156" s="70" t="e">
        <f>Данные!#REF!-Данные!#REF!</f>
        <v>#REF!</v>
      </c>
    </row>
    <row r="157" spans="4:5" x14ac:dyDescent="0.3">
      <c r="D157" s="69" t="e">
        <f>Данные!#REF!-Данные!#REF!</f>
        <v>#REF!</v>
      </c>
      <c r="E157" s="70" t="e">
        <f>Данные!#REF!-Данные!#REF!</f>
        <v>#REF!</v>
      </c>
    </row>
    <row r="158" spans="4:5" x14ac:dyDescent="0.3">
      <c r="D158" s="69" t="e">
        <f>Данные!#REF!-Данные!#REF!</f>
        <v>#REF!</v>
      </c>
      <c r="E158" s="70" t="e">
        <f>Данные!#REF!-Данные!#REF!</f>
        <v>#REF!</v>
      </c>
    </row>
    <row r="159" spans="4:5" x14ac:dyDescent="0.3">
      <c r="D159" s="69" t="e">
        <f>Данные!#REF!-Данные!#REF!</f>
        <v>#REF!</v>
      </c>
      <c r="E159" s="70" t="e">
        <f>Данные!#REF!-Данные!#REF!</f>
        <v>#REF!</v>
      </c>
    </row>
    <row r="160" spans="4:5" x14ac:dyDescent="0.3">
      <c r="D160" s="69" t="e">
        <f>Данные!#REF!-Данные!#REF!</f>
        <v>#REF!</v>
      </c>
      <c r="E160" s="70" t="e">
        <f>Данные!#REF!-Данные!#REF!</f>
        <v>#REF!</v>
      </c>
    </row>
    <row r="161" spans="4:5" x14ac:dyDescent="0.3">
      <c r="D161" s="69" t="e">
        <f>Данные!#REF!-Данные!#REF!</f>
        <v>#REF!</v>
      </c>
      <c r="E161" s="70" t="e">
        <f>Данные!#REF!-Данные!#REF!</f>
        <v>#REF!</v>
      </c>
    </row>
    <row r="162" spans="4:5" x14ac:dyDescent="0.3">
      <c r="D162" s="69" t="e">
        <f>Данные!#REF!-Данные!#REF!</f>
        <v>#REF!</v>
      </c>
      <c r="E162" s="70" t="e">
        <f>Данные!#REF!-Данные!#REF!</f>
        <v>#REF!</v>
      </c>
    </row>
    <row r="163" spans="4:5" x14ac:dyDescent="0.3">
      <c r="D163" s="69" t="e">
        <f>Данные!#REF!-Данные!#REF!</f>
        <v>#REF!</v>
      </c>
      <c r="E163" s="70" t="e">
        <f>Данные!#REF!-Данные!#REF!</f>
        <v>#REF!</v>
      </c>
    </row>
    <row r="164" spans="4:5" x14ac:dyDescent="0.3">
      <c r="D164" s="69" t="e">
        <f>Данные!#REF!-Данные!#REF!</f>
        <v>#REF!</v>
      </c>
      <c r="E164" s="70" t="e">
        <f>Данные!#REF!-Данные!#REF!</f>
        <v>#REF!</v>
      </c>
    </row>
    <row r="165" spans="4:5" x14ac:dyDescent="0.3">
      <c r="D165" s="69" t="e">
        <f>Данные!#REF!-Данные!#REF!</f>
        <v>#REF!</v>
      </c>
      <c r="E165" s="70" t="e">
        <f>Данные!#REF!-Данные!#REF!</f>
        <v>#REF!</v>
      </c>
    </row>
    <row r="166" spans="4:5" x14ac:dyDescent="0.3">
      <c r="D166" s="69" t="e">
        <f>Данные!#REF!-Данные!#REF!</f>
        <v>#REF!</v>
      </c>
      <c r="E166" s="70" t="e">
        <f>Данные!#REF!-Данные!#REF!</f>
        <v>#REF!</v>
      </c>
    </row>
    <row r="167" spans="4:5" x14ac:dyDescent="0.3">
      <c r="D167" s="69" t="e">
        <f>Данные!#REF!-Данные!#REF!</f>
        <v>#REF!</v>
      </c>
      <c r="E167" s="70" t="e">
        <f>Данные!#REF!-Данные!#REF!</f>
        <v>#REF!</v>
      </c>
    </row>
    <row r="168" spans="4:5" x14ac:dyDescent="0.3">
      <c r="D168" s="69" t="e">
        <f>Данные!#REF!-Данные!X18</f>
        <v>#REF!</v>
      </c>
      <c r="E168" s="70" t="e">
        <f>Данные!#REF!-Данные!Y18</f>
        <v>#REF!</v>
      </c>
    </row>
    <row r="169" spans="4:5" x14ac:dyDescent="0.3">
      <c r="D169" s="69">
        <f>Данные!X18-Данные!X19</f>
        <v>0.32000000000000006</v>
      </c>
      <c r="E169" s="70">
        <f>Данные!Y18-Данные!Y19</f>
        <v>-11.650000000000034</v>
      </c>
    </row>
    <row r="170" spans="4:5" x14ac:dyDescent="0.3">
      <c r="D170" s="69">
        <f>Данные!X19-Данные!X20</f>
        <v>-0.20000000000000018</v>
      </c>
      <c r="E170" s="70">
        <f>Данные!Y19-Данные!Y20</f>
        <v>25.460000000000036</v>
      </c>
    </row>
    <row r="171" spans="4:5" x14ac:dyDescent="0.3">
      <c r="D171" s="69">
        <f>Данные!X20-Данные!X21</f>
        <v>-0.6399999999999999</v>
      </c>
      <c r="E171" s="70">
        <f>Данные!Y20-Данные!Y21</f>
        <v>22.299999999999983</v>
      </c>
    </row>
    <row r="172" spans="4:5" x14ac:dyDescent="0.3">
      <c r="D172" s="69">
        <f>Данные!X21-Данные!X22</f>
        <v>-0.77000000000000024</v>
      </c>
      <c r="E172" s="70">
        <f>Данные!Y21-Данные!Y22</f>
        <v>-2.8499999999999943</v>
      </c>
    </row>
    <row r="173" spans="4:5" x14ac:dyDescent="0.3">
      <c r="D173" s="69">
        <f>Данные!X22-Данные!X23</f>
        <v>0.10000000000000009</v>
      </c>
      <c r="E173" s="70">
        <f>Данные!Y22-Данные!Y23</f>
        <v>15.030000000000001</v>
      </c>
    </row>
    <row r="174" spans="4:5" x14ac:dyDescent="0.3">
      <c r="D174" s="69">
        <f>Данные!X23-Данные!X24</f>
        <v>-1.27</v>
      </c>
      <c r="E174" s="70">
        <f>Данные!Y23-Данные!Y24</f>
        <v>-9.0800000000000125</v>
      </c>
    </row>
    <row r="175" spans="4:5" x14ac:dyDescent="0.3">
      <c r="D175" s="69">
        <f>Данные!X24-Данные!X25</f>
        <v>-1.0899999999999999</v>
      </c>
      <c r="E175" s="70">
        <f>Данные!Y24-Данные!Y25</f>
        <v>5.1899999999999977</v>
      </c>
    </row>
    <row r="176" spans="4:5" x14ac:dyDescent="0.3">
      <c r="D176" s="69">
        <f>Данные!X25-Данные!X26</f>
        <v>-1.0700000000000003</v>
      </c>
      <c r="E176" s="70">
        <f>Данные!Y25-Данные!Y26</f>
        <v>-1.4199999999999875</v>
      </c>
    </row>
    <row r="177" spans="4:5" x14ac:dyDescent="0.3">
      <c r="D177" s="69">
        <f>Данные!X26-Данные!X27</f>
        <v>-0.96</v>
      </c>
      <c r="E177" s="70">
        <f>Данные!Y26-Данные!Y27</f>
        <v>-0.75999999999999091</v>
      </c>
    </row>
    <row r="178" spans="4:5" x14ac:dyDescent="0.3">
      <c r="D178" s="69">
        <f>Данные!X27-Данные!X28</f>
        <v>-1.2199999999999998</v>
      </c>
      <c r="E178" s="70">
        <f>Данные!Y27-Данные!Y28</f>
        <v>-1.2600000000000193</v>
      </c>
    </row>
    <row r="179" spans="4:5" x14ac:dyDescent="0.3">
      <c r="D179" s="69">
        <f>Данные!X28-Данные!X29</f>
        <v>-1.1099999999999994</v>
      </c>
      <c r="E179" s="70">
        <f>Данные!Y28-Данные!Y29</f>
        <v>-5.2999999999999829</v>
      </c>
    </row>
    <row r="180" spans="4:5" x14ac:dyDescent="0.3">
      <c r="D180" s="69">
        <f>Данные!X29-Данные!X30</f>
        <v>-1.6100000000000012</v>
      </c>
      <c r="E180" s="70">
        <f>Данные!Y29-Данные!Y30</f>
        <v>0.53999999999999204</v>
      </c>
    </row>
    <row r="181" spans="4:5" x14ac:dyDescent="0.3">
      <c r="D181" s="69">
        <f>Данные!X30-Данные!X31</f>
        <v>-1.5599999999999987</v>
      </c>
      <c r="E181" s="70">
        <f>Данные!Y30-Данные!Y31</f>
        <v>-1.3499999999999943</v>
      </c>
    </row>
    <row r="182" spans="4:5" x14ac:dyDescent="0.3">
      <c r="D182" s="69">
        <f>Данные!X31-Данные!X32</f>
        <v>-2.0400000000000009</v>
      </c>
      <c r="E182" s="70">
        <f>Данные!Y31-Данные!Y32</f>
        <v>1.960000000000008</v>
      </c>
    </row>
    <row r="183" spans="4:5" x14ac:dyDescent="0.3">
      <c r="D183" s="69">
        <f>Данные!X32-Данные!X33</f>
        <v>-8.0000000000000071E-2</v>
      </c>
      <c r="E183" s="70">
        <f>Данные!Y32-Данные!Y33</f>
        <v>1.5799999999999841</v>
      </c>
    </row>
    <row r="184" spans="4:5" x14ac:dyDescent="0.3">
      <c r="D184" s="69">
        <f>Данные!X33-Данные!X34</f>
        <v>-2.9999999999999361E-2</v>
      </c>
      <c r="E184" s="70">
        <f>Данные!Y33-Данные!Y34</f>
        <v>-0.16999999999998749</v>
      </c>
    </row>
    <row r="185" spans="4:5" x14ac:dyDescent="0.3">
      <c r="D185" s="69">
        <f>Данные!X34-Данные!X35</f>
        <v>-1.1500000000000004</v>
      </c>
      <c r="E185" s="70">
        <f>Данные!Y34-Данные!Y35</f>
        <v>-0.28000000000000114</v>
      </c>
    </row>
    <row r="186" spans="4:5" x14ac:dyDescent="0.3">
      <c r="D186" s="69" t="e">
        <f>Данные!X35-Данные!#REF!</f>
        <v>#REF!</v>
      </c>
      <c r="E186" s="70" t="e">
        <f>Данные!Y35-Данные!#REF!</f>
        <v>#REF!</v>
      </c>
    </row>
    <row r="187" spans="4:5" x14ac:dyDescent="0.3">
      <c r="D187" s="69" t="e">
        <f>Данные!#REF!-Данные!X36</f>
        <v>#REF!</v>
      </c>
      <c r="E187" s="70" t="e">
        <f>Данные!#REF!-Данные!Y36</f>
        <v>#REF!</v>
      </c>
    </row>
    <row r="188" spans="4:5" x14ac:dyDescent="0.3">
      <c r="D188" s="69">
        <f>Данные!X36-Данные!X37</f>
        <v>-1.1300000000000026</v>
      </c>
      <c r="E188" s="70">
        <f>Данные!Y36-Данные!Y37</f>
        <v>9.9999999999909051E-3</v>
      </c>
    </row>
    <row r="189" spans="4:5" x14ac:dyDescent="0.3">
      <c r="D189" s="69">
        <f>Данные!X37-Данные!X38</f>
        <v>-1.2899999999999991</v>
      </c>
      <c r="E189" s="70">
        <f>Данные!Y37-Данные!Y38</f>
        <v>-1.6200000000000045</v>
      </c>
    </row>
    <row r="190" spans="4:5" x14ac:dyDescent="0.3">
      <c r="D190" s="69">
        <f>Данные!X38-Данные!X39</f>
        <v>-1.2899999999999991</v>
      </c>
      <c r="E190" s="70">
        <f>Данные!Y38-Данные!Y39</f>
        <v>4.8000000000000114</v>
      </c>
    </row>
    <row r="191" spans="4:5" x14ac:dyDescent="0.3">
      <c r="D191" s="69">
        <f>Данные!X39-Данные!X40</f>
        <v>-1.8599999999999994</v>
      </c>
      <c r="E191" s="70">
        <f>Данные!Y39-Данные!Y40</f>
        <v>2.6099999999999852</v>
      </c>
    </row>
    <row r="192" spans="4:5" x14ac:dyDescent="0.3">
      <c r="D192" s="69">
        <f>Данные!X40-Данные!X41</f>
        <v>-1.2899999999999991</v>
      </c>
      <c r="E192" s="70">
        <f>Данные!Y40-Данные!Y41</f>
        <v>-0.63999999999998636</v>
      </c>
    </row>
    <row r="193" spans="4:5" x14ac:dyDescent="0.3">
      <c r="D193" s="69">
        <f>Данные!X41-Данные!X42</f>
        <v>-2.0600000000000023</v>
      </c>
      <c r="E193" s="70">
        <f>Данные!Y41-Данные!Y42</f>
        <v>-0.40000000000000568</v>
      </c>
    </row>
    <row r="194" spans="4:5" x14ac:dyDescent="0.3">
      <c r="D194" s="69">
        <f>Данные!X42-Данные!X43</f>
        <v>-1.120000000000001</v>
      </c>
      <c r="E194" s="70">
        <f>Данные!Y42-Данные!Y43</f>
        <v>-0.52000000000001023</v>
      </c>
    </row>
    <row r="195" spans="4:5" x14ac:dyDescent="0.3">
      <c r="D195" s="69" t="e">
        <f>Данные!X43-Данные!#REF!</f>
        <v>#REF!</v>
      </c>
      <c r="E195" s="70" t="e">
        <f>Данные!Y43-Данные!#REF!</f>
        <v>#REF!</v>
      </c>
    </row>
    <row r="196" spans="4:5" x14ac:dyDescent="0.3">
      <c r="D196" s="69" t="e">
        <f>Данные!#REF!-Данные!#REF!</f>
        <v>#REF!</v>
      </c>
      <c r="E196" s="70" t="e">
        <f>Данные!#REF!-Данные!#REF!</f>
        <v>#REF!</v>
      </c>
    </row>
    <row r="197" spans="4:5" x14ac:dyDescent="0.3">
      <c r="D197" s="69" t="e">
        <f>Данные!#REF!-Данные!X44</f>
        <v>#REF!</v>
      </c>
      <c r="E197" s="70" t="e">
        <f>Данные!#REF!-Данные!Y44</f>
        <v>#REF!</v>
      </c>
    </row>
    <row r="198" spans="4:5" x14ac:dyDescent="0.3">
      <c r="D198" s="69">
        <f>Данные!X44-Данные!X45</f>
        <v>-1.120000000000001</v>
      </c>
      <c r="E198" s="70">
        <f>Данные!Y44-Данные!Y45</f>
        <v>-1.2199999999999989</v>
      </c>
    </row>
    <row r="199" spans="4:5" x14ac:dyDescent="0.3">
      <c r="D199" s="69">
        <f>Данные!X45-Данные!X46</f>
        <v>-1.2899999999999991</v>
      </c>
      <c r="E199" s="70">
        <f>Данные!Y45-Данные!Y46</f>
        <v>-1.3799999999999955</v>
      </c>
    </row>
    <row r="200" spans="4:5" x14ac:dyDescent="0.3">
      <c r="D200" s="69">
        <f>Данные!X46-Данные!X47</f>
        <v>-1.3900000000000006</v>
      </c>
      <c r="E200" s="70">
        <f>Данные!Y46-Данные!Y47</f>
        <v>1.3700000000000045</v>
      </c>
    </row>
    <row r="201" spans="4:5" x14ac:dyDescent="0.3">
      <c r="D201" s="69">
        <f>Данные!X47-Данные!X48</f>
        <v>-1.3699999999999974</v>
      </c>
      <c r="E201" s="70">
        <f>Данные!Y47-Данные!Y48</f>
        <v>-0.12999999999999545</v>
      </c>
    </row>
    <row r="202" spans="4:5" x14ac:dyDescent="0.3">
      <c r="D202" s="69">
        <f>Данные!X48-Данные!X49</f>
        <v>-1.2800000000000011</v>
      </c>
      <c r="E202" s="70">
        <f>Данные!Y48-Данные!Y49</f>
        <v>0.12000000000000455</v>
      </c>
    </row>
    <row r="203" spans="4:5" x14ac:dyDescent="0.3">
      <c r="D203" s="69">
        <f>Данные!X49-Данные!X50</f>
        <v>-1.6499999999999986</v>
      </c>
      <c r="E203" s="70">
        <f>Данные!Y49-Данные!Y50</f>
        <v>-4.0000000000020464E-2</v>
      </c>
    </row>
    <row r="204" spans="4:5" x14ac:dyDescent="0.3">
      <c r="D204" s="69">
        <f>Данные!X50-Данные!X51</f>
        <v>-1.1200000000000045</v>
      </c>
      <c r="E204" s="70">
        <f>Данные!Y50-Данные!Y51</f>
        <v>0.86000000000001364</v>
      </c>
    </row>
    <row r="205" spans="4:5" x14ac:dyDescent="0.3">
      <c r="D205" s="69" t="e">
        <f>Данные!X51-Данные!#REF!</f>
        <v>#REF!</v>
      </c>
      <c r="E205" s="70" t="e">
        <f>Данные!Y51-Данные!#REF!</f>
        <v>#REF!</v>
      </c>
    </row>
    <row r="206" spans="4:5" x14ac:dyDescent="0.3">
      <c r="D206" s="69" t="e">
        <f>Данные!#REF!-Данные!X52</f>
        <v>#REF!</v>
      </c>
      <c r="E206" s="70" t="e">
        <f>Данные!#REF!-Данные!Y52</f>
        <v>#REF!</v>
      </c>
    </row>
    <row r="207" spans="4:5" x14ac:dyDescent="0.3">
      <c r="D207" s="69">
        <f>Данные!X52-Данные!X53</f>
        <v>-1.1299999999999955</v>
      </c>
      <c r="E207" s="70">
        <f>Данные!Y52-Данные!Y53</f>
        <v>0.85999999999998522</v>
      </c>
    </row>
    <row r="208" spans="4:5" x14ac:dyDescent="0.3">
      <c r="D208" s="69">
        <f>Данные!X53-Данные!X54</f>
        <v>-1.2800000000000011</v>
      </c>
      <c r="E208" s="70">
        <f>Данные!Y53-Данные!Y54</f>
        <v>-0.34000000000000341</v>
      </c>
    </row>
    <row r="209" spans="4:5" x14ac:dyDescent="0.3">
      <c r="D209" s="69">
        <f>Данные!X54-Данные!X55</f>
        <v>-1.6499999999999986</v>
      </c>
      <c r="E209" s="70">
        <f>Данные!Y54-Данные!Y55</f>
        <v>0.23000000000001819</v>
      </c>
    </row>
    <row r="210" spans="4:5" x14ac:dyDescent="0.3">
      <c r="D210" s="69">
        <f>Данные!X55-Данные!X56</f>
        <v>-1.6700000000000017</v>
      </c>
      <c r="E210" s="70">
        <f>Данные!Y55-Данные!Y56</f>
        <v>-0.75</v>
      </c>
    </row>
    <row r="211" spans="4:5" x14ac:dyDescent="0.3">
      <c r="D211" s="69">
        <f>Данные!X56-Данные!X57</f>
        <v>-1.3900000000000006</v>
      </c>
      <c r="E211" s="70">
        <f>Данные!Y56-Данные!Y57</f>
        <v>-0.45000000000001705</v>
      </c>
    </row>
    <row r="212" spans="4:5" x14ac:dyDescent="0.3">
      <c r="D212" s="69">
        <f>Данные!X57-Данные!X58</f>
        <v>-1.5899999999999963</v>
      </c>
      <c r="E212" s="70">
        <f>Данные!Y57-Данные!Y58</f>
        <v>-0.79999999999998295</v>
      </c>
    </row>
    <row r="213" spans="4:5" x14ac:dyDescent="0.3">
      <c r="D213" s="69">
        <f>Данные!X58-Данные!X59</f>
        <v>-1.230000000000004</v>
      </c>
      <c r="E213" s="70">
        <f>Данные!Y58-Данные!Y59</f>
        <v>-1.6000000000000227</v>
      </c>
    </row>
    <row r="214" spans="4:5" x14ac:dyDescent="0.3">
      <c r="D214" s="69">
        <f>Данные!X59-Данные!X60</f>
        <v>-1.0499999999999972</v>
      </c>
      <c r="E214" s="70">
        <f>Данные!Y59-Данные!Y60</f>
        <v>-0.68999999999999773</v>
      </c>
    </row>
    <row r="215" spans="4:5" x14ac:dyDescent="0.3">
      <c r="D215" s="69">
        <f>Данные!X60-Данные!X61</f>
        <v>-1.5100000000000051</v>
      </c>
      <c r="E215" s="70">
        <f>Данные!Y60-Данные!Y61</f>
        <v>0.87999999999999545</v>
      </c>
    </row>
    <row r="216" spans="4:5" x14ac:dyDescent="0.3">
      <c r="D216" s="69">
        <f>Данные!X61-Данные!X62</f>
        <v>-1.529999999999994</v>
      </c>
      <c r="E216" s="70">
        <f>Данные!Y61-Данные!Y62</f>
        <v>-8.9999999999974989E-2</v>
      </c>
    </row>
    <row r="217" spans="4:5" x14ac:dyDescent="0.3">
      <c r="D217" s="69">
        <f>Данные!X62-Данные!X63</f>
        <v>-1.1500000000000057</v>
      </c>
      <c r="E217" s="70">
        <f>Данные!Y62-Данные!Y63</f>
        <v>-0.46000000000000796</v>
      </c>
    </row>
    <row r="218" spans="4:5" x14ac:dyDescent="0.3">
      <c r="D218" s="69">
        <f>Данные!X63-Данные!X64</f>
        <v>-1.009999999999998</v>
      </c>
      <c r="E218" s="70">
        <f>Данные!Y63-Данные!Y64</f>
        <v>1.0799999999999841</v>
      </c>
    </row>
    <row r="219" spans="4:5" x14ac:dyDescent="0.3">
      <c r="D219" s="69">
        <f>Данные!X64-Данные!X65</f>
        <v>-1.4699999999999989</v>
      </c>
      <c r="E219" s="70">
        <f>Данные!Y64-Данные!Y65</f>
        <v>-0.82999999999998408</v>
      </c>
    </row>
    <row r="220" spans="4:5" x14ac:dyDescent="0.3">
      <c r="D220" s="69">
        <f>Данные!X65-Данные!X66</f>
        <v>-1.1600000000000037</v>
      </c>
      <c r="E220" s="70">
        <f>Данные!Y65-Данные!Y66</f>
        <v>1.0099999999999909</v>
      </c>
    </row>
    <row r="221" spans="4:5" x14ac:dyDescent="0.3">
      <c r="D221" s="69">
        <f>Данные!X66-Данные!X67</f>
        <v>-1.1799999999999997</v>
      </c>
      <c r="E221" s="70">
        <f>Данные!Y66-Данные!Y67</f>
        <v>0.42000000000001592</v>
      </c>
    </row>
    <row r="222" spans="4:5" x14ac:dyDescent="0.3">
      <c r="D222" s="69">
        <f>Данные!X67-Данные!X68</f>
        <v>-0.75999999999999801</v>
      </c>
      <c r="E222" s="70">
        <f>Данные!Y67-Данные!Y68</f>
        <v>2.0509999999999877</v>
      </c>
    </row>
    <row r="223" spans="4:5" x14ac:dyDescent="0.3">
      <c r="D223" s="69">
        <f>Данные!X68-Данные!X69</f>
        <v>-0.82000000000000028</v>
      </c>
      <c r="E223" s="70">
        <f>Данные!Y68-Данные!Y69</f>
        <v>-0.77299999999999613</v>
      </c>
    </row>
    <row r="224" spans="4:5" x14ac:dyDescent="0.3">
      <c r="D224" s="69">
        <f>Данные!X69-Данные!X70</f>
        <v>-0.68999999999999773</v>
      </c>
      <c r="E224" s="70">
        <f>Данные!Y69-Данные!Y70</f>
        <v>-0.18500000000000227</v>
      </c>
    </row>
    <row r="225" spans="4:5" x14ac:dyDescent="0.3">
      <c r="D225" s="69">
        <f>Данные!X70-Данные!X71</f>
        <v>-0.91000000000000369</v>
      </c>
      <c r="E225" s="70">
        <f>Данные!Y70-Данные!Y71</f>
        <v>-0.23099999999999454</v>
      </c>
    </row>
    <row r="226" spans="4:5" x14ac:dyDescent="0.3">
      <c r="D226" s="69">
        <f>Данные!X71-Данные!X72</f>
        <v>-2.2000000000000028</v>
      </c>
      <c r="E226" s="70">
        <f>Данные!Y71-Данные!Y72</f>
        <v>0.27299999999999613</v>
      </c>
    </row>
    <row r="227" spans="4:5" x14ac:dyDescent="0.3">
      <c r="D227" s="69">
        <f>Данные!X72-Данные!X73</f>
        <v>-1.5</v>
      </c>
      <c r="E227" s="70">
        <f>Данные!Y72-Данные!Y73</f>
        <v>-0.61000000000001364</v>
      </c>
    </row>
    <row r="228" spans="4:5" x14ac:dyDescent="0.3">
      <c r="D228" s="69">
        <f>Данные!X73-Данные!X74</f>
        <v>-1.5699999999999932</v>
      </c>
      <c r="E228" s="70">
        <f>Данные!Y73-Данные!Y74</f>
        <v>-0.49699999999998568</v>
      </c>
    </row>
    <row r="229" spans="4:5" x14ac:dyDescent="0.3">
      <c r="D229" s="69">
        <f>Данные!X74-Данные!X75</f>
        <v>-1.5700000000000074</v>
      </c>
      <c r="E229" s="70">
        <f>Данные!Y74-Данные!Y75</f>
        <v>0.40500000000000114</v>
      </c>
    </row>
    <row r="230" spans="4:5" x14ac:dyDescent="0.3">
      <c r="D230" s="69">
        <f>Данные!X75-Данные!X76</f>
        <v>-0.94099999999998829</v>
      </c>
      <c r="E230" s="70">
        <f>Данные!Y75-Данные!Y76</f>
        <v>-1.6930000000000121</v>
      </c>
    </row>
    <row r="231" spans="4:5" x14ac:dyDescent="0.3">
      <c r="D231" s="69">
        <f>Данные!X76-Данные!X77</f>
        <v>0.32999999999999829</v>
      </c>
      <c r="E231" s="70">
        <f>Данные!Y76-Данные!Y77</f>
        <v>8.0000000000012506E-2</v>
      </c>
    </row>
    <row r="232" spans="4:5" x14ac:dyDescent="0.3">
      <c r="D232" s="69">
        <f>Данные!X77-Данные!X78</f>
        <v>-1.5170000000000101</v>
      </c>
      <c r="E232" s="70">
        <f>Данные!Y77-Данные!Y78</f>
        <v>-0.27000000000001023</v>
      </c>
    </row>
    <row r="233" spans="4:5" x14ac:dyDescent="0.3">
      <c r="D233" s="69">
        <f>Данные!X78-Данные!X79</f>
        <v>-1.6709999999999923</v>
      </c>
      <c r="E233" s="70">
        <f>Данные!Y78-Данные!Y79</f>
        <v>3.0000000000001137E-2</v>
      </c>
    </row>
    <row r="234" spans="4:5" x14ac:dyDescent="0.3">
      <c r="D234" s="69">
        <f>Данные!X79-Данные!X80</f>
        <v>-1.6099999999999994</v>
      </c>
      <c r="E234" s="70">
        <f>Данные!Y79-Данные!Y80</f>
        <v>-0.27000000000001023</v>
      </c>
    </row>
    <row r="235" spans="4:5" x14ac:dyDescent="0.3">
      <c r="D235" s="69">
        <f>Данные!X80-Данные!X81</f>
        <v>-0.20100000000000762</v>
      </c>
      <c r="E235" s="70">
        <f>Данные!Y80-Данные!Y81</f>
        <v>-4.9999999999982947E-2</v>
      </c>
    </row>
    <row r="236" spans="4:5" x14ac:dyDescent="0.3">
      <c r="D236" s="69">
        <f>Данные!X81-Данные!X82</f>
        <v>-9.9999999999056399E-4</v>
      </c>
      <c r="E236" s="70">
        <f>Данные!Y81-Данные!Y82</f>
        <v>-0.46999999999999886</v>
      </c>
    </row>
    <row r="237" spans="4:5" x14ac:dyDescent="0.3">
      <c r="D237" s="69">
        <f>Данные!X82-Данные!X83</f>
        <v>-0.12000000000000455</v>
      </c>
      <c r="E237" s="70">
        <f>Данные!Y82-Данные!Y83</f>
        <v>0.35999999999998522</v>
      </c>
    </row>
    <row r="238" spans="4:5" x14ac:dyDescent="0.3">
      <c r="D238" s="69">
        <f>Данные!X83-Данные!X84</f>
        <v>0.18000000000000682</v>
      </c>
      <c r="E238" s="70">
        <f>Данные!Y83-Данные!Y84</f>
        <v>0.20000000000001705</v>
      </c>
    </row>
    <row r="239" spans="4:5" x14ac:dyDescent="0.3">
      <c r="D239" s="69">
        <f>Данные!X84-Данные!X85</f>
        <v>0.15099999999999625</v>
      </c>
      <c r="E239" s="70">
        <f>Данные!Y84-Данные!Y85</f>
        <v>0.31999999999999318</v>
      </c>
    </row>
    <row r="240" spans="4:5" x14ac:dyDescent="0.3">
      <c r="D240" s="69">
        <f>Данные!X85-Данные!X86</f>
        <v>-0.39000000000000057</v>
      </c>
      <c r="E240" s="70">
        <f>Данные!Y85-Данные!Y86</f>
        <v>0.15000000000000568</v>
      </c>
    </row>
    <row r="241" spans="4:5" x14ac:dyDescent="0.3">
      <c r="D241" s="69">
        <f>Данные!X86-Данные!X87</f>
        <v>-0.12099999999999511</v>
      </c>
      <c r="E241" s="70">
        <f>Данные!Y86-Данные!Y87</f>
        <v>0.38999999999998636</v>
      </c>
    </row>
    <row r="242" spans="4:5" x14ac:dyDescent="0.3">
      <c r="D242" s="69">
        <f>Данные!X87-Данные!X88</f>
        <v>1.1539999999999964</v>
      </c>
      <c r="E242" s="70">
        <f>Данные!Y87-Данные!Y88</f>
        <v>-7.9999999999984084E-2</v>
      </c>
    </row>
    <row r="243" spans="4:5" x14ac:dyDescent="0.3">
      <c r="D243" s="69">
        <f>Данные!X88-Данные!X89</f>
        <v>7.9999999999955662E-3</v>
      </c>
      <c r="E243" s="70">
        <f>Данные!Y88-Данные!Y89</f>
        <v>-0.53000000000000114</v>
      </c>
    </row>
    <row r="244" spans="4:5" x14ac:dyDescent="0.3">
      <c r="D244" s="69">
        <f>Данные!X89-Данные!X90</f>
        <v>-1.099999999999568E-2</v>
      </c>
      <c r="E244" s="70">
        <f>Данные!Y89-Данные!Y90</f>
        <v>0.75999999999999091</v>
      </c>
    </row>
    <row r="245" spans="4:5" x14ac:dyDescent="0.3">
      <c r="D245" s="69">
        <f>Данные!X90-Данные!X91</f>
        <v>-0.14000000000000057</v>
      </c>
      <c r="E245" s="70">
        <f>Данные!Y90-Данные!Y91</f>
        <v>-6.0000000000002274E-2</v>
      </c>
    </row>
    <row r="246" spans="4:5" x14ac:dyDescent="0.3">
      <c r="D246" s="69">
        <f>Данные!X91-Данные!X92</f>
        <v>-0.11100000000000421</v>
      </c>
      <c r="E246" s="70">
        <f>Данные!Y91-Данные!Y92</f>
        <v>-0.12000000000000455</v>
      </c>
    </row>
    <row r="247" spans="4:5" x14ac:dyDescent="0.3">
      <c r="D247" s="69">
        <f>Данные!X92-Данные!X93</f>
        <v>-0.32899999999999352</v>
      </c>
      <c r="E247" s="70">
        <f>Данные!Y92-Данные!Y93</f>
        <v>-9.9999999999994316E-2</v>
      </c>
    </row>
    <row r="248" spans="4:5" x14ac:dyDescent="0.3">
      <c r="D248" s="69">
        <f>Данные!X93-Данные!X94</f>
        <v>0.5</v>
      </c>
      <c r="E248" s="70">
        <f>Данные!Y93-Данные!Y94</f>
        <v>0.20000000000001705</v>
      </c>
    </row>
    <row r="249" spans="4:5" x14ac:dyDescent="0.3">
      <c r="D249" s="69">
        <f>Данные!X94-Данные!X95</f>
        <v>0.91199999999999193</v>
      </c>
      <c r="E249" s="70">
        <f>Данные!Y94-Данные!Y95</f>
        <v>0.60799999999997567</v>
      </c>
    </row>
    <row r="250" spans="4:5" x14ac:dyDescent="0.3">
      <c r="D250" s="69">
        <f>Данные!X95-Данные!X96</f>
        <v>-3.0000000000001137E-3</v>
      </c>
      <c r="E250" s="70">
        <f>Данные!Y95-Данные!Y96</f>
        <v>0.65000000000000568</v>
      </c>
    </row>
    <row r="251" spans="4:5" x14ac:dyDescent="0.3">
      <c r="D251" s="69">
        <f>Данные!X96-Данные!X97</f>
        <v>0.21000000000000796</v>
      </c>
      <c r="E251" s="70">
        <f>Данные!Y96-Данные!Y97</f>
        <v>-0.14199999999999591</v>
      </c>
    </row>
    <row r="252" spans="4:5" x14ac:dyDescent="0.3">
      <c r="D252" s="69">
        <f>Данные!X97-Данные!X98</f>
        <v>0.45099999999999341</v>
      </c>
      <c r="E252" s="70">
        <f>Данные!Y97-Данные!Y98</f>
        <v>-0.60800000000000409</v>
      </c>
    </row>
    <row r="253" spans="4:5" x14ac:dyDescent="0.3">
      <c r="D253" s="69">
        <f>Данные!X98-Данные!X99</f>
        <v>-0.39000000000000057</v>
      </c>
      <c r="E253" s="70">
        <f>Данные!Y98-Данные!Y99</f>
        <v>0.41100000000000136</v>
      </c>
    </row>
    <row r="254" spans="4:5" x14ac:dyDescent="0.3">
      <c r="D254" s="69">
        <f>Данные!X99-Данные!X100</f>
        <v>-5.8999999999997499E-2</v>
      </c>
      <c r="E254" s="70">
        <f>Данные!Y99-Данные!Y100</f>
        <v>-0.50800000000000978</v>
      </c>
    </row>
    <row r="255" spans="4:5" x14ac:dyDescent="0.3">
      <c r="D255" s="69">
        <f>Данные!X100-Данные!X101</f>
        <v>-0.89799999999999613</v>
      </c>
      <c r="E255" s="70">
        <f>Данные!Y100-Данные!Y101</f>
        <v>0.68300000000002115</v>
      </c>
    </row>
    <row r="256" spans="4:5" x14ac:dyDescent="0.3">
      <c r="D256" s="69">
        <f>Данные!X101-Данные!X102</f>
        <v>0.24599999999999511</v>
      </c>
      <c r="E256" s="70">
        <f>Данные!Y101-Данные!Y102</f>
        <v>0.77899999999999636</v>
      </c>
    </row>
    <row r="257" spans="4:5" x14ac:dyDescent="0.3">
      <c r="D257" s="69">
        <f>Данные!X102-Данные!X103</f>
        <v>-1.5379999999999967</v>
      </c>
      <c r="E257" s="70">
        <f>Данные!Y102-Данные!Y103</f>
        <v>-0.3019999999999925</v>
      </c>
    </row>
    <row r="258" spans="4:5" x14ac:dyDescent="0.3">
      <c r="D258" s="69">
        <f>Данные!X103-Данные!X104</f>
        <v>-0.32099999999999795</v>
      </c>
      <c r="E258" s="70">
        <f>Данные!Y103-Данные!Y104</f>
        <v>-0.35800000000000409</v>
      </c>
    </row>
    <row r="259" spans="4:5" x14ac:dyDescent="0.3">
      <c r="D259" s="69">
        <f>Данные!X104-Данные!X105</f>
        <v>6.0000000000002274E-2</v>
      </c>
      <c r="E259" s="70">
        <f>Данные!Y104-Данные!Y105</f>
        <v>0.34299999999998931</v>
      </c>
    </row>
    <row r="260" spans="4:5" x14ac:dyDescent="0.3">
      <c r="D260" s="69">
        <f>Данные!X105-Данные!X106</f>
        <v>0</v>
      </c>
      <c r="E260" s="70">
        <f>Данные!Y105-Данные!Y106</f>
        <v>0.36500000000000909</v>
      </c>
    </row>
    <row r="261" spans="4:5" x14ac:dyDescent="0.3">
      <c r="D261" s="69">
        <f>Данные!X106-Данные!X107</f>
        <v>6.8999999999988404E-2</v>
      </c>
      <c r="E261" s="70">
        <f>Данные!Y106-Данные!Y107</f>
        <v>7.0999999999997954E-2</v>
      </c>
    </row>
    <row r="262" spans="4:5" x14ac:dyDescent="0.3">
      <c r="D262" s="69">
        <f>Данные!X107-Данные!X108</f>
        <v>0</v>
      </c>
      <c r="E262" s="70">
        <f>Данные!Y107-Данные!Y108</f>
        <v>-7.0000000000050022E-3</v>
      </c>
    </row>
    <row r="263" spans="4:5" x14ac:dyDescent="0.3">
      <c r="D263" s="69">
        <f>Данные!X108-Данные!X109</f>
        <v>0.20000000000000284</v>
      </c>
      <c r="E263" s="70">
        <f>Данные!Y108-Данные!Y109</f>
        <v>-2.6999999999986812E-2</v>
      </c>
    </row>
    <row r="264" spans="4:5" x14ac:dyDescent="0.3">
      <c r="D264" s="69">
        <f>Данные!X109-Данные!X110</f>
        <v>-0.84999999999999432</v>
      </c>
      <c r="E264" s="70">
        <f>Данные!Y109-Данные!Y110</f>
        <v>0.23099999999999454</v>
      </c>
    </row>
    <row r="265" spans="4:5" x14ac:dyDescent="0.3">
      <c r="D265" s="69">
        <f>Данные!X110-Данные!X111</f>
        <v>-9.0000000000003411E-2</v>
      </c>
      <c r="E265" s="70">
        <f>Данные!Y110-Данные!Y111</f>
        <v>0.31299999999998818</v>
      </c>
    </row>
    <row r="266" spans="4:5" x14ac:dyDescent="0.3">
      <c r="D266" s="69">
        <f>Данные!X111-Данные!X112</f>
        <v>-0.12900000000000489</v>
      </c>
      <c r="E266" s="70">
        <f>Данные!Y111-Данные!Y112</f>
        <v>4.9999999999954525E-3</v>
      </c>
    </row>
    <row r="267" spans="4:5" x14ac:dyDescent="0.3">
      <c r="D267" s="69">
        <f>Данные!X112-Данные!X113</f>
        <v>-0.89199999999999591</v>
      </c>
      <c r="E267" s="70">
        <f>Данные!Y112-Данные!Y113</f>
        <v>1.8700000000000045</v>
      </c>
    </row>
    <row r="268" spans="4:5" x14ac:dyDescent="0.3">
      <c r="D268" s="69">
        <f>Данные!X113-Данные!X114</f>
        <v>-0.65900000000000603</v>
      </c>
      <c r="E268" s="70">
        <f>Данные!Y113-Данные!Y114</f>
        <v>1.4960000000000093</v>
      </c>
    </row>
    <row r="269" spans="4:5" x14ac:dyDescent="0.3">
      <c r="D269" s="69">
        <f>Данные!X114-Данные!X115</f>
        <v>-0.40899999999999181</v>
      </c>
      <c r="E269" s="70">
        <f>Данные!Y114-Данные!Y115</f>
        <v>1.0089999999999861</v>
      </c>
    </row>
    <row r="270" spans="4:5" x14ac:dyDescent="0.3">
      <c r="D270" s="69">
        <f>Данные!X115-Данные!X116</f>
        <v>0.34000000000000341</v>
      </c>
      <c r="E270" s="70">
        <f>Данные!Y115-Данные!Y116</f>
        <v>1.9020000000000152</v>
      </c>
    </row>
    <row r="271" spans="4:5" x14ac:dyDescent="0.3">
      <c r="D271" s="69">
        <f>Данные!X116-Данные!X117</f>
        <v>0.2879999999999967</v>
      </c>
      <c r="E271" s="70">
        <f>Данные!Y116-Данные!Y117</f>
        <v>2.0339999999999918</v>
      </c>
    </row>
    <row r="272" spans="4:5" x14ac:dyDescent="0.3">
      <c r="D272" s="69">
        <f>Данные!X117-Данные!X118</f>
        <v>-0.84900000000000375</v>
      </c>
      <c r="E272" s="70">
        <f>Данные!Y117-Данные!Y118</f>
        <v>2.0020000000000095</v>
      </c>
    </row>
    <row r="273" spans="4:5" x14ac:dyDescent="0.3">
      <c r="D273" s="69">
        <f>Данные!X118-Данные!X119</f>
        <v>-0.76099999999999568</v>
      </c>
      <c r="E273" s="70">
        <f>Данные!Y118-Данные!Y119</f>
        <v>1.7620000000000005</v>
      </c>
    </row>
    <row r="274" spans="4:5" x14ac:dyDescent="0.3">
      <c r="D274" s="69">
        <f>Данные!X119-Данные!X120</f>
        <v>-0.96699999999999875</v>
      </c>
      <c r="E274" s="70">
        <f>Данные!Y119-Данные!Y120</f>
        <v>1.5209999999999866</v>
      </c>
    </row>
    <row r="275" spans="4:5" x14ac:dyDescent="0.3">
      <c r="D275" s="69">
        <f>Данные!X120-Данные!X121</f>
        <v>-1</v>
      </c>
      <c r="E275" s="70">
        <f>Данные!Y120-Данные!Y121</f>
        <v>1.2669999999999959</v>
      </c>
    </row>
    <row r="276" spans="4:5" x14ac:dyDescent="0.3">
      <c r="D276" s="69">
        <f>Данные!X121-Данные!X122</f>
        <v>-1.132000000000005</v>
      </c>
      <c r="E276" s="70">
        <f>Данные!Y121-Данные!Y122</f>
        <v>0.29400000000001114</v>
      </c>
    </row>
    <row r="277" spans="4:5" x14ac:dyDescent="0.3">
      <c r="D277" s="69">
        <f>Данные!X122-Данные!X123</f>
        <v>-1.5789999999999935</v>
      </c>
      <c r="E277" s="70">
        <f>Данные!Y122-Данные!Y123</f>
        <v>0.4410000000000025</v>
      </c>
    </row>
    <row r="278" spans="4:5" x14ac:dyDescent="0.3">
      <c r="D278" s="69">
        <f>Данные!X123-Данные!X124</f>
        <v>-1.1810000000000116</v>
      </c>
      <c r="E278" s="70">
        <f>Данные!Y123-Данные!Y124</f>
        <v>-6.6000000000002501E-2</v>
      </c>
    </row>
    <row r="279" spans="4:5" x14ac:dyDescent="0.3">
      <c r="D279" s="69">
        <f>Данные!X124-Данные!X125</f>
        <v>-0.65099999999999625</v>
      </c>
      <c r="E279" s="70">
        <f>Данные!Y124-Данные!Y125</f>
        <v>-0.44499999999999318</v>
      </c>
    </row>
    <row r="280" spans="4:5" x14ac:dyDescent="0.3">
      <c r="D280" s="69">
        <f>Данные!X125-Данные!X126</f>
        <v>-1.5489999999999924</v>
      </c>
      <c r="E280" s="70">
        <f>Данные!Y125-Данные!Y126</f>
        <v>0.92099999999999227</v>
      </c>
    </row>
    <row r="281" spans="4:5" x14ac:dyDescent="0.3">
      <c r="D281" s="69">
        <f>Данные!X126-Данные!X127</f>
        <v>-0.2780000000000058</v>
      </c>
      <c r="E281" s="70">
        <f>Данные!Y126-Данные!Y127</f>
        <v>0.71100000000001273</v>
      </c>
    </row>
    <row r="282" spans="4:5" x14ac:dyDescent="0.3">
      <c r="D282" s="69">
        <f>Данные!X127-Данные!X128</f>
        <v>2.8000000000005798E-2</v>
      </c>
      <c r="E282" s="70">
        <f>Данные!Y127-Данные!Y128</f>
        <v>0.83199999999999363</v>
      </c>
    </row>
    <row r="283" spans="4:5" x14ac:dyDescent="0.3">
      <c r="D283" s="69">
        <f>Данные!X128-Данные!X129</f>
        <v>0.49899999999999523</v>
      </c>
      <c r="E283" s="70">
        <f>Данные!Y128-Данные!Y129</f>
        <v>1.7560000000000002</v>
      </c>
    </row>
    <row r="284" spans="4:5" x14ac:dyDescent="0.3">
      <c r="D284" s="69">
        <f>Данные!X129-Данные!X130</f>
        <v>-0.3370000000000033</v>
      </c>
      <c r="E284" s="70">
        <f>Данные!Y129-Данные!Y130</f>
        <v>1.5509999999999877</v>
      </c>
    </row>
    <row r="285" spans="4:5" x14ac:dyDescent="0.3">
      <c r="D285" s="69">
        <f>Данные!X130-Данные!X131</f>
        <v>-0.4620000000000033</v>
      </c>
      <c r="E285" s="70">
        <f>Данные!Y130-Данные!Y131</f>
        <v>1.2920000000000016</v>
      </c>
    </row>
    <row r="286" spans="4:5" x14ac:dyDescent="0.3">
      <c r="D286" s="69">
        <f>Данные!X131-Данные!X132</f>
        <v>-0.27899999999999636</v>
      </c>
      <c r="E286" s="70">
        <f>Данные!Y131-Данные!Y132</f>
        <v>2.3360000000000127</v>
      </c>
    </row>
    <row r="287" spans="4:5" x14ac:dyDescent="0.3">
      <c r="D287" s="69">
        <f>Данные!X132-Данные!X133</f>
        <v>-2.4339999999999975</v>
      </c>
      <c r="E287" s="70">
        <f>Данные!Y132-Данные!Y133</f>
        <v>2.4089999999999918</v>
      </c>
    </row>
    <row r="288" spans="4:5" x14ac:dyDescent="0.3">
      <c r="D288" s="69">
        <f>Данные!X133-Данные!X134</f>
        <v>0.12000000000000455</v>
      </c>
      <c r="E288" s="70">
        <f>Данные!Y133-Данные!Y134</f>
        <v>0.44200000000000728</v>
      </c>
    </row>
    <row r="289" spans="4:5" x14ac:dyDescent="0.3">
      <c r="D289" s="69">
        <f>Данные!X134-Данные!X135</f>
        <v>-6.0000000000002274E-2</v>
      </c>
      <c r="E289" s="70">
        <f>Данные!Y134-Данные!Y135</f>
        <v>0.51999999999998181</v>
      </c>
    </row>
    <row r="290" spans="4:5" x14ac:dyDescent="0.3">
      <c r="D290" s="69">
        <f>Данные!X135-Данные!X136</f>
        <v>-0.25</v>
      </c>
      <c r="E290" s="70">
        <f>Данные!Y135-Данные!Y136</f>
        <v>-0.76800000000000068</v>
      </c>
    </row>
    <row r="291" spans="4:5" x14ac:dyDescent="0.3">
      <c r="D291" s="69">
        <f>Данные!X136-Данные!X137</f>
        <v>1.0519999999999925</v>
      </c>
      <c r="E291" s="70">
        <f>Данные!Y136-Данные!Y137</f>
        <v>-0.21499999999997499</v>
      </c>
    </row>
    <row r="292" spans="4:5" x14ac:dyDescent="0.3">
      <c r="D292" s="69">
        <f>Данные!X137-Данные!X138</f>
        <v>-0.24199999999999022</v>
      </c>
      <c r="E292" s="70">
        <f>Данные!Y137-Данные!Y138</f>
        <v>0.28899999999998727</v>
      </c>
    </row>
    <row r="293" spans="4:5" x14ac:dyDescent="0.3">
      <c r="D293" s="69">
        <f>Данные!X138-Данные!X139</f>
        <v>-7.000000000000739E-2</v>
      </c>
      <c r="E293" s="70">
        <f>Данные!Y138-Данные!Y139</f>
        <v>8.0000000000097771E-3</v>
      </c>
    </row>
    <row r="294" spans="4:5" x14ac:dyDescent="0.3">
      <c r="D294" s="69">
        <f>Данные!X139-Данные!X140</f>
        <v>-0.117999999999995</v>
      </c>
      <c r="E294" s="70">
        <f>Данные!Y139-Данные!Y140</f>
        <v>0.50399999999999068</v>
      </c>
    </row>
    <row r="295" spans="4:5" x14ac:dyDescent="0.3">
      <c r="D295" s="69">
        <f>Данные!X140-Данные!X141</f>
        <v>-0.86199999999999477</v>
      </c>
      <c r="E295" s="70">
        <f>Данные!Y140-Данные!Y141</f>
        <v>0.72700000000000387</v>
      </c>
    </row>
    <row r="296" spans="4:5" x14ac:dyDescent="0.3">
      <c r="D296" s="69">
        <f>Данные!X141-Данные!X142</f>
        <v>0.48999999999999488</v>
      </c>
      <c r="E296" s="70">
        <f>Данные!Y141-Данные!Y142</f>
        <v>2.0999999999986585E-2</v>
      </c>
    </row>
    <row r="297" spans="4:5" x14ac:dyDescent="0.3">
      <c r="D297" s="69">
        <f>Данные!X142-Данные!X143</f>
        <v>0.18200000000000216</v>
      </c>
      <c r="E297" s="70">
        <f>Данные!Y142-Данные!Y143</f>
        <v>3.8360000000000127</v>
      </c>
    </row>
    <row r="298" spans="4:5" x14ac:dyDescent="0.3">
      <c r="D298" s="69">
        <f>Данные!X143-Данные!X144</f>
        <v>-6.1000000000007049E-2</v>
      </c>
      <c r="E298" s="70">
        <f>Данные!Y143-Данные!Y144</f>
        <v>1.186000000000007</v>
      </c>
    </row>
    <row r="299" spans="4:5" x14ac:dyDescent="0.3">
      <c r="D299" s="69">
        <f>Данные!X144-Данные!X145</f>
        <v>0.24900000000000944</v>
      </c>
      <c r="E299" s="70">
        <f>Данные!Y144-Данные!Y145</f>
        <v>3.9999999999992042E-2</v>
      </c>
    </row>
    <row r="300" spans="4:5" x14ac:dyDescent="0.3">
      <c r="D300" s="69">
        <f>Данные!X145-Данные!X146</f>
        <v>-0.43000000000000682</v>
      </c>
      <c r="E300" s="70">
        <f>Данные!Y145-Данные!Y146</f>
        <v>-0.72200000000000841</v>
      </c>
    </row>
    <row r="301" spans="4:5" x14ac:dyDescent="0.3">
      <c r="D301" s="69">
        <f>Данные!X146-Данные!X147</f>
        <v>0.12099999999999511</v>
      </c>
      <c r="E301" s="70">
        <f>Данные!Y146-Данные!Y147</f>
        <v>-0.36500000000000909</v>
      </c>
    </row>
    <row r="302" spans="4:5" x14ac:dyDescent="0.3">
      <c r="D302" s="69">
        <f>Данные!X147-Данные!X148</f>
        <v>5.900000000001171E-2</v>
      </c>
      <c r="E302" s="70">
        <f>Данные!Y147-Данные!Y148</f>
        <v>-0.4503088223359839</v>
      </c>
    </row>
    <row r="303" spans="4:5" x14ac:dyDescent="0.3">
      <c r="D303" s="69">
        <f>Данные!X148-Данные!X149</f>
        <v>-5.900000000001171E-2</v>
      </c>
      <c r="E303" s="70">
        <f>Данные!Y148-Данные!Y149</f>
        <v>-0.47823521386399648</v>
      </c>
    </row>
    <row r="304" spans="4:5" x14ac:dyDescent="0.3">
      <c r="D304" s="69">
        <f>Данные!X149-Данные!X150</f>
        <v>0.31000000000000227</v>
      </c>
      <c r="E304" s="70">
        <f>Данные!Y149-Данные!Y150</f>
        <v>-0.57890206582999326</v>
      </c>
    </row>
    <row r="305" spans="4:5" x14ac:dyDescent="0.3">
      <c r="D305" s="69">
        <f>Данные!X150-Данные!X151</f>
        <v>-0.12099999999999511</v>
      </c>
      <c r="E305" s="70">
        <f>Данные!Y150-Данные!Y151</f>
        <v>-1.6180311043230233</v>
      </c>
    </row>
    <row r="306" spans="4:5" x14ac:dyDescent="0.3">
      <c r="D306" s="69">
        <f>Данные!X151-Данные!X152</f>
        <v>0.23999999999999488</v>
      </c>
      <c r="E306" s="70">
        <f>Данные!Y151-Данные!Y152</f>
        <v>-0.52574893942298218</v>
      </c>
    </row>
    <row r="307" spans="4:5" x14ac:dyDescent="0.3">
      <c r="D307" s="69">
        <f>Данные!X152-Данные!X153</f>
        <v>-0.36999999999999034</v>
      </c>
      <c r="E307" s="70">
        <f>Данные!Y152-Данные!Y153</f>
        <v>0.38929027344400424</v>
      </c>
    </row>
    <row r="308" spans="4:5" x14ac:dyDescent="0.3">
      <c r="D308" s="69">
        <f>Данные!X153-Данные!X154</f>
        <v>0.44099999999998829</v>
      </c>
      <c r="E308" s="70">
        <f>Данные!Y153-Данные!Y154</f>
        <v>-1.0525704876400255</v>
      </c>
    </row>
    <row r="309" spans="4:5" x14ac:dyDescent="0.3">
      <c r="D309" s="69">
        <f>Данные!X154-Данные!X155</f>
        <v>-0.31099999999999284</v>
      </c>
      <c r="E309" s="70">
        <f>Данные!Y154-Данные!Y155</f>
        <v>-0.18435915309299844</v>
      </c>
    </row>
    <row r="310" spans="4:5" x14ac:dyDescent="0.3">
      <c r="D310" s="69">
        <f>Данные!X155-Данные!X156</f>
        <v>6.0000000000002274E-2</v>
      </c>
      <c r="E310" s="70">
        <f>Данные!Y155-Данные!Y156</f>
        <v>0.15126683446101197</v>
      </c>
    </row>
    <row r="311" spans="4:5" x14ac:dyDescent="0.3">
      <c r="D311" s="69">
        <f>Данные!X156-Данные!X157</f>
        <v>-0.25</v>
      </c>
      <c r="E311" s="70">
        <f>Данные!Y156-Данные!Y157</f>
        <v>-0.61385102341898801</v>
      </c>
    </row>
    <row r="312" spans="4:5" x14ac:dyDescent="0.3">
      <c r="D312" s="69">
        <f>Данные!X157-Данные!X158</f>
        <v>0.11999999999999034</v>
      </c>
      <c r="E312" s="70">
        <f>Данные!Y157-Данные!Y158</f>
        <v>0.75241235812299578</v>
      </c>
    </row>
    <row r="313" spans="4:5" x14ac:dyDescent="0.3">
      <c r="D313" s="69">
        <f>Данные!X158-Данные!X159</f>
        <v>0.13100000000000023</v>
      </c>
      <c r="E313" s="70">
        <f>Данные!Y158-Данные!Y159</f>
        <v>0.40978808901198249</v>
      </c>
    </row>
    <row r="314" spans="4:5" x14ac:dyDescent="0.3">
      <c r="D314" s="69">
        <f>Данные!X159-Данные!X160</f>
        <v>-0.13100000000000023</v>
      </c>
      <c r="E314" s="70">
        <f>Данные!Y159-Данные!Y160</f>
        <v>-0.37105466809299514</v>
      </c>
    </row>
    <row r="315" spans="4:5" x14ac:dyDescent="0.3">
      <c r="D315" s="69">
        <f>Данные!X160-Данные!X161</f>
        <v>7.1000000000012164E-2</v>
      </c>
      <c r="E315" s="70">
        <f>Данные!Y160-Данные!Y161</f>
        <v>-0.28099910484300494</v>
      </c>
    </row>
    <row r="316" spans="4:5" x14ac:dyDescent="0.3">
      <c r="D316" s="69">
        <f>Данные!X161-Данные!X162</f>
        <v>-7.1000000000012164E-2</v>
      </c>
      <c r="E316" s="70">
        <f>Данные!Y161-Данные!Y162</f>
        <v>0.72761528012802046</v>
      </c>
    </row>
    <row r="317" spans="4:5" x14ac:dyDescent="0.3">
      <c r="D317" s="69">
        <f>Данные!X162-Данные!X163</f>
        <v>-5.7999999999992724E-2</v>
      </c>
      <c r="E317" s="70">
        <f>Данные!Y162-Данные!Y163</f>
        <v>1.3460089852069927</v>
      </c>
    </row>
    <row r="318" spans="4:5" x14ac:dyDescent="0.3">
      <c r="D318" s="69">
        <f>Данные!X163-Данные!X164</f>
        <v>-1.9999999999953388E-3</v>
      </c>
      <c r="E318" s="70">
        <f>Данные!Y163-Данные!Y164</f>
        <v>6.018902194099951E-2</v>
      </c>
    </row>
    <row r="319" spans="4:5" x14ac:dyDescent="0.3">
      <c r="D319" s="69">
        <f>Данные!X164-Данные!X165</f>
        <v>0.18999999999999773</v>
      </c>
      <c r="E319" s="70">
        <f>Данные!Y164-Данные!Y165</f>
        <v>-0.42708170102000054</v>
      </c>
    </row>
    <row r="320" spans="4:5" x14ac:dyDescent="0.3">
      <c r="D320" s="69">
        <f>Данные!X165-Данные!X166</f>
        <v>0</v>
      </c>
      <c r="E320" s="70">
        <f>Данные!Y165-Данные!Y166</f>
        <v>0.37258738839798866</v>
      </c>
    </row>
    <row r="321" spans="4:5" x14ac:dyDescent="0.3">
      <c r="D321" s="69">
        <f>Данные!X166-Данные!X167</f>
        <v>-0.12000000000000455</v>
      </c>
      <c r="E321" s="70">
        <f>Данные!Y166-Данные!Y167</f>
        <v>9.3120564618004664E-2</v>
      </c>
    </row>
    <row r="322" spans="4:5" x14ac:dyDescent="0.3">
      <c r="D322" s="69">
        <f>Данные!X167-Данные!X168</f>
        <v>0.24099999999999966</v>
      </c>
      <c r="E322" s="70">
        <f>Данные!Y167-Данные!Y168</f>
        <v>-0.79052669514899776</v>
      </c>
    </row>
    <row r="323" spans="4:5" x14ac:dyDescent="0.3">
      <c r="D323" s="69">
        <f>Данные!X168-Данные!X169</f>
        <v>-0.42999999999999261</v>
      </c>
      <c r="E323" s="70">
        <f>Данные!Y168-Данные!Y169</f>
        <v>-0.99892448127499733</v>
      </c>
    </row>
    <row r="324" spans="4:5" x14ac:dyDescent="0.3">
      <c r="D324" s="69">
        <f>Данные!X169-Данные!X170</f>
        <v>0.42899999999998784</v>
      </c>
      <c r="E324" s="70">
        <f>Данные!Y169-Данные!Y170</f>
        <v>0.67521990632599227</v>
      </c>
    </row>
    <row r="325" spans="4:5" x14ac:dyDescent="0.3">
      <c r="D325" s="69">
        <f>Данные!X170-Данные!X171</f>
        <v>-5.9999999999988063E-2</v>
      </c>
      <c r="E325" s="70">
        <f>Данные!Y170-Данные!Y171</f>
        <v>-7.898906209800316E-2</v>
      </c>
    </row>
    <row r="326" spans="4:5" x14ac:dyDescent="0.3">
      <c r="D326" s="69">
        <f>Данные!X171-Данные!X172</f>
        <v>-0.43000000000000682</v>
      </c>
      <c r="E326" s="70">
        <f>Данные!Y171-Данные!Y172</f>
        <v>-0.28695403922100127</v>
      </c>
    </row>
    <row r="327" spans="4:5" x14ac:dyDescent="0.3">
      <c r="D327" s="69">
        <f>Данные!X172-Данные!X173</f>
        <v>0.18200000000000216</v>
      </c>
      <c r="E327" s="70">
        <f>Данные!Y172-Данные!Y173</f>
        <v>0.67327385491901737</v>
      </c>
    </row>
    <row r="328" spans="4:5" x14ac:dyDescent="0.3">
      <c r="D328" s="69">
        <f>Данные!X173-Данные!X174</f>
        <v>0.24899999999999523</v>
      </c>
      <c r="E328" s="70">
        <f>Данные!Y173-Данные!Y174</f>
        <v>-9.8578672976003645E-2</v>
      </c>
    </row>
    <row r="329" spans="4:5" x14ac:dyDescent="0.3">
      <c r="D329" s="69">
        <f>Данные!X174-Данные!X175</f>
        <v>5.8999999999997499E-2</v>
      </c>
      <c r="E329" s="70">
        <f>Данные!Y174-Данные!Y175</f>
        <v>-0.31127205883200304</v>
      </c>
    </row>
    <row r="330" spans="4:5" x14ac:dyDescent="0.3">
      <c r="D330" s="69">
        <f>Данные!X175-Данные!X176</f>
        <v>-0.36999999999999034</v>
      </c>
      <c r="E330" s="70">
        <f>Данные!Y175-Данные!Y176</f>
        <v>-1.3012471204920075</v>
      </c>
    </row>
    <row r="331" spans="4:5" x14ac:dyDescent="0.3">
      <c r="D331" s="69">
        <f>Данные!X176-Данные!X177</f>
        <v>0.5</v>
      </c>
      <c r="E331" s="70">
        <f>Данные!Y176-Данные!Y177</f>
        <v>-1.6436153677420009</v>
      </c>
    </row>
    <row r="332" spans="4:5" x14ac:dyDescent="0.3">
      <c r="D332" s="69">
        <f>Данные!X177-Данные!X178</f>
        <v>-0.38000000000000966</v>
      </c>
      <c r="E332" s="70">
        <f>Данные!Y177-Данные!Y178</f>
        <v>0.10532325632101447</v>
      </c>
    </row>
    <row r="333" spans="4:5" x14ac:dyDescent="0.3">
      <c r="D333" s="69">
        <f>Данные!X178-Данные!X179</f>
        <v>-0.42799999999999727</v>
      </c>
      <c r="E333" s="70">
        <f>Данные!Y178-Данные!Y179</f>
        <v>2.9829077395689865</v>
      </c>
    </row>
    <row r="334" spans="4:5" x14ac:dyDescent="0.3">
      <c r="D334" s="69">
        <f>Данные!X179-Данные!X180</f>
        <v>-0.31199999999999761</v>
      </c>
      <c r="E334" s="70">
        <f>Данные!Y179-Данные!Y180</f>
        <v>0.29329348855600301</v>
      </c>
    </row>
    <row r="335" spans="4:5" x14ac:dyDescent="0.3">
      <c r="D335" s="69">
        <f>Данные!X180-Данные!X181</f>
        <v>0.73999999999999488</v>
      </c>
      <c r="E335" s="70">
        <f>Данные!Y180-Данные!Y181</f>
        <v>-0.50532195791399204</v>
      </c>
    </row>
    <row r="336" spans="4:5" x14ac:dyDescent="0.3">
      <c r="D336" s="69">
        <f>Данные!X181-Данные!X182</f>
        <v>0</v>
      </c>
      <c r="E336" s="70">
        <f>Данные!Y181-Данные!Y182</f>
        <v>2.064097290927009</v>
      </c>
    </row>
    <row r="337" spans="4:5" x14ac:dyDescent="0.3">
      <c r="D337" s="69">
        <f>Данные!X182-Данные!X183</f>
        <v>0.13100000000000023</v>
      </c>
      <c r="E337" s="70">
        <f>Данные!Y182-Данные!Y183</f>
        <v>-0.28723304146299711</v>
      </c>
    </row>
    <row r="338" spans="4:5" x14ac:dyDescent="0.3">
      <c r="D338" s="69">
        <f>Данные!X183-Данные!X184</f>
        <v>0.18300000000000693</v>
      </c>
      <c r="E338" s="70">
        <f>Данные!Y183-Данные!Y184</f>
        <v>-0.48758955090400491</v>
      </c>
    </row>
    <row r="339" spans="4:5" x14ac:dyDescent="0.3">
      <c r="D339" s="69">
        <f>Данные!X184-Данные!X185</f>
        <v>-0.5</v>
      </c>
      <c r="E339" s="70">
        <f>Данные!Y184-Данные!Y185</f>
        <v>-0.12999999999999545</v>
      </c>
    </row>
    <row r="340" spans="4:5" x14ac:dyDescent="0.3">
      <c r="D340" s="69">
        <f>Данные!X185-Данные!X186</f>
        <v>0.18999999999999773</v>
      </c>
      <c r="E340" s="70">
        <f>Данные!Y185-Данные!Y186</f>
        <v>-0.49000000000000909</v>
      </c>
    </row>
    <row r="341" spans="4:5" x14ac:dyDescent="0.3">
      <c r="D341" s="69">
        <f>Данные!X186-Данные!X187</f>
        <v>-0.48999999999999488</v>
      </c>
      <c r="E341" s="70">
        <f>Данные!Y186-Данные!Y187</f>
        <v>-1.1899999999999977</v>
      </c>
    </row>
    <row r="342" spans="4:5" x14ac:dyDescent="0.3">
      <c r="D342" s="69">
        <f>Данные!X187-Данные!X188</f>
        <v>5.5999999999997385E-2</v>
      </c>
      <c r="E342" s="70">
        <f>Данные!Y187-Данные!Y188</f>
        <v>0.38105010745599088</v>
      </c>
    </row>
    <row r="343" spans="4:5" x14ac:dyDescent="0.3">
      <c r="D343" s="69">
        <f>Данные!X188-Данные!X189</f>
        <v>-0.23999999999999488</v>
      </c>
      <c r="E343" s="70">
        <f>Данные!Y188-Данные!Y189</f>
        <v>-0.15539132858899052</v>
      </c>
    </row>
    <row r="344" spans="4:5" x14ac:dyDescent="0.3">
      <c r="D344" s="69">
        <f>Данные!X189-Данные!X190</f>
        <v>0.73999999999999488</v>
      </c>
      <c r="E344" s="70">
        <f>Данные!Y189-Данные!Y190</f>
        <v>-1.1357065322719961</v>
      </c>
    </row>
    <row r="345" spans="4:5" x14ac:dyDescent="0.3">
      <c r="D345" s="69">
        <f>Данные!X190-Данные!X191</f>
        <v>0.37000000000000455</v>
      </c>
      <c r="E345" s="70">
        <f>Данные!Y190-Данные!Y191</f>
        <v>-1.6885090294440204</v>
      </c>
    </row>
    <row r="346" spans="4:5" x14ac:dyDescent="0.3">
      <c r="D346" s="69">
        <f>Данные!X191-Данные!X192</f>
        <v>-0.44000000000001194</v>
      </c>
      <c r="E346" s="70">
        <f>Данные!Y191-Данные!Y192</f>
        <v>0.12147808633099544</v>
      </c>
    </row>
    <row r="347" spans="4:5" x14ac:dyDescent="0.3">
      <c r="D347" s="69">
        <f>Данные!X192-Данные!X193</f>
        <v>0.19200000000000728</v>
      </c>
      <c r="E347" s="70">
        <f>Данные!Y192-Данные!Y193</f>
        <v>1.3716308803220159</v>
      </c>
    </row>
    <row r="348" spans="4:5" x14ac:dyDescent="0.3">
      <c r="D348" s="69">
        <f>Данные!X193-Данные!X194</f>
        <v>-0.62099999999999511</v>
      </c>
      <c r="E348" s="70">
        <f>Данные!Y193-Данные!Y194</f>
        <v>0.79243675419598958</v>
      </c>
    </row>
    <row r="349" spans="4:5" x14ac:dyDescent="0.3">
      <c r="D349" s="69">
        <f>Данные!X194-Данные!X195</f>
        <v>0.31099999999999284</v>
      </c>
      <c r="E349" s="70">
        <f>Данные!Y194-Данные!Y195</f>
        <v>-1.3131524792299842</v>
      </c>
    </row>
    <row r="350" spans="4:5" x14ac:dyDescent="0.3">
      <c r="D350" s="69">
        <f>Данные!X195-Данные!X196</f>
        <v>5.8000000000006935E-2</v>
      </c>
      <c r="E350" s="70">
        <f>Данные!Y195-Данные!Y196</f>
        <v>0.34656035510499805</v>
      </c>
    </row>
    <row r="351" spans="4:5" x14ac:dyDescent="0.3">
      <c r="D351" s="69">
        <f>Данные!X196-Данные!X197</f>
        <v>5.9999999999988063E-2</v>
      </c>
      <c r="E351" s="70">
        <f>Данные!Y196-Данные!Y197</f>
        <v>-5.1268924064004295E-2</v>
      </c>
    </row>
    <row r="352" spans="4:5" x14ac:dyDescent="0.3">
      <c r="D352" s="69">
        <f>Данные!X197-Данные!X198</f>
        <v>0.1910000000000025</v>
      </c>
      <c r="E352" s="70">
        <f>Данные!Y197-Данные!Y198</f>
        <v>0.74656862358000353</v>
      </c>
    </row>
    <row r="353" spans="4:5" x14ac:dyDescent="0.3">
      <c r="D353" s="69">
        <f>Данные!X198-Данные!X199</f>
        <v>-9.9999999999056399E-4</v>
      </c>
      <c r="E353" s="70">
        <f>Данные!Y198-Данные!Y199</f>
        <v>-0.81185606249701436</v>
      </c>
    </row>
    <row r="354" spans="4:5" x14ac:dyDescent="0.3">
      <c r="D354" s="69">
        <f>Данные!X199-Данные!X200</f>
        <v>-0.18800000000000239</v>
      </c>
      <c r="E354" s="70">
        <f>Данные!Y199-Данные!Y200</f>
        <v>0.88015954910599703</v>
      </c>
    </row>
    <row r="355" spans="4:5" x14ac:dyDescent="0.3">
      <c r="D355" s="69">
        <f>Данные!X200-Данные!X201</f>
        <v>-6.1999999999997613E-2</v>
      </c>
      <c r="E355" s="70">
        <f>Данные!Y200-Данные!Y201</f>
        <v>-0.28399999999999181</v>
      </c>
    </row>
    <row r="356" spans="4:5" x14ac:dyDescent="0.3">
      <c r="D356" s="69">
        <f>Данные!X201-Данные!X202</f>
        <v>-0.24000000000000909</v>
      </c>
      <c r="E356" s="70">
        <f>Данные!Y201-Данные!Y202</f>
        <v>1.7620000000000005</v>
      </c>
    </row>
    <row r="357" spans="4:5" x14ac:dyDescent="0.3">
      <c r="D357" s="69">
        <f>Данные!X202-Данные!X203</f>
        <v>0.37000000000000455</v>
      </c>
      <c r="E357" s="70">
        <f>Данные!Y202-Данные!Y203</f>
        <v>-0.61699999999999022</v>
      </c>
    </row>
    <row r="358" spans="4:5" x14ac:dyDescent="0.3">
      <c r="D358" s="69">
        <f>Данные!X203-Данные!X204</f>
        <v>0</v>
      </c>
      <c r="E358" s="70">
        <f>Данные!Y203-Данные!Y204</f>
        <v>1.5739999999999839</v>
      </c>
    </row>
    <row r="359" spans="4:5" x14ac:dyDescent="0.3">
      <c r="D359" s="69">
        <f>Данные!X204-Данные!X205</f>
        <v>-0.5</v>
      </c>
      <c r="E359" s="70">
        <f>Данные!Y204-Данные!Y205</f>
        <v>-0.33499999999997954</v>
      </c>
    </row>
    <row r="360" spans="4:5" x14ac:dyDescent="0.3">
      <c r="D360" s="69">
        <f>Данные!X205-Данные!X206</f>
        <v>0.92999999999999261</v>
      </c>
      <c r="E360" s="70">
        <f>Данные!Y205-Данные!Y206</f>
        <v>-3.4000000000020236E-2</v>
      </c>
    </row>
    <row r="361" spans="4:5" x14ac:dyDescent="0.3">
      <c r="D361" s="69">
        <f>Данные!X206-Данные!X207</f>
        <v>-0.30999999999998806</v>
      </c>
      <c r="E361" s="70">
        <f>Данные!Y206-Данные!Y207</f>
        <v>-0.19999999999998863</v>
      </c>
    </row>
    <row r="362" spans="4:5" x14ac:dyDescent="0.3">
      <c r="D362" s="69">
        <f>Данные!X207-Данные!X208</f>
        <v>-0.36800000000000921</v>
      </c>
      <c r="E362" s="70">
        <f>Данные!Y207-Данные!Y208</f>
        <v>-1.3898430103560031</v>
      </c>
    </row>
    <row r="363" spans="4:5" x14ac:dyDescent="0.3">
      <c r="D363" s="69">
        <f>Данные!X208-Данные!X209</f>
        <v>0.11800000000000921</v>
      </c>
      <c r="E363" s="70">
        <f>Данные!Y208-Данные!Y209</f>
        <v>-0.22143553465500077</v>
      </c>
    </row>
    <row r="364" spans="4:5" x14ac:dyDescent="0.3">
      <c r="D364" s="69">
        <f>Данные!X209-Данные!X210</f>
        <v>0.19199999999999307</v>
      </c>
      <c r="E364" s="70">
        <f>Данные!Y209-Данные!Y210</f>
        <v>1.1951747198299927</v>
      </c>
    </row>
    <row r="365" spans="4:5" x14ac:dyDescent="0.3">
      <c r="D365" s="69">
        <f>Данные!X210-Данные!X211</f>
        <v>-0.19199999999999307</v>
      </c>
      <c r="E365" s="70">
        <f>Данные!Y210-Данные!Y211</f>
        <v>-0.30400337594699067</v>
      </c>
    </row>
    <row r="366" spans="4:5" x14ac:dyDescent="0.3">
      <c r="D366" s="69">
        <f>Данные!X211-Данные!X212</f>
        <v>5.9999999999988063E-2</v>
      </c>
      <c r="E366" s="70">
        <f>Данные!Y211-Данные!Y212</f>
        <v>0.24553453711601492</v>
      </c>
    </row>
    <row r="367" spans="4:5" x14ac:dyDescent="0.3">
      <c r="D367" s="69">
        <f>Данные!X212-Данные!X213</f>
        <v>-0.11899999999999977</v>
      </c>
      <c r="E367" s="70">
        <f>Данные!Y212-Данные!Y213</f>
        <v>-0.4609640888360218</v>
      </c>
    </row>
    <row r="368" spans="4:5" x14ac:dyDescent="0.3">
      <c r="D368" s="69">
        <f>Данные!X213-Данные!X214</f>
        <v>90.153000000000006</v>
      </c>
      <c r="E368" s="70">
        <f>Данные!Y213-Данные!Y214</f>
        <v>210.40553675284801</v>
      </c>
    </row>
    <row r="369" spans="4:5" x14ac:dyDescent="0.3">
      <c r="D369" s="69">
        <f>Данные!X214-Данные!X215</f>
        <v>0</v>
      </c>
      <c r="E369" s="70">
        <f>Данные!Y214-Данные!Y215</f>
        <v>0</v>
      </c>
    </row>
    <row r="370" spans="4:5" x14ac:dyDescent="0.3">
      <c r="D370" s="69">
        <f>Данные!X215-Данные!X216</f>
        <v>0</v>
      </c>
      <c r="E370" s="70">
        <f>Данные!Y215-Данные!Y216</f>
        <v>0</v>
      </c>
    </row>
    <row r="371" spans="4:5" x14ac:dyDescent="0.3">
      <c r="D371" s="69">
        <f>Данные!X216-Данные!X217</f>
        <v>0</v>
      </c>
      <c r="E371" s="70">
        <f>Данные!Y216-Данные!Y217</f>
        <v>0</v>
      </c>
    </row>
    <row r="372" spans="4:5" x14ac:dyDescent="0.3">
      <c r="D372" s="69">
        <f>Данные!X217-Данные!X218</f>
        <v>0</v>
      </c>
      <c r="E372" s="70">
        <f>Данные!Y217-Данные!Y218</f>
        <v>0</v>
      </c>
    </row>
    <row r="373" spans="4:5" x14ac:dyDescent="0.3">
      <c r="D373" s="69">
        <f>Данные!X218-Данные!X219</f>
        <v>0</v>
      </c>
      <c r="E373" s="70">
        <f>Данные!Y218-Данные!Y219</f>
        <v>0</v>
      </c>
    </row>
    <row r="374" spans="4:5" x14ac:dyDescent="0.3">
      <c r="D374" s="69">
        <f>Данные!X219-Данные!X220</f>
        <v>0</v>
      </c>
      <c r="E374" s="70">
        <f>Данные!Y219-Данные!Y220</f>
        <v>0</v>
      </c>
    </row>
    <row r="375" spans="4:5" x14ac:dyDescent="0.3">
      <c r="D375" s="69">
        <f>Данные!X220-Данные!X221</f>
        <v>0</v>
      </c>
      <c r="E375" s="70">
        <f>Данные!Y220-Данные!Y221</f>
        <v>0</v>
      </c>
    </row>
    <row r="376" spans="4:5" x14ac:dyDescent="0.3">
      <c r="D376" s="69">
        <f>Данные!X221-Данные!X222</f>
        <v>0</v>
      </c>
      <c r="E376" s="70">
        <f>Данные!Y221-Данные!Y222</f>
        <v>0</v>
      </c>
    </row>
    <row r="377" spans="4:5" x14ac:dyDescent="0.3">
      <c r="D377" s="69">
        <f>Данные!X222-Данные!X223</f>
        <v>0</v>
      </c>
      <c r="E377" s="70">
        <f>Данные!Y222-Данные!Y223</f>
        <v>0</v>
      </c>
    </row>
    <row r="378" spans="4:5" x14ac:dyDescent="0.3">
      <c r="D378" s="69">
        <f>Данные!X223-Данные!X224</f>
        <v>0</v>
      </c>
      <c r="E378" s="70">
        <f>Данные!Y223-Данные!Y224</f>
        <v>0</v>
      </c>
    </row>
    <row r="379" spans="4:5" x14ac:dyDescent="0.3">
      <c r="D379" s="69">
        <f>Данные!X224-Данные!X225</f>
        <v>0</v>
      </c>
      <c r="E379" s="70">
        <f>Данные!Y224-Данные!Y225</f>
        <v>0</v>
      </c>
    </row>
    <row r="380" spans="4:5" x14ac:dyDescent="0.3">
      <c r="D380" s="69">
        <f>Данные!X225-Данные!X226</f>
        <v>0</v>
      </c>
      <c r="E380" s="70">
        <f>Данные!Y225-Данные!Y226</f>
        <v>0</v>
      </c>
    </row>
    <row r="381" spans="4:5" x14ac:dyDescent="0.3">
      <c r="D381" s="69">
        <f>Данные!X226-Данные!X227</f>
        <v>0</v>
      </c>
      <c r="E381" s="70">
        <f>Данные!Y226-Данные!Y227</f>
        <v>0</v>
      </c>
    </row>
    <row r="382" spans="4:5" x14ac:dyDescent="0.3">
      <c r="D382" s="69">
        <f>Данные!X227-Данные!X228</f>
        <v>0</v>
      </c>
      <c r="E382" s="70">
        <f>Данные!Y227-Данные!Y228</f>
        <v>0</v>
      </c>
    </row>
    <row r="383" spans="4:5" x14ac:dyDescent="0.3">
      <c r="D383" s="69">
        <f>Данные!X228-Данные!X229</f>
        <v>0</v>
      </c>
      <c r="E383" s="70">
        <f>Данные!Y228-Данные!Y229</f>
        <v>0</v>
      </c>
    </row>
    <row r="384" spans="4:5" x14ac:dyDescent="0.3">
      <c r="D384" s="69">
        <f>Данные!X229-Данные!X230</f>
        <v>0</v>
      </c>
      <c r="E384" s="70">
        <f>Данные!Y229-Данные!Y230</f>
        <v>0</v>
      </c>
    </row>
    <row r="385" spans="4:5" x14ac:dyDescent="0.3">
      <c r="D385" s="69">
        <f>Данные!X230-Данные!X231</f>
        <v>0</v>
      </c>
      <c r="E385" s="70">
        <f>Данные!Y230-Данные!Y231</f>
        <v>0</v>
      </c>
    </row>
    <row r="386" spans="4:5" x14ac:dyDescent="0.3">
      <c r="D386" s="69">
        <f>Данные!X231-Данные!X232</f>
        <v>0</v>
      </c>
      <c r="E386" s="70">
        <f>Данные!Y231-Данные!Y232</f>
        <v>0</v>
      </c>
    </row>
    <row r="387" spans="4:5" x14ac:dyDescent="0.3">
      <c r="D387" s="69">
        <f>Данные!X232-Данные!X233</f>
        <v>0</v>
      </c>
      <c r="E387" s="70">
        <f>Данные!Y232-Данные!Y233</f>
        <v>0</v>
      </c>
    </row>
    <row r="388" spans="4:5" x14ac:dyDescent="0.3">
      <c r="D388" s="69">
        <f>Данные!X233-Данные!X234</f>
        <v>0</v>
      </c>
      <c r="E388" s="70">
        <f>Данные!Y233-Данные!Y234</f>
        <v>0</v>
      </c>
    </row>
    <row r="389" spans="4:5" x14ac:dyDescent="0.3">
      <c r="D389" s="69">
        <f>Данные!X234-Данные!X235</f>
        <v>0</v>
      </c>
      <c r="E389" s="70">
        <f>Данные!Y234-Данные!Y235</f>
        <v>0</v>
      </c>
    </row>
    <row r="390" spans="4:5" x14ac:dyDescent="0.3">
      <c r="D390" s="69">
        <f>Данные!X235-Данные!X236</f>
        <v>0</v>
      </c>
      <c r="E390" s="70">
        <f>Данные!Y235-Данные!Y236</f>
        <v>0</v>
      </c>
    </row>
    <row r="391" spans="4:5" x14ac:dyDescent="0.3">
      <c r="D391" s="69">
        <f>Данные!X236-Данные!X237</f>
        <v>0</v>
      </c>
      <c r="E391" s="70">
        <f>Данные!Y236-Данные!Y237</f>
        <v>0</v>
      </c>
    </row>
    <row r="392" spans="4:5" x14ac:dyDescent="0.3">
      <c r="D392" s="69">
        <f>Данные!X237-Данные!X238</f>
        <v>0</v>
      </c>
      <c r="E392" s="70">
        <f>Данные!Y237-Данные!Y238</f>
        <v>0</v>
      </c>
    </row>
    <row r="393" spans="4:5" x14ac:dyDescent="0.3">
      <c r="D393" s="69">
        <f>Данные!X238-Данные!X239</f>
        <v>0</v>
      </c>
      <c r="E393" s="70">
        <f>Данные!Y238-Данные!Y239</f>
        <v>0</v>
      </c>
    </row>
    <row r="394" spans="4:5" x14ac:dyDescent="0.3">
      <c r="D394" s="69">
        <f>Данные!X239-Данные!X240</f>
        <v>0</v>
      </c>
      <c r="E394" s="70">
        <f>Данные!Y239-Данные!Y240</f>
        <v>0</v>
      </c>
    </row>
    <row r="395" spans="4:5" x14ac:dyDescent="0.3">
      <c r="D395" s="69">
        <f>Данные!X240-Данные!X241</f>
        <v>0</v>
      </c>
      <c r="E395" s="70">
        <f>Данные!Y240-Данные!Y241</f>
        <v>0</v>
      </c>
    </row>
    <row r="396" spans="4:5" x14ac:dyDescent="0.3">
      <c r="D396" s="69">
        <f>Данные!X241-Данные!X242</f>
        <v>0</v>
      </c>
      <c r="E396" s="70">
        <f>Данные!Y241-Данные!Y242</f>
        <v>0</v>
      </c>
    </row>
    <row r="397" spans="4:5" x14ac:dyDescent="0.3">
      <c r="D397" s="69">
        <f>Данные!X242-Данные!X243</f>
        <v>0</v>
      </c>
      <c r="E397" s="70">
        <f>Данные!Y242-Данные!Y243</f>
        <v>0</v>
      </c>
    </row>
    <row r="398" spans="4:5" x14ac:dyDescent="0.3">
      <c r="D398" s="69">
        <f>Данные!X243-Данные!X244</f>
        <v>0</v>
      </c>
      <c r="E398" s="70">
        <f>Данные!Y243-Данные!Y244</f>
        <v>0</v>
      </c>
    </row>
    <row r="399" spans="4:5" x14ac:dyDescent="0.3">
      <c r="D399" s="69">
        <f>Данные!X244-Данные!X245</f>
        <v>0</v>
      </c>
      <c r="E399" s="70">
        <f>Данные!Y244-Данные!Y245</f>
        <v>0</v>
      </c>
    </row>
    <row r="400" spans="4:5" x14ac:dyDescent="0.3">
      <c r="D400" s="69">
        <f>Данные!X245-Данные!X246</f>
        <v>0</v>
      </c>
      <c r="E400" s="70">
        <f>Данные!Y245-Данные!Y246</f>
        <v>0</v>
      </c>
    </row>
    <row r="401" spans="4:5" x14ac:dyDescent="0.3">
      <c r="D401" s="69">
        <f>Данные!X246-Данные!X247</f>
        <v>0</v>
      </c>
      <c r="E401" s="70">
        <f>Данные!Y246-Данные!Y247</f>
        <v>0</v>
      </c>
    </row>
    <row r="402" spans="4:5" x14ac:dyDescent="0.3">
      <c r="D402" s="69">
        <f>Данные!X247-Данные!X248</f>
        <v>0</v>
      </c>
      <c r="E402" s="70">
        <f>Данные!Y247-Данные!Y248</f>
        <v>0</v>
      </c>
    </row>
    <row r="403" spans="4:5" x14ac:dyDescent="0.3">
      <c r="D403" s="69">
        <f>Данные!X248-Данные!X249</f>
        <v>0</v>
      </c>
      <c r="E403" s="70">
        <f>Данные!Y248-Данные!Y249</f>
        <v>0</v>
      </c>
    </row>
    <row r="404" spans="4:5" x14ac:dyDescent="0.3">
      <c r="D404" s="69">
        <f>Данные!X249-Данные!X250</f>
        <v>0</v>
      </c>
      <c r="E404" s="70">
        <f>Данные!Y249-Данные!Y250</f>
        <v>0</v>
      </c>
    </row>
    <row r="405" spans="4:5" x14ac:dyDescent="0.3">
      <c r="D405" s="69">
        <f>Данные!X250-Данные!X251</f>
        <v>0</v>
      </c>
      <c r="E405" s="70">
        <f>Данные!Y250-Данные!Y251</f>
        <v>0</v>
      </c>
    </row>
    <row r="406" spans="4:5" x14ac:dyDescent="0.3">
      <c r="D406" s="69">
        <f>Данные!X251-Данные!X252</f>
        <v>0</v>
      </c>
      <c r="E406" s="70">
        <f>Данные!Y251-Данные!Y252</f>
        <v>0</v>
      </c>
    </row>
    <row r="407" spans="4:5" x14ac:dyDescent="0.3">
      <c r="D407" s="69">
        <f>Данные!X252-Данные!X253</f>
        <v>0</v>
      </c>
      <c r="E407" s="70">
        <f>Данные!Y252-Данные!Y253</f>
        <v>0</v>
      </c>
    </row>
    <row r="408" spans="4:5" x14ac:dyDescent="0.3">
      <c r="D408" s="69">
        <f>Данные!X253-Данные!X254</f>
        <v>0</v>
      </c>
      <c r="E408" s="70">
        <f>Данные!Y253-Данные!Y254</f>
        <v>0</v>
      </c>
    </row>
    <row r="409" spans="4:5" x14ac:dyDescent="0.3">
      <c r="D409" s="69">
        <f>Данные!X254-Данные!X255</f>
        <v>0</v>
      </c>
      <c r="E409" s="70">
        <f>Данные!Y254-Данные!Y255</f>
        <v>0</v>
      </c>
    </row>
    <row r="410" spans="4:5" x14ac:dyDescent="0.3">
      <c r="D410" s="69">
        <f>Данные!X255-Данные!X256</f>
        <v>0</v>
      </c>
      <c r="E410" s="70">
        <f>Данные!Y255-Данные!Y256</f>
        <v>0</v>
      </c>
    </row>
    <row r="411" spans="4:5" x14ac:dyDescent="0.3">
      <c r="D411" s="69">
        <f>Данные!X256-Данные!X257</f>
        <v>0</v>
      </c>
      <c r="E411" s="70">
        <f>Данные!Y256-Данные!Y257</f>
        <v>0</v>
      </c>
    </row>
    <row r="412" spans="4:5" x14ac:dyDescent="0.3">
      <c r="D412" s="69">
        <f>Данные!X257-Данные!X258</f>
        <v>0</v>
      </c>
      <c r="E412" s="70">
        <f>Данные!Y257-Данные!Y258</f>
        <v>0</v>
      </c>
    </row>
    <row r="413" spans="4:5" x14ac:dyDescent="0.3">
      <c r="D413" s="69">
        <f>Данные!X258-Данные!X259</f>
        <v>0</v>
      </c>
      <c r="E413" s="70">
        <f>Данные!Y258-Данные!Y259</f>
        <v>0</v>
      </c>
    </row>
    <row r="414" spans="4:5" x14ac:dyDescent="0.3">
      <c r="D414" s="69">
        <f>Данные!X259-Данные!X260</f>
        <v>0</v>
      </c>
      <c r="E414" s="70">
        <f>Данные!Y259-Данные!Y260</f>
        <v>0</v>
      </c>
    </row>
    <row r="415" spans="4:5" x14ac:dyDescent="0.3">
      <c r="D415" s="69">
        <f>Данные!X260-Данные!X261</f>
        <v>0</v>
      </c>
      <c r="E415" s="70">
        <f>Данные!Y260-Данные!Y261</f>
        <v>0</v>
      </c>
    </row>
    <row r="416" spans="4:5" x14ac:dyDescent="0.3">
      <c r="D416" s="69">
        <f>Данные!X261-Данные!X262</f>
        <v>0</v>
      </c>
      <c r="E416" s="70">
        <f>Данные!Y261-Данные!Y262</f>
        <v>0</v>
      </c>
    </row>
    <row r="417" spans="4:5" x14ac:dyDescent="0.3">
      <c r="D417" s="69">
        <f>Данные!X262-Данные!X263</f>
        <v>0</v>
      </c>
      <c r="E417" s="70">
        <f>Данные!Y262-Данные!Y263</f>
        <v>0</v>
      </c>
    </row>
    <row r="418" spans="4:5" x14ac:dyDescent="0.3">
      <c r="D418" s="69">
        <f>Данные!X263-Данные!X264</f>
        <v>0</v>
      </c>
      <c r="E418" s="70">
        <f>Данные!Y263-Данные!Y264</f>
        <v>0</v>
      </c>
    </row>
    <row r="419" spans="4:5" x14ac:dyDescent="0.3">
      <c r="D419" s="69">
        <f>Данные!X264-Данные!X265</f>
        <v>0</v>
      </c>
      <c r="E419" s="70">
        <f>Данные!Y264-Данные!Y265</f>
        <v>0</v>
      </c>
    </row>
    <row r="420" spans="4:5" x14ac:dyDescent="0.3">
      <c r="D420" s="69">
        <f>Данные!X265-Данные!X266</f>
        <v>0</v>
      </c>
      <c r="E420" s="70">
        <f>Данные!Y265-Данные!Y266</f>
        <v>0</v>
      </c>
    </row>
    <row r="421" spans="4:5" x14ac:dyDescent="0.3">
      <c r="D421" s="69">
        <f>Данные!X266-Данные!X267</f>
        <v>0</v>
      </c>
      <c r="E421" s="70">
        <f>Данные!Y266-Данные!Y267</f>
        <v>0</v>
      </c>
    </row>
    <row r="422" spans="4:5" x14ac:dyDescent="0.3">
      <c r="D422" s="69">
        <f>Данные!X267-Данные!X268</f>
        <v>0</v>
      </c>
      <c r="E422" s="70">
        <f>Данные!Y267-Данные!Y268</f>
        <v>0</v>
      </c>
    </row>
    <row r="423" spans="4:5" x14ac:dyDescent="0.3">
      <c r="D423" s="69">
        <f>Данные!X268-Данные!X269</f>
        <v>0</v>
      </c>
      <c r="E423" s="70">
        <f>Данные!Y268-Данные!Y269</f>
        <v>0</v>
      </c>
    </row>
    <row r="424" spans="4:5" x14ac:dyDescent="0.3">
      <c r="D424" s="69">
        <f>Данные!X269-Данные!X270</f>
        <v>0</v>
      </c>
      <c r="E424" s="70">
        <f>Данные!Y269-Данные!Y270</f>
        <v>0</v>
      </c>
    </row>
    <row r="425" spans="4:5" x14ac:dyDescent="0.3">
      <c r="D425" s="69">
        <f>Данные!X270-Данные!X271</f>
        <v>0</v>
      </c>
      <c r="E425" s="70">
        <f>Данные!Y270-Данные!Y271</f>
        <v>0</v>
      </c>
    </row>
    <row r="426" spans="4:5" x14ac:dyDescent="0.3">
      <c r="D426" s="69">
        <f>Данные!X271-Данные!X272</f>
        <v>0</v>
      </c>
      <c r="E426" s="70">
        <f>Данные!Y271-Данные!Y272</f>
        <v>0</v>
      </c>
    </row>
    <row r="427" spans="4:5" x14ac:dyDescent="0.3">
      <c r="D427" s="69">
        <f>Данные!X272-Данные!X273</f>
        <v>0</v>
      </c>
      <c r="E427" s="70">
        <f>Данные!Y272-Данные!Y273</f>
        <v>0</v>
      </c>
    </row>
    <row r="428" spans="4:5" x14ac:dyDescent="0.3">
      <c r="D428" s="69">
        <f>Данные!X273-Данные!X274</f>
        <v>0</v>
      </c>
      <c r="E428" s="70">
        <f>Данные!Y273-Данные!Y274</f>
        <v>0</v>
      </c>
    </row>
    <row r="429" spans="4:5" x14ac:dyDescent="0.3">
      <c r="D429" s="69">
        <f>Данные!X274-Данные!X275</f>
        <v>0</v>
      </c>
      <c r="E429" s="70">
        <f>Данные!Y274-Данные!Y275</f>
        <v>0</v>
      </c>
    </row>
    <row r="430" spans="4:5" x14ac:dyDescent="0.3">
      <c r="D430" s="69">
        <f>Данные!X275-Данные!X276</f>
        <v>0</v>
      </c>
      <c r="E430" s="70">
        <f>Данные!Y275-Данные!Y276</f>
        <v>0</v>
      </c>
    </row>
    <row r="431" spans="4:5" x14ac:dyDescent="0.3">
      <c r="D431" s="69">
        <f>Данные!X276-Данные!X277</f>
        <v>0</v>
      </c>
      <c r="E431" s="70">
        <f>Данные!Y276-Данные!Y277</f>
        <v>0</v>
      </c>
    </row>
    <row r="432" spans="4:5" x14ac:dyDescent="0.3">
      <c r="D432" s="69">
        <f>Данные!X277-Данные!X278</f>
        <v>0</v>
      </c>
      <c r="E432" s="70">
        <f>Данные!Y277-Данные!Y278</f>
        <v>0</v>
      </c>
    </row>
    <row r="433" spans="4:5" x14ac:dyDescent="0.3">
      <c r="D433" s="69">
        <f>Данные!X278-Данные!X279</f>
        <v>0</v>
      </c>
      <c r="E433" s="70">
        <f>Данные!Y278-Данные!Y279</f>
        <v>0</v>
      </c>
    </row>
    <row r="434" spans="4:5" x14ac:dyDescent="0.3">
      <c r="D434" s="69">
        <f>Данные!X279-Данные!X280</f>
        <v>0</v>
      </c>
      <c r="E434" s="70">
        <f>Данные!Y279-Данные!Y280</f>
        <v>0</v>
      </c>
    </row>
    <row r="435" spans="4:5" x14ac:dyDescent="0.3">
      <c r="D435" s="69">
        <f>Данные!X280-Данные!X281</f>
        <v>0</v>
      </c>
      <c r="E435" s="70">
        <f>Данные!Y280-Данные!Y281</f>
        <v>0</v>
      </c>
    </row>
    <row r="436" spans="4:5" x14ac:dyDescent="0.3">
      <c r="D436" s="69">
        <f>Данные!X281-Данные!X282</f>
        <v>0</v>
      </c>
      <c r="E436" s="70">
        <f>Данные!Y281-Данные!Y282</f>
        <v>0</v>
      </c>
    </row>
    <row r="437" spans="4:5" x14ac:dyDescent="0.3">
      <c r="D437" s="69">
        <f>Данные!X282-Данные!X283</f>
        <v>0</v>
      </c>
      <c r="E437" s="70">
        <f>Данные!Y282-Данные!Y283</f>
        <v>0</v>
      </c>
    </row>
    <row r="438" spans="4:5" x14ac:dyDescent="0.3">
      <c r="D438" s="69">
        <f>Данные!X283-Данные!X284</f>
        <v>0</v>
      </c>
      <c r="E438" s="70">
        <f>Данные!Y283-Данные!Y284</f>
        <v>0</v>
      </c>
    </row>
    <row r="439" spans="4:5" x14ac:dyDescent="0.3">
      <c r="D439" s="69">
        <f>Данные!X284-Данные!X285</f>
        <v>0</v>
      </c>
      <c r="E439" s="70">
        <f>Данные!Y284-Данные!Y285</f>
        <v>0</v>
      </c>
    </row>
    <row r="440" spans="4:5" x14ac:dyDescent="0.3">
      <c r="D440" s="69">
        <f>Данные!X285-Данные!X286</f>
        <v>0</v>
      </c>
      <c r="E440" s="70">
        <f>Данные!Y285-Данные!Y286</f>
        <v>0</v>
      </c>
    </row>
    <row r="441" spans="4:5" x14ac:dyDescent="0.3">
      <c r="D441" s="69">
        <f>Данные!X286-Данные!X287</f>
        <v>0</v>
      </c>
      <c r="E441" s="70">
        <f>Данные!Y286-Данные!Y287</f>
        <v>0</v>
      </c>
    </row>
    <row r="442" spans="4:5" x14ac:dyDescent="0.3">
      <c r="D442" s="69">
        <f>Данные!X287-Данные!X288</f>
        <v>0</v>
      </c>
      <c r="E442" s="70">
        <f>Данные!Y287-Данные!Y288</f>
        <v>0</v>
      </c>
    </row>
    <row r="443" spans="4:5" x14ac:dyDescent="0.3">
      <c r="D443" s="69">
        <f>Данные!X288-Данные!X289</f>
        <v>0</v>
      </c>
      <c r="E443" s="70">
        <f>Данные!Y288-Данные!Y289</f>
        <v>0</v>
      </c>
    </row>
    <row r="444" spans="4:5" x14ac:dyDescent="0.3">
      <c r="D444" s="69">
        <f>Данные!X289-Данные!X290</f>
        <v>0</v>
      </c>
      <c r="E444" s="70">
        <f>Данные!Y289-Данные!Y290</f>
        <v>0</v>
      </c>
    </row>
    <row r="445" spans="4:5" x14ac:dyDescent="0.3">
      <c r="D445" s="69">
        <f>Данные!X290-Данные!X291</f>
        <v>0</v>
      </c>
      <c r="E445" s="70">
        <f>Данные!Y290-Данные!Y291</f>
        <v>0</v>
      </c>
    </row>
    <row r="446" spans="4:5" x14ac:dyDescent="0.3">
      <c r="D446" s="69">
        <f>Данные!X291-Данные!X292</f>
        <v>0</v>
      </c>
      <c r="E446" s="70">
        <f>Данные!Y291-Данные!Y292</f>
        <v>0</v>
      </c>
    </row>
    <row r="447" spans="4:5" x14ac:dyDescent="0.3">
      <c r="D447" s="69">
        <f>Данные!X292-Данные!X293</f>
        <v>0</v>
      </c>
      <c r="E447" s="70">
        <f>Данные!Y292-Данные!Y293</f>
        <v>0</v>
      </c>
    </row>
    <row r="448" spans="4:5" x14ac:dyDescent="0.3">
      <c r="D448" s="69">
        <f>Данные!X293-Данные!X294</f>
        <v>0</v>
      </c>
      <c r="E448" s="70">
        <f>Данные!Y293-Данные!Y294</f>
        <v>0</v>
      </c>
    </row>
    <row r="449" spans="4:5" x14ac:dyDescent="0.3">
      <c r="D449" s="69">
        <f>Данные!X294-Данные!X295</f>
        <v>0</v>
      </c>
      <c r="E449" s="70">
        <f>Данные!Y294-Данные!Y295</f>
        <v>0</v>
      </c>
    </row>
    <row r="450" spans="4:5" x14ac:dyDescent="0.3">
      <c r="D450" s="69">
        <f>Данные!X295-Данные!X296</f>
        <v>0</v>
      </c>
      <c r="E450" s="70">
        <f>Данные!Y295-Данные!Y296</f>
        <v>0</v>
      </c>
    </row>
    <row r="451" spans="4:5" x14ac:dyDescent="0.3">
      <c r="D451" s="69">
        <f>Данные!X296-Данные!X297</f>
        <v>0</v>
      </c>
      <c r="E451" s="70">
        <f>Данные!Y296-Данные!Y297</f>
        <v>0</v>
      </c>
    </row>
    <row r="452" spans="4:5" x14ac:dyDescent="0.3">
      <c r="D452" s="69">
        <f>Данные!X297-Данные!X298</f>
        <v>0</v>
      </c>
      <c r="E452" s="70">
        <f>Данные!Y297-Данные!Y298</f>
        <v>0</v>
      </c>
    </row>
    <row r="453" spans="4:5" x14ac:dyDescent="0.3">
      <c r="D453" s="69">
        <f>Данные!X298-Данные!X299</f>
        <v>0</v>
      </c>
      <c r="E453" s="70">
        <f>Данные!Y298-Данные!Y299</f>
        <v>0</v>
      </c>
    </row>
    <row r="454" spans="4:5" x14ac:dyDescent="0.3">
      <c r="D454" s="69">
        <f>Данные!X299-Данные!X300</f>
        <v>0</v>
      </c>
      <c r="E454" s="70">
        <f>Данные!Y299-Данные!Y300</f>
        <v>0</v>
      </c>
    </row>
    <row r="455" spans="4:5" x14ac:dyDescent="0.3">
      <c r="D455" s="69">
        <f>Данные!X300-Данные!X301</f>
        <v>0</v>
      </c>
      <c r="E455" s="70">
        <f>Данные!Y300-Данные!Y301</f>
        <v>0</v>
      </c>
    </row>
    <row r="456" spans="4:5" x14ac:dyDescent="0.3">
      <c r="D456" s="69">
        <f>Данные!X301-Данные!X302</f>
        <v>0</v>
      </c>
      <c r="E456" s="70">
        <f>Данные!Y301-Данные!Y302</f>
        <v>0</v>
      </c>
    </row>
    <row r="457" spans="4:5" x14ac:dyDescent="0.3">
      <c r="D457" s="69">
        <f>Данные!X302-Данные!X303</f>
        <v>0</v>
      </c>
      <c r="E457" s="70">
        <f>Данные!Y302-Данные!Y303</f>
        <v>0</v>
      </c>
    </row>
    <row r="458" spans="4:5" x14ac:dyDescent="0.3">
      <c r="D458" s="69">
        <f>Данные!X303-Данные!X304</f>
        <v>0</v>
      </c>
      <c r="E458" s="70">
        <f>Данные!Y303-Данные!Y304</f>
        <v>0</v>
      </c>
    </row>
    <row r="459" spans="4:5" x14ac:dyDescent="0.3">
      <c r="D459" s="69">
        <f>Данные!X304-Данные!X305</f>
        <v>0</v>
      </c>
      <c r="E459" s="70">
        <f>Данные!Y304-Данные!Y305</f>
        <v>0</v>
      </c>
    </row>
    <row r="460" spans="4:5" x14ac:dyDescent="0.3">
      <c r="D460" s="69">
        <f>Данные!X305-Данные!X306</f>
        <v>0</v>
      </c>
      <c r="E460" s="70">
        <f>Данные!Y305-Данные!Y306</f>
        <v>0</v>
      </c>
    </row>
    <row r="461" spans="4:5" x14ac:dyDescent="0.3">
      <c r="D461" s="69">
        <f>Данные!X306-Данные!X307</f>
        <v>0</v>
      </c>
      <c r="E461" s="70">
        <f>Данные!Y306-Данные!Y307</f>
        <v>0</v>
      </c>
    </row>
    <row r="462" spans="4:5" x14ac:dyDescent="0.3">
      <c r="D462" s="69">
        <f>Данные!X307-Данные!X308</f>
        <v>0</v>
      </c>
      <c r="E462" s="70">
        <f>Данные!Y307-Данные!Y308</f>
        <v>0</v>
      </c>
    </row>
    <row r="463" spans="4:5" x14ac:dyDescent="0.3">
      <c r="D463" s="69">
        <f>Данные!X308-Данные!X309</f>
        <v>0</v>
      </c>
      <c r="E463" s="70">
        <f>Данные!Y308-Данные!Y309</f>
        <v>0</v>
      </c>
    </row>
    <row r="464" spans="4:5" x14ac:dyDescent="0.3">
      <c r="D464" s="69">
        <f>Данные!X309-Данные!X310</f>
        <v>0</v>
      </c>
      <c r="E464" s="70">
        <f>Данные!Y309-Данные!Y310</f>
        <v>0</v>
      </c>
    </row>
    <row r="465" spans="4:5" x14ac:dyDescent="0.3">
      <c r="D465" s="69">
        <f>Данные!X310-Данные!X311</f>
        <v>0</v>
      </c>
      <c r="E465" s="70">
        <f>Данные!Y310-Данные!Y311</f>
        <v>0</v>
      </c>
    </row>
    <row r="466" spans="4:5" x14ac:dyDescent="0.3">
      <c r="D466" s="69">
        <f>Данные!X311-Данные!X312</f>
        <v>0</v>
      </c>
      <c r="E466" s="70">
        <f>Данные!Y311-Данные!Y312</f>
        <v>0</v>
      </c>
    </row>
    <row r="467" spans="4:5" x14ac:dyDescent="0.3">
      <c r="D467" s="69">
        <f>Данные!X312-Данные!X313</f>
        <v>0</v>
      </c>
      <c r="E467" s="70">
        <f>Данные!Y312-Данные!Y313</f>
        <v>0</v>
      </c>
    </row>
    <row r="468" spans="4:5" x14ac:dyDescent="0.3">
      <c r="D468" s="69">
        <f>Данные!X313-Данные!X314</f>
        <v>0</v>
      </c>
      <c r="E468" s="70">
        <f>Данные!Y313-Данные!Y314</f>
        <v>0</v>
      </c>
    </row>
    <row r="469" spans="4:5" x14ac:dyDescent="0.3">
      <c r="D469" s="69">
        <f>Данные!X314-Данные!X315</f>
        <v>0</v>
      </c>
      <c r="E469" s="70">
        <f>Данные!Y314-Данные!Y315</f>
        <v>0</v>
      </c>
    </row>
    <row r="470" spans="4:5" x14ac:dyDescent="0.3">
      <c r="D470" s="69">
        <f>Данные!X315-Данные!X316</f>
        <v>0</v>
      </c>
      <c r="E470" s="70">
        <f>Данные!Y315-Данные!Y316</f>
        <v>0</v>
      </c>
    </row>
    <row r="471" spans="4:5" x14ac:dyDescent="0.3">
      <c r="D471" s="69">
        <f>Данные!X316-Данные!X317</f>
        <v>0</v>
      </c>
      <c r="E471" s="70">
        <f>Данные!Y316-Данные!Y317</f>
        <v>0</v>
      </c>
    </row>
    <row r="472" spans="4:5" x14ac:dyDescent="0.3">
      <c r="D472" s="69">
        <f>Данные!X317-Данные!X318</f>
        <v>0</v>
      </c>
      <c r="E472" s="70">
        <f>Данные!Y317-Данные!Y318</f>
        <v>0</v>
      </c>
    </row>
    <row r="473" spans="4:5" x14ac:dyDescent="0.3">
      <c r="D473" s="69">
        <f>Данные!X318-Данные!X319</f>
        <v>0</v>
      </c>
      <c r="E473" s="70">
        <f>Данные!Y318-Данные!Y319</f>
        <v>0</v>
      </c>
    </row>
    <row r="474" spans="4:5" x14ac:dyDescent="0.3">
      <c r="D474" s="69">
        <f>Данные!X319-Данные!X320</f>
        <v>0</v>
      </c>
      <c r="E474" s="70">
        <f>Данные!Y319-Данные!Y320</f>
        <v>0</v>
      </c>
    </row>
    <row r="475" spans="4:5" x14ac:dyDescent="0.3">
      <c r="D475" s="69">
        <f>Данные!X320-Данные!X321</f>
        <v>0</v>
      </c>
      <c r="E475" s="70">
        <f>Данные!Y320-Данные!Y321</f>
        <v>0</v>
      </c>
    </row>
    <row r="476" spans="4:5" x14ac:dyDescent="0.3">
      <c r="D476" s="69">
        <f>Данные!X321-Данные!X322</f>
        <v>0</v>
      </c>
      <c r="E476" s="70">
        <f>Данные!Y321-Данные!Y322</f>
        <v>0</v>
      </c>
    </row>
    <row r="477" spans="4:5" x14ac:dyDescent="0.3">
      <c r="D477" s="69">
        <f>Данные!X322-Данные!X323</f>
        <v>0</v>
      </c>
      <c r="E477" s="70">
        <f>Данные!Y322-Данные!Y323</f>
        <v>0</v>
      </c>
    </row>
    <row r="478" spans="4:5" x14ac:dyDescent="0.3">
      <c r="D478" s="69">
        <f>Данные!X323-Данные!X324</f>
        <v>0</v>
      </c>
      <c r="E478" s="70">
        <f>Данные!Y323-Данные!Y324</f>
        <v>0</v>
      </c>
    </row>
    <row r="479" spans="4:5" x14ac:dyDescent="0.3">
      <c r="D479" s="69">
        <f>Данные!X324-Данные!X325</f>
        <v>0</v>
      </c>
      <c r="E479" s="70">
        <f>Данные!Y324-Данные!Y325</f>
        <v>0</v>
      </c>
    </row>
    <row r="480" spans="4:5" x14ac:dyDescent="0.3">
      <c r="D480" s="69">
        <f>Данные!X325-Данные!X326</f>
        <v>0</v>
      </c>
      <c r="E480" s="70">
        <f>Данные!Y325-Данные!Y326</f>
        <v>0</v>
      </c>
    </row>
    <row r="481" spans="4:5" x14ac:dyDescent="0.3">
      <c r="D481" s="69">
        <f>Данные!X326-Данные!X327</f>
        <v>0</v>
      </c>
      <c r="E481" s="70">
        <f>Данные!Y326-Данные!Y327</f>
        <v>0</v>
      </c>
    </row>
    <row r="482" spans="4:5" x14ac:dyDescent="0.3">
      <c r="D482" s="69">
        <f>Данные!X327-Данные!X328</f>
        <v>0</v>
      </c>
      <c r="E482" s="70">
        <f>Данные!Y327-Данные!Y328</f>
        <v>0</v>
      </c>
    </row>
    <row r="483" spans="4:5" x14ac:dyDescent="0.3">
      <c r="D483" s="69">
        <f>Данные!X328-Данные!X329</f>
        <v>0</v>
      </c>
      <c r="E483" s="70">
        <f>Данные!Y328-Данные!Y329</f>
        <v>0</v>
      </c>
    </row>
    <row r="484" spans="4:5" x14ac:dyDescent="0.3">
      <c r="D484" s="69">
        <f>Данные!X329-Данные!X330</f>
        <v>0</v>
      </c>
      <c r="E484" s="70">
        <f>Данные!Y329-Данные!Y330</f>
        <v>0</v>
      </c>
    </row>
    <row r="485" spans="4:5" x14ac:dyDescent="0.3">
      <c r="D485" s="69">
        <f>Данные!X330-Данные!X331</f>
        <v>0</v>
      </c>
      <c r="E485" s="70">
        <f>Данные!Y330-Данные!Y331</f>
        <v>0</v>
      </c>
    </row>
    <row r="486" spans="4:5" x14ac:dyDescent="0.3">
      <c r="D486" s="69">
        <f>Данные!X331-Данные!X332</f>
        <v>0</v>
      </c>
      <c r="E486" s="70">
        <f>Данные!Y331-Данные!Y332</f>
        <v>0</v>
      </c>
    </row>
    <row r="487" spans="4:5" x14ac:dyDescent="0.3">
      <c r="D487" s="69">
        <f>Данные!X332-Данные!X333</f>
        <v>0</v>
      </c>
      <c r="E487" s="70">
        <f>Данные!Y332-Данные!Y333</f>
        <v>0</v>
      </c>
    </row>
    <row r="488" spans="4:5" x14ac:dyDescent="0.3">
      <c r="D488" s="69">
        <f>Данные!X333-Данные!X334</f>
        <v>0</v>
      </c>
      <c r="E488" s="70">
        <f>Данные!Y333-Данные!Y334</f>
        <v>0</v>
      </c>
    </row>
    <row r="489" spans="4:5" x14ac:dyDescent="0.3">
      <c r="D489" s="69">
        <f>Данные!X334-Данные!X335</f>
        <v>0</v>
      </c>
      <c r="E489" s="70">
        <f>Данные!Y334-Данные!Y335</f>
        <v>0</v>
      </c>
    </row>
    <row r="490" spans="4:5" x14ac:dyDescent="0.3">
      <c r="D490" s="69">
        <f>Данные!X335-Данные!X336</f>
        <v>0</v>
      </c>
      <c r="E490" s="70">
        <f>Данные!Y335-Данные!Y336</f>
        <v>0</v>
      </c>
    </row>
    <row r="491" spans="4:5" x14ac:dyDescent="0.3">
      <c r="D491" s="69">
        <f>Данные!X336-Данные!X337</f>
        <v>0</v>
      </c>
      <c r="E491" s="70">
        <f>Данные!Y336-Данные!Y337</f>
        <v>0</v>
      </c>
    </row>
    <row r="492" spans="4:5" x14ac:dyDescent="0.3">
      <c r="D492" s="69">
        <f>Данные!X337-Данные!X338</f>
        <v>0</v>
      </c>
      <c r="E492" s="70">
        <f>Данные!Y337-Данные!Y338</f>
        <v>0</v>
      </c>
    </row>
    <row r="493" spans="4:5" x14ac:dyDescent="0.3">
      <c r="D493" s="69">
        <f>Данные!X338-Данные!X339</f>
        <v>0</v>
      </c>
      <c r="E493" s="70">
        <f>Данные!Y338-Данные!Y339</f>
        <v>0</v>
      </c>
    </row>
    <row r="494" spans="4:5" x14ac:dyDescent="0.3">
      <c r="D494" s="69">
        <f>Данные!X339-Данные!X340</f>
        <v>0</v>
      </c>
      <c r="E494" s="70">
        <f>Данные!Y339-Данные!Y340</f>
        <v>0</v>
      </c>
    </row>
    <row r="495" spans="4:5" x14ac:dyDescent="0.3">
      <c r="D495" s="69">
        <f>Данные!X340-Данные!X341</f>
        <v>0</v>
      </c>
      <c r="E495" s="70">
        <f>Данные!Y340-Данные!Y341</f>
        <v>0</v>
      </c>
    </row>
    <row r="496" spans="4:5" x14ac:dyDescent="0.3">
      <c r="D496" s="69">
        <f>Данные!X341-Данные!X342</f>
        <v>0</v>
      </c>
      <c r="E496" s="70">
        <f>Данные!Y341-Данные!Y342</f>
        <v>0</v>
      </c>
    </row>
    <row r="497" spans="4:5" x14ac:dyDescent="0.3">
      <c r="D497" s="69">
        <f>Данные!X342-Данные!X343</f>
        <v>0</v>
      </c>
      <c r="E497" s="70">
        <f>Данные!Y342-Данные!Y343</f>
        <v>0</v>
      </c>
    </row>
    <row r="498" spans="4:5" x14ac:dyDescent="0.3">
      <c r="D498" s="69">
        <f>Данные!X343-Данные!X344</f>
        <v>0</v>
      </c>
      <c r="E498" s="70">
        <f>Данные!Y343-Данные!Y344</f>
        <v>0</v>
      </c>
    </row>
    <row r="499" spans="4:5" x14ac:dyDescent="0.3">
      <c r="D499" s="69">
        <f>Данные!X344-Данные!X345</f>
        <v>0</v>
      </c>
      <c r="E499" s="70">
        <f>Данные!Y344-Данные!Y345</f>
        <v>0</v>
      </c>
    </row>
    <row r="500" spans="4:5" x14ac:dyDescent="0.3">
      <c r="D500" s="69">
        <f>Данные!X345-Данные!X346</f>
        <v>0</v>
      </c>
      <c r="E500" s="70">
        <f>Данные!Y345-Данные!Y346</f>
        <v>0</v>
      </c>
    </row>
    <row r="501" spans="4:5" x14ac:dyDescent="0.3">
      <c r="D501" s="69">
        <f>Данные!X346-Данные!X347</f>
        <v>0</v>
      </c>
      <c r="E501" s="70">
        <f>Данные!Y346-Данные!Y347</f>
        <v>0</v>
      </c>
    </row>
    <row r="502" spans="4:5" x14ac:dyDescent="0.3">
      <c r="D502" s="69">
        <f>Данные!X347-Данные!X348</f>
        <v>0</v>
      </c>
      <c r="E502" s="70">
        <f>Данные!Y347-Данные!Y348</f>
        <v>0</v>
      </c>
    </row>
    <row r="503" spans="4:5" x14ac:dyDescent="0.3">
      <c r="D503" s="69">
        <f>Данные!X348-Данные!X349</f>
        <v>0</v>
      </c>
      <c r="E503" s="70">
        <f>Данные!Y348-Данные!Y349</f>
        <v>0</v>
      </c>
    </row>
    <row r="504" spans="4:5" x14ac:dyDescent="0.3">
      <c r="D504" s="69">
        <f>Данные!X349-Данные!X350</f>
        <v>0</v>
      </c>
      <c r="E504" s="70">
        <f>Данные!Y349-Данные!Y350</f>
        <v>0</v>
      </c>
    </row>
    <row r="505" spans="4:5" x14ac:dyDescent="0.3">
      <c r="D505" s="69">
        <f>Данные!X350-Данные!X351</f>
        <v>0</v>
      </c>
      <c r="E505" s="70">
        <f>Данные!Y350-Данные!Y351</f>
        <v>0</v>
      </c>
    </row>
    <row r="506" spans="4:5" x14ac:dyDescent="0.3">
      <c r="D506" s="69">
        <f>Данные!X351-Данные!X352</f>
        <v>0</v>
      </c>
      <c r="E506" s="70">
        <f>Данные!Y351-Данные!Y352</f>
        <v>0</v>
      </c>
    </row>
    <row r="507" spans="4:5" x14ac:dyDescent="0.3">
      <c r="D507" s="69">
        <f>Данные!X352-Данные!X353</f>
        <v>0</v>
      </c>
      <c r="E507" s="70">
        <f>Данные!Y352-Данные!Y353</f>
        <v>0</v>
      </c>
    </row>
    <row r="508" spans="4:5" x14ac:dyDescent="0.3">
      <c r="D508" s="69">
        <f>Данные!X353-Данные!X354</f>
        <v>0</v>
      </c>
      <c r="E508" s="70">
        <f>Данные!Y353-Данные!Y354</f>
        <v>0</v>
      </c>
    </row>
    <row r="509" spans="4:5" x14ac:dyDescent="0.3">
      <c r="D509" s="69">
        <f>Данные!X354-Данные!X355</f>
        <v>0</v>
      </c>
      <c r="E509" s="70">
        <f>Данные!Y354-Данные!Y355</f>
        <v>0</v>
      </c>
    </row>
    <row r="510" spans="4:5" x14ac:dyDescent="0.3">
      <c r="D510" s="69">
        <f>Данные!X355-Данные!X356</f>
        <v>0</v>
      </c>
      <c r="E510" s="70">
        <f>Данные!Y355-Данные!Y356</f>
        <v>0</v>
      </c>
    </row>
    <row r="511" spans="4:5" x14ac:dyDescent="0.3">
      <c r="D511" s="69">
        <f>Данные!X356-Данные!X357</f>
        <v>0</v>
      </c>
      <c r="E511" s="70">
        <f>Данные!Y356-Данные!Y357</f>
        <v>0</v>
      </c>
    </row>
    <row r="512" spans="4:5" x14ac:dyDescent="0.3">
      <c r="D512" s="69">
        <f>Данные!X357-Данные!X358</f>
        <v>0</v>
      </c>
      <c r="E512" s="70">
        <f>Данные!Y357-Данные!Y358</f>
        <v>0</v>
      </c>
    </row>
    <row r="513" spans="4:5" x14ac:dyDescent="0.3">
      <c r="D513" s="69">
        <f>Данные!X358-Данные!X359</f>
        <v>0</v>
      </c>
      <c r="E513" s="70">
        <f>Данные!Y358-Данные!Y359</f>
        <v>0</v>
      </c>
    </row>
    <row r="514" spans="4:5" x14ac:dyDescent="0.3">
      <c r="D514" s="69">
        <f>Данные!X359-Данные!X360</f>
        <v>0</v>
      </c>
      <c r="E514" s="70">
        <f>Данные!Y359-Данные!Y360</f>
        <v>0</v>
      </c>
    </row>
    <row r="515" spans="4:5" x14ac:dyDescent="0.3">
      <c r="D515" s="69">
        <f>Данные!X360-Данные!X361</f>
        <v>0</v>
      </c>
      <c r="E515" s="70">
        <f>Данные!Y360-Данные!Y361</f>
        <v>0</v>
      </c>
    </row>
    <row r="516" spans="4:5" x14ac:dyDescent="0.3">
      <c r="D516" s="69">
        <f>Данные!X361-Данные!X362</f>
        <v>0</v>
      </c>
      <c r="E516" s="70">
        <f>Данные!Y361-Данные!Y362</f>
        <v>0</v>
      </c>
    </row>
    <row r="517" spans="4:5" x14ac:dyDescent="0.3">
      <c r="D517" s="69">
        <f>Данные!X362-Данные!X363</f>
        <v>0</v>
      </c>
      <c r="E517" s="70">
        <f>Данные!Y362-Данные!Y363</f>
        <v>0</v>
      </c>
    </row>
    <row r="518" spans="4:5" x14ac:dyDescent="0.3">
      <c r="D518" s="69">
        <f>Данные!X363-Данные!X364</f>
        <v>0</v>
      </c>
      <c r="E518" s="70">
        <f>Данные!Y363-Данные!Y364</f>
        <v>0</v>
      </c>
    </row>
    <row r="519" spans="4:5" x14ac:dyDescent="0.3">
      <c r="D519" s="69">
        <f>Данные!X364-Данные!X365</f>
        <v>0</v>
      </c>
      <c r="E519" s="70">
        <f>Данные!Y364-Данные!Y365</f>
        <v>0</v>
      </c>
    </row>
    <row r="520" spans="4:5" x14ac:dyDescent="0.3">
      <c r="D520" s="69">
        <f>Данные!X365-Данные!X366</f>
        <v>0</v>
      </c>
      <c r="E520" s="70">
        <f>Данные!Y365-Данные!Y366</f>
        <v>0</v>
      </c>
    </row>
    <row r="521" spans="4:5" x14ac:dyDescent="0.3">
      <c r="D521" s="69">
        <f>Данные!X366-Данные!X367</f>
        <v>0</v>
      </c>
      <c r="E521" s="70">
        <f>Данные!Y366-Данные!Y367</f>
        <v>0</v>
      </c>
    </row>
    <row r="522" spans="4:5" x14ac:dyDescent="0.3">
      <c r="D522" s="69">
        <f>Данные!X367-Данные!X368</f>
        <v>0</v>
      </c>
      <c r="E522" s="70">
        <f>Данные!Y367-Данные!Y368</f>
        <v>0</v>
      </c>
    </row>
    <row r="523" spans="4:5" x14ac:dyDescent="0.3">
      <c r="D523" s="69">
        <f>Данные!X368-Данные!X369</f>
        <v>0</v>
      </c>
      <c r="E523" s="70">
        <f>Данные!Y368-Данные!Y369</f>
        <v>0</v>
      </c>
    </row>
    <row r="524" spans="4:5" x14ac:dyDescent="0.3">
      <c r="D524" s="69">
        <f>Данные!X369-Данные!X370</f>
        <v>0</v>
      </c>
      <c r="E524" s="70">
        <f>Данные!Y369-Данные!Y370</f>
        <v>0</v>
      </c>
    </row>
    <row r="525" spans="4:5" x14ac:dyDescent="0.3">
      <c r="D525" s="69">
        <f>Данные!X370-Данные!X371</f>
        <v>0</v>
      </c>
      <c r="E525" s="70">
        <f>Данные!Y370-Данные!Y371</f>
        <v>0</v>
      </c>
    </row>
    <row r="526" spans="4:5" x14ac:dyDescent="0.3">
      <c r="D526" s="69">
        <f>Данные!X371-Данные!X372</f>
        <v>0</v>
      </c>
      <c r="E526" s="70">
        <f>Данные!Y371-Данные!Y372</f>
        <v>0</v>
      </c>
    </row>
    <row r="527" spans="4:5" x14ac:dyDescent="0.3">
      <c r="D527" s="69">
        <f>Данные!X372-Данные!X373</f>
        <v>0</v>
      </c>
      <c r="E527" s="70">
        <f>Данные!Y372-Данные!Y373</f>
        <v>0</v>
      </c>
    </row>
    <row r="528" spans="4:5" x14ac:dyDescent="0.3">
      <c r="D528" s="69">
        <f>Данные!X373-Данные!X374</f>
        <v>0</v>
      </c>
      <c r="E528" s="70">
        <f>Данные!Y373-Данные!Y374</f>
        <v>0</v>
      </c>
    </row>
    <row r="529" spans="4:5" x14ac:dyDescent="0.3">
      <c r="D529" s="69">
        <f>Данные!X374-Данные!X375</f>
        <v>0</v>
      </c>
      <c r="E529" s="70">
        <f>Данные!Y374-Данные!Y375</f>
        <v>0</v>
      </c>
    </row>
    <row r="530" spans="4:5" x14ac:dyDescent="0.3">
      <c r="D530" s="69">
        <f>Данные!X375-Данные!X376</f>
        <v>0</v>
      </c>
      <c r="E530" s="70">
        <f>Данные!Y375-Данные!Y376</f>
        <v>0</v>
      </c>
    </row>
    <row r="531" spans="4:5" x14ac:dyDescent="0.3">
      <c r="D531" s="69">
        <f>Данные!X376-Данные!X377</f>
        <v>0</v>
      </c>
      <c r="E531" s="70">
        <f>Данные!Y376-Данные!Y377</f>
        <v>0</v>
      </c>
    </row>
    <row r="532" spans="4:5" x14ac:dyDescent="0.3">
      <c r="D532" s="69">
        <f>Данные!X377-Данные!X378</f>
        <v>0</v>
      </c>
      <c r="E532" s="70">
        <f>Данные!Y377-Данные!Y378</f>
        <v>0</v>
      </c>
    </row>
    <row r="533" spans="4:5" x14ac:dyDescent="0.3">
      <c r="D533" s="69">
        <f>Данные!X378-Данные!X379</f>
        <v>0</v>
      </c>
      <c r="E533" s="70">
        <f>Данные!Y378-Данные!Y379</f>
        <v>0</v>
      </c>
    </row>
    <row r="534" spans="4:5" x14ac:dyDescent="0.3">
      <c r="D534" s="69">
        <f>Данные!X379-Данные!X380</f>
        <v>0</v>
      </c>
      <c r="E534" s="70">
        <f>Данные!Y379-Данные!Y380</f>
        <v>0</v>
      </c>
    </row>
    <row r="535" spans="4:5" x14ac:dyDescent="0.3">
      <c r="D535" s="69">
        <f>Данные!X380-Данные!X381</f>
        <v>0</v>
      </c>
      <c r="E535" s="70">
        <f>Данные!Y380-Данные!Y381</f>
        <v>0</v>
      </c>
    </row>
    <row r="536" spans="4:5" x14ac:dyDescent="0.3">
      <c r="D536" s="69">
        <f>Данные!X381-Данные!X382</f>
        <v>0</v>
      </c>
      <c r="E536" s="70">
        <f>Данные!Y381-Данные!Y382</f>
        <v>0</v>
      </c>
    </row>
    <row r="537" spans="4:5" x14ac:dyDescent="0.3">
      <c r="D537" s="69">
        <f>Данные!X382-Данные!X383</f>
        <v>0</v>
      </c>
      <c r="E537" s="70">
        <f>Данные!Y382-Данные!Y383</f>
        <v>0</v>
      </c>
    </row>
    <row r="538" spans="4:5" x14ac:dyDescent="0.3">
      <c r="D538" s="69">
        <f>Данные!X383-Данные!X384</f>
        <v>0</v>
      </c>
      <c r="E538" s="70">
        <f>Данные!Y383-Данные!Y384</f>
        <v>0</v>
      </c>
    </row>
    <row r="539" spans="4:5" x14ac:dyDescent="0.3">
      <c r="D539" s="69">
        <f>Данные!X384-Данные!X385</f>
        <v>0</v>
      </c>
      <c r="E539" s="70">
        <f>Данные!Y384-Данные!Y385</f>
        <v>0</v>
      </c>
    </row>
    <row r="540" spans="4:5" x14ac:dyDescent="0.3">
      <c r="D540" s="69">
        <f>Данные!X385-Данные!X386</f>
        <v>0</v>
      </c>
      <c r="E540" s="70">
        <f>Данные!Y385-Данные!Y386</f>
        <v>0</v>
      </c>
    </row>
    <row r="541" spans="4:5" x14ac:dyDescent="0.3">
      <c r="D541" s="69">
        <f>Данные!X386-Данные!X387</f>
        <v>0</v>
      </c>
      <c r="E541" s="70">
        <f>Данные!Y386-Данные!Y387</f>
        <v>0</v>
      </c>
    </row>
    <row r="542" spans="4:5" x14ac:dyDescent="0.3">
      <c r="D542" s="69">
        <f>Данные!X387-Данные!X388</f>
        <v>0</v>
      </c>
      <c r="E542" s="70">
        <f>Данные!Y387-Данные!Y388</f>
        <v>0</v>
      </c>
    </row>
    <row r="543" spans="4:5" x14ac:dyDescent="0.3">
      <c r="D543" s="69">
        <f>Данные!X388-Данные!X389</f>
        <v>0</v>
      </c>
      <c r="E543" s="70">
        <f>Данные!Y388-Данные!Y389</f>
        <v>0</v>
      </c>
    </row>
    <row r="544" spans="4:5" x14ac:dyDescent="0.3">
      <c r="D544" s="69">
        <f>Данные!X389-Данные!X390</f>
        <v>0</v>
      </c>
      <c r="E544" s="70">
        <f>Данные!Y389-Данные!Y390</f>
        <v>0</v>
      </c>
    </row>
    <row r="545" spans="4:5" x14ac:dyDescent="0.3">
      <c r="D545" s="69">
        <f>Данные!X390-Данные!X391</f>
        <v>0</v>
      </c>
      <c r="E545" s="70">
        <f>Данные!Y390-Данные!Y391</f>
        <v>0</v>
      </c>
    </row>
    <row r="546" spans="4:5" x14ac:dyDescent="0.3">
      <c r="D546" s="69">
        <f>Данные!X391-Данные!X392</f>
        <v>0</v>
      </c>
      <c r="E546" s="70">
        <f>Данные!Y391-Данные!Y392</f>
        <v>0</v>
      </c>
    </row>
    <row r="547" spans="4:5" x14ac:dyDescent="0.3">
      <c r="D547" s="69">
        <f>Данные!X392-Данные!X393</f>
        <v>0</v>
      </c>
      <c r="E547" s="70">
        <f>Данные!Y392-Данные!Y393</f>
        <v>0</v>
      </c>
    </row>
    <row r="548" spans="4:5" x14ac:dyDescent="0.3">
      <c r="D548" s="69">
        <f>Данные!X393-Данные!X394</f>
        <v>0</v>
      </c>
      <c r="E548" s="70">
        <f>Данные!Y393-Данные!Y394</f>
        <v>0</v>
      </c>
    </row>
    <row r="549" spans="4:5" x14ac:dyDescent="0.3">
      <c r="D549" s="69">
        <f>Данные!X394-Данные!X395</f>
        <v>0</v>
      </c>
      <c r="E549" s="70">
        <f>Данные!Y394-Данные!Y395</f>
        <v>0</v>
      </c>
    </row>
    <row r="550" spans="4:5" x14ac:dyDescent="0.3">
      <c r="D550" s="69">
        <f>Данные!X395-Данные!X396</f>
        <v>0</v>
      </c>
      <c r="E550" s="70">
        <f>Данные!Y395-Данные!Y396</f>
        <v>0</v>
      </c>
    </row>
    <row r="551" spans="4:5" x14ac:dyDescent="0.3">
      <c r="D551" s="69">
        <f>Данные!X396-Данные!X397</f>
        <v>0</v>
      </c>
      <c r="E551" s="70">
        <f>Данные!Y396-Данные!Y397</f>
        <v>0</v>
      </c>
    </row>
    <row r="552" spans="4:5" x14ac:dyDescent="0.3">
      <c r="D552" s="69">
        <f>Данные!X397-Данные!X398</f>
        <v>0</v>
      </c>
      <c r="E552" s="70">
        <f>Данные!Y397-Данные!Y398</f>
        <v>0</v>
      </c>
    </row>
    <row r="553" spans="4:5" x14ac:dyDescent="0.3">
      <c r="D553" s="69">
        <f>Данные!X398-Данные!X399</f>
        <v>0</v>
      </c>
      <c r="E553" s="70">
        <f>Данные!Y398-Данные!Y399</f>
        <v>0</v>
      </c>
    </row>
    <row r="554" spans="4:5" x14ac:dyDescent="0.3">
      <c r="D554" s="69">
        <f>Данные!X399-Данные!X400</f>
        <v>0</v>
      </c>
      <c r="E554" s="70">
        <f>Данные!Y399-Данные!Y400</f>
        <v>0</v>
      </c>
    </row>
    <row r="555" spans="4:5" x14ac:dyDescent="0.3">
      <c r="D555" s="69">
        <f>Данные!X400-Данные!X401</f>
        <v>0</v>
      </c>
      <c r="E555" s="70">
        <f>Данные!Y400-Данные!Y401</f>
        <v>0</v>
      </c>
    </row>
    <row r="556" spans="4:5" x14ac:dyDescent="0.3">
      <c r="D556" s="69">
        <f>Данные!X401-Данные!X402</f>
        <v>0</v>
      </c>
      <c r="E556" s="70">
        <f>Данные!Y401-Данные!Y402</f>
        <v>0</v>
      </c>
    </row>
    <row r="557" spans="4:5" x14ac:dyDescent="0.3">
      <c r="D557" s="69">
        <f>Данные!X402-Данные!X403</f>
        <v>0</v>
      </c>
      <c r="E557" s="70">
        <f>Данные!Y402-Данные!Y403</f>
        <v>0</v>
      </c>
    </row>
    <row r="558" spans="4:5" x14ac:dyDescent="0.3">
      <c r="D558" s="69">
        <f>Данные!X403-Данные!X404</f>
        <v>0</v>
      </c>
      <c r="E558" s="70">
        <f>Данные!Y403-Данные!Y404</f>
        <v>0</v>
      </c>
    </row>
    <row r="559" spans="4:5" x14ac:dyDescent="0.3">
      <c r="D559" s="69">
        <f>Данные!X404-Данные!X405</f>
        <v>0</v>
      </c>
      <c r="E559" s="70">
        <f>Данные!Y404-Данные!Y405</f>
        <v>0</v>
      </c>
    </row>
    <row r="560" spans="4:5" x14ac:dyDescent="0.3">
      <c r="D560" s="69">
        <f>Данные!X405-Данные!X406</f>
        <v>0</v>
      </c>
      <c r="E560" s="70">
        <f>Данные!Y405-Данные!Y406</f>
        <v>0</v>
      </c>
    </row>
    <row r="561" spans="4:5" x14ac:dyDescent="0.3">
      <c r="D561" s="69">
        <f>Данные!X406-Данные!X407</f>
        <v>0</v>
      </c>
      <c r="E561" s="70">
        <f>Данные!Y406-Данные!Y407</f>
        <v>0</v>
      </c>
    </row>
    <row r="562" spans="4:5" x14ac:dyDescent="0.3">
      <c r="D562" s="69">
        <f>Данные!X407-Данные!X408</f>
        <v>0</v>
      </c>
      <c r="E562" s="70">
        <f>Данные!Y407-Данные!Y408</f>
        <v>0</v>
      </c>
    </row>
    <row r="563" spans="4:5" x14ac:dyDescent="0.3">
      <c r="D563" s="69">
        <f>Данные!X408-Данные!X409</f>
        <v>0</v>
      </c>
      <c r="E563" s="70">
        <f>Данные!Y408-Данные!Y409</f>
        <v>0</v>
      </c>
    </row>
    <row r="564" spans="4:5" x14ac:dyDescent="0.3">
      <c r="D564" s="69">
        <f>Данные!X409-Данные!X410</f>
        <v>0</v>
      </c>
      <c r="E564" s="70">
        <f>Данные!Y409-Данные!Y410</f>
        <v>0</v>
      </c>
    </row>
    <row r="565" spans="4:5" x14ac:dyDescent="0.3">
      <c r="D565" s="69">
        <f>Данные!X410-Данные!X411</f>
        <v>0</v>
      </c>
      <c r="E565" s="70">
        <f>Данные!Y410-Данные!Y411</f>
        <v>0</v>
      </c>
    </row>
    <row r="566" spans="4:5" x14ac:dyDescent="0.3">
      <c r="D566" s="69">
        <f>Данные!X411-Данные!X412</f>
        <v>0</v>
      </c>
      <c r="E566" s="70">
        <f>Данные!Y411-Данные!Y412</f>
        <v>0</v>
      </c>
    </row>
    <row r="567" spans="4:5" x14ac:dyDescent="0.3">
      <c r="D567" s="69">
        <f>Данные!X412-Данные!X413</f>
        <v>0</v>
      </c>
      <c r="E567" s="70">
        <f>Данные!Y412-Данные!Y413</f>
        <v>0</v>
      </c>
    </row>
    <row r="568" spans="4:5" x14ac:dyDescent="0.3">
      <c r="D568" s="69">
        <f>Данные!X413-Данные!X414</f>
        <v>0</v>
      </c>
      <c r="E568" s="70">
        <f>Данные!Y413-Данные!Y414</f>
        <v>0</v>
      </c>
    </row>
    <row r="569" spans="4:5" x14ac:dyDescent="0.3">
      <c r="D569" s="69">
        <f>Данные!X414-Данные!X415</f>
        <v>0</v>
      </c>
      <c r="E569" s="70">
        <f>Данные!Y414-Данные!Y415</f>
        <v>0</v>
      </c>
    </row>
    <row r="570" spans="4:5" x14ac:dyDescent="0.3">
      <c r="D570" s="69">
        <f>Данные!X415-Данные!X416</f>
        <v>0</v>
      </c>
      <c r="E570" s="70">
        <f>Данные!Y415-Данные!Y416</f>
        <v>0</v>
      </c>
    </row>
    <row r="571" spans="4:5" x14ac:dyDescent="0.3">
      <c r="D571" s="69">
        <f>Данные!X416-Данные!X417</f>
        <v>0</v>
      </c>
      <c r="E571" s="70">
        <f>Данные!Y416-Данные!Y417</f>
        <v>0</v>
      </c>
    </row>
    <row r="572" spans="4:5" x14ac:dyDescent="0.3">
      <c r="D572" s="69">
        <f>Данные!X417-Данные!X418</f>
        <v>0</v>
      </c>
      <c r="E572" s="70">
        <f>Данные!Y417-Данные!Y418</f>
        <v>0</v>
      </c>
    </row>
    <row r="573" spans="4:5" x14ac:dyDescent="0.3">
      <c r="D573" s="69">
        <f>Данные!X418-Данные!X419</f>
        <v>0</v>
      </c>
      <c r="E573" s="70">
        <f>Данные!Y418-Данные!Y419</f>
        <v>0</v>
      </c>
    </row>
    <row r="574" spans="4:5" x14ac:dyDescent="0.3">
      <c r="D574" s="69">
        <f>Данные!X419-Данные!X420</f>
        <v>0</v>
      </c>
      <c r="E574" s="70">
        <f>Данные!Y419-Данные!Y420</f>
        <v>0</v>
      </c>
    </row>
    <row r="575" spans="4:5" x14ac:dyDescent="0.3">
      <c r="D575" s="69">
        <f>Данные!X420-Данные!X421</f>
        <v>0</v>
      </c>
      <c r="E575" s="70">
        <f>Данные!Y420-Данные!Y421</f>
        <v>0</v>
      </c>
    </row>
    <row r="576" spans="4:5" x14ac:dyDescent="0.3">
      <c r="D576" s="69">
        <f>Данные!X421-Данные!X422</f>
        <v>0</v>
      </c>
      <c r="E576" s="70">
        <f>Данные!Y421-Данные!Y422</f>
        <v>0</v>
      </c>
    </row>
    <row r="577" spans="4:5" x14ac:dyDescent="0.3">
      <c r="D577" s="69">
        <f>Данные!X422-Данные!X423</f>
        <v>0</v>
      </c>
      <c r="E577" s="70">
        <f>Данные!Y422-Данные!Y423</f>
        <v>0</v>
      </c>
    </row>
    <row r="578" spans="4:5" x14ac:dyDescent="0.3">
      <c r="D578" s="69">
        <f>Данные!X423-Данные!X424</f>
        <v>0</v>
      </c>
      <c r="E578" s="70">
        <f>Данные!Y423-Данные!Y424</f>
        <v>0</v>
      </c>
    </row>
    <row r="579" spans="4:5" x14ac:dyDescent="0.3">
      <c r="D579" s="69">
        <f>Данные!X424-Данные!X425</f>
        <v>0</v>
      </c>
      <c r="E579" s="70">
        <f>Данные!Y424-Данные!Y425</f>
        <v>0</v>
      </c>
    </row>
    <row r="580" spans="4:5" x14ac:dyDescent="0.3">
      <c r="D580" s="69">
        <f>Данные!X425-Данные!X426</f>
        <v>0</v>
      </c>
      <c r="E580" s="70">
        <f>Данные!Y425-Данные!Y426</f>
        <v>0</v>
      </c>
    </row>
    <row r="581" spans="4:5" x14ac:dyDescent="0.3">
      <c r="D581" s="69">
        <f>Данные!X426-Данные!X427</f>
        <v>0</v>
      </c>
      <c r="E581" s="70">
        <f>Данные!Y426-Данные!Y427</f>
        <v>0</v>
      </c>
    </row>
    <row r="582" spans="4:5" x14ac:dyDescent="0.3">
      <c r="D582" s="69">
        <f>Данные!X427-Данные!X428</f>
        <v>0</v>
      </c>
      <c r="E582" s="70">
        <f>Данные!Y427-Данные!Y428</f>
        <v>0</v>
      </c>
    </row>
    <row r="583" spans="4:5" x14ac:dyDescent="0.3">
      <c r="D583" s="69">
        <f>Данные!X428-Данные!X429</f>
        <v>0</v>
      </c>
      <c r="E583" s="70">
        <f>Данные!Y428-Данные!Y429</f>
        <v>0</v>
      </c>
    </row>
    <row r="584" spans="4:5" x14ac:dyDescent="0.3">
      <c r="D584" s="69">
        <f>Данные!X429-Данные!X430</f>
        <v>0</v>
      </c>
      <c r="E584" s="70">
        <f>Данные!Y429-Данные!Y430</f>
        <v>0</v>
      </c>
    </row>
    <row r="585" spans="4:5" x14ac:dyDescent="0.3">
      <c r="D585" s="69">
        <f>Данные!X430-Данные!X431</f>
        <v>0</v>
      </c>
      <c r="E585" s="70">
        <f>Данные!Y430-Данные!Y431</f>
        <v>0</v>
      </c>
    </row>
    <row r="586" spans="4:5" x14ac:dyDescent="0.3">
      <c r="D586" s="69">
        <f>Данные!X431-Данные!X432</f>
        <v>0</v>
      </c>
      <c r="E586" s="70">
        <f>Данные!Y431-Данные!Y432</f>
        <v>0</v>
      </c>
    </row>
    <row r="587" spans="4:5" x14ac:dyDescent="0.3">
      <c r="D587" s="69">
        <f>Данные!X432-Данные!X433</f>
        <v>0</v>
      </c>
      <c r="E587" s="70">
        <f>Данные!Y432-Данные!Y433</f>
        <v>0</v>
      </c>
    </row>
    <row r="588" spans="4:5" x14ac:dyDescent="0.3">
      <c r="D588" s="69">
        <f>Данные!X433-Данные!X434</f>
        <v>0</v>
      </c>
      <c r="E588" s="70">
        <f>Данные!Y433-Данные!Y434</f>
        <v>0</v>
      </c>
    </row>
    <row r="589" spans="4:5" x14ac:dyDescent="0.3">
      <c r="D589" s="69">
        <f>Данные!X434-Данные!X435</f>
        <v>0</v>
      </c>
      <c r="E589" s="70">
        <f>Данные!Y434-Данные!Y435</f>
        <v>0</v>
      </c>
    </row>
    <row r="590" spans="4:5" x14ac:dyDescent="0.3">
      <c r="D590" s="69">
        <f>Данные!X435-Данные!X436</f>
        <v>0</v>
      </c>
      <c r="E590" s="70">
        <f>Данные!Y435-Данные!Y436</f>
        <v>0</v>
      </c>
    </row>
    <row r="591" spans="4:5" x14ac:dyDescent="0.3">
      <c r="D591" s="69">
        <f>Данные!X436-Данные!X437</f>
        <v>0</v>
      </c>
      <c r="E591" s="70">
        <f>Данные!Y436-Данные!Y437</f>
        <v>0</v>
      </c>
    </row>
    <row r="592" spans="4:5" x14ac:dyDescent="0.3">
      <c r="D592" s="69">
        <f>Данные!X437-Данные!X438</f>
        <v>0</v>
      </c>
      <c r="E592" s="70">
        <f>Данные!Y437-Данные!Y438</f>
        <v>0</v>
      </c>
    </row>
    <row r="593" spans="4:5" x14ac:dyDescent="0.3">
      <c r="D593" s="69">
        <f>Данные!X438-Данные!X439</f>
        <v>0</v>
      </c>
      <c r="E593" s="70">
        <f>Данные!Y438-Данные!Y439</f>
        <v>0</v>
      </c>
    </row>
    <row r="594" spans="4:5" x14ac:dyDescent="0.3">
      <c r="D594" s="69">
        <f>Данные!X439-Данные!X440</f>
        <v>0</v>
      </c>
      <c r="E594" s="70">
        <f>Данные!Y439-Данные!Y440</f>
        <v>0</v>
      </c>
    </row>
    <row r="595" spans="4:5" x14ac:dyDescent="0.3">
      <c r="D595" s="69">
        <f>Данные!X440-Данные!X441</f>
        <v>0</v>
      </c>
      <c r="E595" s="70">
        <f>Данные!Y440-Данные!Y441</f>
        <v>0</v>
      </c>
    </row>
    <row r="596" spans="4:5" x14ac:dyDescent="0.3">
      <c r="D596" s="69">
        <f>Данные!X441-Данные!X442</f>
        <v>0</v>
      </c>
      <c r="E596" s="70">
        <f>Данные!Y441-Данные!Y442</f>
        <v>0</v>
      </c>
    </row>
    <row r="597" spans="4:5" x14ac:dyDescent="0.3">
      <c r="D597" s="69">
        <f>Данные!X442-Данные!X443</f>
        <v>0</v>
      </c>
      <c r="E597" s="70">
        <f>Данные!Y442-Данные!Y443</f>
        <v>0</v>
      </c>
    </row>
    <row r="598" spans="4:5" x14ac:dyDescent="0.3">
      <c r="D598" s="69">
        <f>Данные!X443-Данные!X444</f>
        <v>0</v>
      </c>
      <c r="E598" s="70">
        <f>Данные!Y443-Данные!Y444</f>
        <v>0</v>
      </c>
    </row>
    <row r="599" spans="4:5" x14ac:dyDescent="0.3">
      <c r="D599" s="69">
        <f>Данные!X444-Данные!X445</f>
        <v>0</v>
      </c>
      <c r="E599" s="70">
        <f>Данные!Y444-Данные!Y445</f>
        <v>0</v>
      </c>
    </row>
    <row r="600" spans="4:5" x14ac:dyDescent="0.3">
      <c r="D600" s="69">
        <f>Данные!X445-Данные!X446</f>
        <v>0</v>
      </c>
      <c r="E600" s="70">
        <f>Данные!Y445-Данные!Y446</f>
        <v>0</v>
      </c>
    </row>
    <row r="601" spans="4:5" x14ac:dyDescent="0.3">
      <c r="D601" s="69">
        <f>Данные!X446-Данные!X447</f>
        <v>0</v>
      </c>
      <c r="E601" s="70">
        <f>Данные!Y446-Данные!Y447</f>
        <v>0</v>
      </c>
    </row>
    <row r="602" spans="4:5" x14ac:dyDescent="0.3">
      <c r="D602" s="69">
        <f>Данные!X447-Данные!X448</f>
        <v>0</v>
      </c>
      <c r="E602" s="70">
        <f>Данные!Y447-Данные!Y448</f>
        <v>0</v>
      </c>
    </row>
    <row r="603" spans="4:5" x14ac:dyDescent="0.3">
      <c r="D603" s="69">
        <f>Данные!X448-Данные!X449</f>
        <v>0</v>
      </c>
      <c r="E603" s="70">
        <f>Данные!Y448-Данные!Y449</f>
        <v>0</v>
      </c>
    </row>
    <row r="604" spans="4:5" x14ac:dyDescent="0.3">
      <c r="D604" s="69">
        <f>Данные!X449-Данные!X450</f>
        <v>0</v>
      </c>
      <c r="E604" s="70">
        <f>Данные!Y449-Данные!Y450</f>
        <v>0</v>
      </c>
    </row>
    <row r="605" spans="4:5" x14ac:dyDescent="0.3">
      <c r="D605" s="69">
        <f>Данные!X450-Данные!X451</f>
        <v>0</v>
      </c>
      <c r="E605" s="70">
        <f>Данные!Y450-Данные!Y451</f>
        <v>0</v>
      </c>
    </row>
    <row r="606" spans="4:5" x14ac:dyDescent="0.3">
      <c r="D606" s="69">
        <f>Данные!X451-Данные!X452</f>
        <v>0</v>
      </c>
      <c r="E606" s="70">
        <f>Данные!Y451-Данные!Y452</f>
        <v>0</v>
      </c>
    </row>
    <row r="607" spans="4:5" x14ac:dyDescent="0.3">
      <c r="D607" s="69">
        <f>Данные!X452-Данные!X453</f>
        <v>0</v>
      </c>
      <c r="E607" s="70">
        <f>Данные!Y452-Данные!Y453</f>
        <v>0</v>
      </c>
    </row>
    <row r="608" spans="4:5" x14ac:dyDescent="0.3">
      <c r="D608" s="69">
        <f>Данные!X453-Данные!X454</f>
        <v>0</v>
      </c>
      <c r="E608" s="70">
        <f>Данные!Y453-Данные!Y454</f>
        <v>0</v>
      </c>
    </row>
    <row r="609" spans="4:5" x14ac:dyDescent="0.3">
      <c r="D609" s="69">
        <f>Данные!X454-Данные!X455</f>
        <v>0</v>
      </c>
      <c r="E609" s="70">
        <f>Данные!Y454-Данные!Y455</f>
        <v>0</v>
      </c>
    </row>
    <row r="610" spans="4:5" x14ac:dyDescent="0.3">
      <c r="D610" s="69">
        <f>Данные!X455-Данные!X456</f>
        <v>0</v>
      </c>
      <c r="E610" s="70">
        <f>Данные!Y455-Данные!Y456</f>
        <v>0</v>
      </c>
    </row>
    <row r="611" spans="4:5" x14ac:dyDescent="0.3">
      <c r="D611" s="69">
        <f>Данные!X456-Данные!X457</f>
        <v>0</v>
      </c>
      <c r="E611" s="70">
        <f>Данные!Y456-Данные!Y457</f>
        <v>0</v>
      </c>
    </row>
    <row r="612" spans="4:5" x14ac:dyDescent="0.3">
      <c r="D612" s="69">
        <f>Данные!X457-Данные!X458</f>
        <v>0</v>
      </c>
      <c r="E612" s="70">
        <f>Данные!Y457-Данные!Y458</f>
        <v>0</v>
      </c>
    </row>
    <row r="613" spans="4:5" x14ac:dyDescent="0.3">
      <c r="D613" s="69">
        <f>Данные!X458-Данные!X459</f>
        <v>0</v>
      </c>
      <c r="E613" s="70">
        <f>Данные!Y458-Данные!Y459</f>
        <v>0</v>
      </c>
    </row>
    <row r="614" spans="4:5" x14ac:dyDescent="0.3">
      <c r="D614" s="69">
        <f>Данные!X459-Данные!X460</f>
        <v>0</v>
      </c>
      <c r="E614" s="70">
        <f>Данные!Y459-Данные!Y460</f>
        <v>0</v>
      </c>
    </row>
    <row r="615" spans="4:5" x14ac:dyDescent="0.3">
      <c r="D615" s="69">
        <f>Данные!X460-Данные!X461</f>
        <v>0</v>
      </c>
      <c r="E615" s="70">
        <f>Данные!Y460-Данные!Y461</f>
        <v>0</v>
      </c>
    </row>
    <row r="616" spans="4:5" x14ac:dyDescent="0.3">
      <c r="D616" s="69">
        <f>Данные!X461-Данные!X462</f>
        <v>0</v>
      </c>
      <c r="E616" s="70">
        <f>Данные!Y461-Данные!Y462</f>
        <v>0</v>
      </c>
    </row>
    <row r="617" spans="4:5" x14ac:dyDescent="0.3">
      <c r="D617" s="69">
        <f>Данные!X462-Данные!X463</f>
        <v>0</v>
      </c>
      <c r="E617" s="70">
        <f>Данные!Y462-Данные!Y463</f>
        <v>0</v>
      </c>
    </row>
    <row r="618" spans="4:5" x14ac:dyDescent="0.3">
      <c r="D618" s="69">
        <f>Данные!X463-Данные!X464</f>
        <v>0</v>
      </c>
      <c r="E618" s="70">
        <f>Данные!Y463-Данные!Y464</f>
        <v>0</v>
      </c>
    </row>
    <row r="619" spans="4:5" x14ac:dyDescent="0.3">
      <c r="D619" s="69">
        <f>Данные!X464-Данные!X465</f>
        <v>0</v>
      </c>
      <c r="E619" s="70">
        <f>Данные!Y464-Данные!Y465</f>
        <v>0</v>
      </c>
    </row>
    <row r="620" spans="4:5" x14ac:dyDescent="0.3">
      <c r="D620" s="69">
        <f>Данные!X465-Данные!X466</f>
        <v>0</v>
      </c>
      <c r="E620" s="70">
        <f>Данные!Y465-Данные!Y466</f>
        <v>0</v>
      </c>
    </row>
    <row r="621" spans="4:5" x14ac:dyDescent="0.3">
      <c r="D621" s="69">
        <f>Данные!X466-Данные!X467</f>
        <v>0</v>
      </c>
      <c r="E621" s="70">
        <f>Данные!Y466-Данные!Y467</f>
        <v>0</v>
      </c>
    </row>
    <row r="622" spans="4:5" x14ac:dyDescent="0.3">
      <c r="D622" s="69">
        <f>Данные!X467-Данные!X468</f>
        <v>0</v>
      </c>
      <c r="E622" s="70">
        <f>Данные!Y467-Данные!Y468</f>
        <v>0</v>
      </c>
    </row>
    <row r="623" spans="4:5" x14ac:dyDescent="0.3">
      <c r="D623" s="69">
        <f>Данные!X468-Данные!X469</f>
        <v>0</v>
      </c>
      <c r="E623" s="70">
        <f>Данные!Y468-Данные!Y469</f>
        <v>0</v>
      </c>
    </row>
    <row r="624" spans="4:5" x14ac:dyDescent="0.3">
      <c r="D624" s="69">
        <f>Данные!X469-Данные!X470</f>
        <v>0</v>
      </c>
      <c r="E624" s="70">
        <f>Данные!Y469-Данные!Y470</f>
        <v>0</v>
      </c>
    </row>
    <row r="625" spans="4:5" x14ac:dyDescent="0.3">
      <c r="D625" s="69">
        <f>Данные!X470-Данные!X471</f>
        <v>0</v>
      </c>
      <c r="E625" s="70">
        <f>Данные!Y470-Данные!Y471</f>
        <v>0</v>
      </c>
    </row>
    <row r="626" spans="4:5" x14ac:dyDescent="0.3">
      <c r="D626" s="69">
        <f>Данные!X471-Данные!X472</f>
        <v>0</v>
      </c>
      <c r="E626" s="70">
        <f>Данные!Y471-Данные!Y472</f>
        <v>0</v>
      </c>
    </row>
    <row r="627" spans="4:5" x14ac:dyDescent="0.3">
      <c r="D627" s="69">
        <f>Данные!X472-Данные!X473</f>
        <v>0</v>
      </c>
      <c r="E627" s="70">
        <f>Данные!Y472-Данные!Y473</f>
        <v>0</v>
      </c>
    </row>
    <row r="628" spans="4:5" x14ac:dyDescent="0.3">
      <c r="D628" s="69">
        <f>Данные!X473-Данные!X474</f>
        <v>0</v>
      </c>
      <c r="E628" s="70">
        <f>Данные!Y473-Данные!Y474</f>
        <v>0</v>
      </c>
    </row>
    <row r="629" spans="4:5" x14ac:dyDescent="0.3">
      <c r="D629" s="69">
        <f>Данные!X474-Данные!X475</f>
        <v>0</v>
      </c>
      <c r="E629" s="70">
        <f>Данные!Y474-Данные!Y475</f>
        <v>0</v>
      </c>
    </row>
    <row r="630" spans="4:5" x14ac:dyDescent="0.3">
      <c r="D630" s="69">
        <f>Данные!X475-Данные!X476</f>
        <v>0</v>
      </c>
      <c r="E630" s="70">
        <f>Данные!Y475-Данные!Y476</f>
        <v>0</v>
      </c>
    </row>
    <row r="631" spans="4:5" x14ac:dyDescent="0.3">
      <c r="D631" s="69">
        <f>Данные!X476-Данные!X477</f>
        <v>0</v>
      </c>
      <c r="E631" s="70">
        <f>Данные!Y476-Данные!Y477</f>
        <v>0</v>
      </c>
    </row>
    <row r="632" spans="4:5" x14ac:dyDescent="0.3">
      <c r="D632" s="69">
        <f>Данные!X477-Данные!X478</f>
        <v>0</v>
      </c>
      <c r="E632" s="70">
        <f>Данные!Y477-Данные!Y478</f>
        <v>0</v>
      </c>
    </row>
    <row r="633" spans="4:5" x14ac:dyDescent="0.3">
      <c r="D633" s="69">
        <f>Данные!X478-Данные!X479</f>
        <v>0</v>
      </c>
      <c r="E633" s="70">
        <f>Данные!Y478-Данные!Y479</f>
        <v>0</v>
      </c>
    </row>
    <row r="634" spans="4:5" x14ac:dyDescent="0.3">
      <c r="D634" s="69">
        <f>Данные!X479-Данные!X480</f>
        <v>0</v>
      </c>
      <c r="E634" s="70">
        <f>Данные!Y479-Данные!Y480</f>
        <v>0</v>
      </c>
    </row>
    <row r="635" spans="4:5" x14ac:dyDescent="0.3">
      <c r="D635" s="69">
        <f>Данные!X480-Данные!X481</f>
        <v>0</v>
      </c>
      <c r="E635" s="70">
        <f>Данные!Y480-Данные!Y481</f>
        <v>0</v>
      </c>
    </row>
    <row r="636" spans="4:5" x14ac:dyDescent="0.3">
      <c r="D636" s="69">
        <f>Данные!X481-Данные!X482</f>
        <v>0</v>
      </c>
      <c r="E636" s="70">
        <f>Данные!Y481-Данные!Y482</f>
        <v>0</v>
      </c>
    </row>
    <row r="637" spans="4:5" x14ac:dyDescent="0.3">
      <c r="D637" s="69">
        <f>Данные!X482-Данные!X483</f>
        <v>0</v>
      </c>
      <c r="E637" s="70">
        <f>Данные!Y482-Данные!Y483</f>
        <v>0</v>
      </c>
    </row>
    <row r="638" spans="4:5" x14ac:dyDescent="0.3">
      <c r="D638" s="69">
        <f>Данные!X483-Данные!X484</f>
        <v>0</v>
      </c>
      <c r="E638" s="70">
        <f>Данные!Y483-Данные!Y484</f>
        <v>0</v>
      </c>
    </row>
    <row r="639" spans="4:5" x14ac:dyDescent="0.3">
      <c r="D639" s="69">
        <f>Данные!X484-Данные!X485</f>
        <v>0</v>
      </c>
      <c r="E639" s="70">
        <f>Данные!Y484-Данные!Y485</f>
        <v>0</v>
      </c>
    </row>
    <row r="640" spans="4:5" x14ac:dyDescent="0.3">
      <c r="D640" s="69">
        <f>Данные!X485-Данные!X486</f>
        <v>0</v>
      </c>
      <c r="E640" s="70">
        <f>Данные!Y485-Данные!Y486</f>
        <v>0</v>
      </c>
    </row>
    <row r="641" spans="4:5" x14ac:dyDescent="0.3">
      <c r="D641" s="69">
        <f>Данные!X486-Данные!X487</f>
        <v>0</v>
      </c>
      <c r="E641" s="70">
        <f>Данные!Y486-Данные!Y487</f>
        <v>0</v>
      </c>
    </row>
    <row r="642" spans="4:5" x14ac:dyDescent="0.3">
      <c r="D642" s="69">
        <f>Данные!X487-Данные!X488</f>
        <v>0</v>
      </c>
      <c r="E642" s="70">
        <f>Данные!Y487-Данные!Y488</f>
        <v>0</v>
      </c>
    </row>
    <row r="643" spans="4:5" x14ac:dyDescent="0.3">
      <c r="D643" s="69">
        <f>Данные!X488-Данные!X489</f>
        <v>0</v>
      </c>
      <c r="E643" s="70">
        <f>Данные!Y488-Данные!Y489</f>
        <v>0</v>
      </c>
    </row>
    <row r="644" spans="4:5" x14ac:dyDescent="0.3">
      <c r="D644" s="69">
        <f>Данные!X489-Данные!X490</f>
        <v>0</v>
      </c>
      <c r="E644" s="70">
        <f>Данные!Y489-Данные!Y490</f>
        <v>0</v>
      </c>
    </row>
    <row r="645" spans="4:5" x14ac:dyDescent="0.3">
      <c r="D645" s="69">
        <f>Данные!X490-Данные!X491</f>
        <v>0</v>
      </c>
      <c r="E645" s="70">
        <f>Данные!Y490-Данные!Y491</f>
        <v>0</v>
      </c>
    </row>
    <row r="646" spans="4:5" x14ac:dyDescent="0.3">
      <c r="D646" s="69">
        <f>Данные!X491-Данные!X492</f>
        <v>0</v>
      </c>
      <c r="E646" s="70">
        <f>Данные!Y491-Данные!Y492</f>
        <v>0</v>
      </c>
    </row>
    <row r="647" spans="4:5" x14ac:dyDescent="0.3">
      <c r="D647" s="69">
        <f>Данные!X492-Данные!X493</f>
        <v>0</v>
      </c>
      <c r="E647" s="70">
        <f>Данные!Y492-Данные!Y493</f>
        <v>0</v>
      </c>
    </row>
    <row r="648" spans="4:5" x14ac:dyDescent="0.3">
      <c r="D648" s="69">
        <f>Данные!X493-Данные!X494</f>
        <v>0</v>
      </c>
      <c r="E648" s="70">
        <f>Данные!Y493-Данные!Y494</f>
        <v>0</v>
      </c>
    </row>
    <row r="649" spans="4:5" x14ac:dyDescent="0.3">
      <c r="D649" s="69">
        <f>Данные!X494-Данные!X495</f>
        <v>0</v>
      </c>
      <c r="E649" s="70">
        <f>Данные!Y494-Данные!Y495</f>
        <v>0</v>
      </c>
    </row>
    <row r="650" spans="4:5" x14ac:dyDescent="0.3">
      <c r="D650" s="69">
        <f>Данные!X495-Данные!X496</f>
        <v>0</v>
      </c>
      <c r="E650" s="70">
        <f>Данные!Y495-Данные!Y496</f>
        <v>0</v>
      </c>
    </row>
    <row r="651" spans="4:5" x14ac:dyDescent="0.3">
      <c r="D651" s="69">
        <f>Данные!X496-Данные!X497</f>
        <v>0</v>
      </c>
      <c r="E651" s="70">
        <f>Данные!Y496-Данные!Y497</f>
        <v>0</v>
      </c>
    </row>
    <row r="652" spans="4:5" x14ac:dyDescent="0.3">
      <c r="D652" s="69">
        <f>Данные!X497-Данные!X498</f>
        <v>0</v>
      </c>
      <c r="E652" s="70">
        <f>Данные!Y497-Данные!Y498</f>
        <v>0</v>
      </c>
    </row>
    <row r="653" spans="4:5" x14ac:dyDescent="0.3">
      <c r="D653" s="69">
        <f>Данные!X498-Данные!X499</f>
        <v>0</v>
      </c>
      <c r="E653" s="70">
        <f>Данные!Y498-Данные!Y499</f>
        <v>0</v>
      </c>
    </row>
    <row r="654" spans="4:5" x14ac:dyDescent="0.3">
      <c r="D654" s="69">
        <f>Данные!X499-Данные!X500</f>
        <v>0</v>
      </c>
      <c r="E654" s="70">
        <f>Данные!Y499-Данные!Y500</f>
        <v>0</v>
      </c>
    </row>
    <row r="655" spans="4:5" x14ac:dyDescent="0.3">
      <c r="D655" s="69">
        <f>Данные!X500-Данные!X501</f>
        <v>0</v>
      </c>
      <c r="E655" s="70">
        <f>Данные!Y500-Данные!Y501</f>
        <v>0</v>
      </c>
    </row>
    <row r="656" spans="4:5" x14ac:dyDescent="0.3">
      <c r="D656" s="69">
        <f>Данные!X501-Данные!X502</f>
        <v>0</v>
      </c>
      <c r="E656" s="70">
        <f>Данные!Y501-Данные!Y502</f>
        <v>0</v>
      </c>
    </row>
    <row r="657" spans="4:5" x14ac:dyDescent="0.3">
      <c r="D657" s="69">
        <f>Данные!X502-Данные!X503</f>
        <v>0</v>
      </c>
      <c r="E657" s="70">
        <f>Данные!Y502-Данные!Y503</f>
        <v>0</v>
      </c>
    </row>
    <row r="658" spans="4:5" x14ac:dyDescent="0.3">
      <c r="D658" s="69">
        <f>Данные!X503-Данные!X504</f>
        <v>0</v>
      </c>
      <c r="E658" s="70">
        <f>Данные!Y503-Данные!Y504</f>
        <v>0</v>
      </c>
    </row>
    <row r="659" spans="4:5" x14ac:dyDescent="0.3">
      <c r="D659" s="69">
        <f>Данные!X504-Данные!X505</f>
        <v>0</v>
      </c>
      <c r="E659" s="70">
        <f>Данные!Y504-Данные!Y505</f>
        <v>0</v>
      </c>
    </row>
    <row r="660" spans="4:5" x14ac:dyDescent="0.3">
      <c r="D660" s="69">
        <f>Данные!X505-Данные!X506</f>
        <v>0</v>
      </c>
      <c r="E660" s="70">
        <f>Данные!Y505-Данные!Y506</f>
        <v>0</v>
      </c>
    </row>
    <row r="661" spans="4:5" x14ac:dyDescent="0.3">
      <c r="D661" s="69">
        <f>Данные!X506-Данные!X507</f>
        <v>0</v>
      </c>
      <c r="E661" s="70">
        <f>Данные!Y506-Данные!Y507</f>
        <v>0</v>
      </c>
    </row>
    <row r="662" spans="4:5" x14ac:dyDescent="0.3">
      <c r="D662" s="69">
        <f>Данные!X507-Данные!X508</f>
        <v>0</v>
      </c>
      <c r="E662" s="70">
        <f>Данные!Y507-Данные!Y508</f>
        <v>0</v>
      </c>
    </row>
    <row r="663" spans="4:5" x14ac:dyDescent="0.3">
      <c r="D663" s="69">
        <f>Данные!X508-Данные!X509</f>
        <v>0</v>
      </c>
      <c r="E663" s="70">
        <f>Данные!Y508-Данные!Y509</f>
        <v>0</v>
      </c>
    </row>
    <row r="664" spans="4:5" x14ac:dyDescent="0.3">
      <c r="D664" s="69">
        <f>Данные!X509-Данные!X510</f>
        <v>0</v>
      </c>
      <c r="E664" s="70">
        <f>Данные!Y509-Данные!Y510</f>
        <v>0</v>
      </c>
    </row>
    <row r="665" spans="4:5" x14ac:dyDescent="0.3">
      <c r="D665" s="69">
        <f>Данные!X510-Данные!X511</f>
        <v>0</v>
      </c>
      <c r="E665" s="70">
        <f>Данные!Y510-Данные!Y511</f>
        <v>0</v>
      </c>
    </row>
    <row r="666" spans="4:5" x14ac:dyDescent="0.3">
      <c r="D666" s="69">
        <f>Данные!X511-Данные!X512</f>
        <v>0</v>
      </c>
      <c r="E666" s="70">
        <f>Данные!Y511-Данные!Y512</f>
        <v>0</v>
      </c>
    </row>
    <row r="667" spans="4:5" x14ac:dyDescent="0.3">
      <c r="D667" s="69">
        <f>Данные!X512-Данные!X513</f>
        <v>0</v>
      </c>
      <c r="E667" s="70">
        <f>Данные!Y512-Данные!Y513</f>
        <v>0</v>
      </c>
    </row>
    <row r="668" spans="4:5" x14ac:dyDescent="0.3">
      <c r="D668" s="69">
        <f>Данные!X513-Данные!X514</f>
        <v>0</v>
      </c>
      <c r="E668" s="70">
        <f>Данные!Y513-Данные!Y514</f>
        <v>0</v>
      </c>
    </row>
    <row r="669" spans="4:5" x14ac:dyDescent="0.3">
      <c r="D669" s="69">
        <f>Данные!X514-Данные!X515</f>
        <v>0</v>
      </c>
      <c r="E669" s="70">
        <f>Данные!Y514-Данные!Y515</f>
        <v>0</v>
      </c>
    </row>
    <row r="670" spans="4:5" x14ac:dyDescent="0.3">
      <c r="D670" s="69">
        <f>Данные!X515-Данные!X516</f>
        <v>0</v>
      </c>
      <c r="E670" s="70">
        <f>Данные!Y515-Данные!Y516</f>
        <v>0</v>
      </c>
    </row>
    <row r="671" spans="4:5" x14ac:dyDescent="0.3">
      <c r="D671" s="69">
        <f>Данные!X516-Данные!X517</f>
        <v>0</v>
      </c>
      <c r="E671" s="70">
        <f>Данные!Y516-Данные!Y517</f>
        <v>0</v>
      </c>
    </row>
    <row r="672" spans="4:5" x14ac:dyDescent="0.3">
      <c r="D672" s="69">
        <f>Данные!X517-Данные!X518</f>
        <v>0</v>
      </c>
      <c r="E672" s="70">
        <f>Данные!Y517-Данные!Y518</f>
        <v>0</v>
      </c>
    </row>
    <row r="673" spans="4:5" x14ac:dyDescent="0.3">
      <c r="D673" s="69">
        <f>Данные!X518-Данные!X519</f>
        <v>0</v>
      </c>
      <c r="E673" s="70">
        <f>Данные!Y518-Данные!Y519</f>
        <v>0</v>
      </c>
    </row>
    <row r="674" spans="4:5" x14ac:dyDescent="0.3">
      <c r="D674" s="69">
        <f>Данные!X519-Данные!X520</f>
        <v>0</v>
      </c>
      <c r="E674" s="70">
        <f>Данные!Y519-Данные!Y520</f>
        <v>0</v>
      </c>
    </row>
    <row r="675" spans="4:5" x14ac:dyDescent="0.3">
      <c r="D675" s="69">
        <f>Данные!X520-Данные!X521</f>
        <v>0</v>
      </c>
      <c r="E675" s="70">
        <f>Данные!Y520-Данные!Y521</f>
        <v>0</v>
      </c>
    </row>
    <row r="676" spans="4:5" x14ac:dyDescent="0.3">
      <c r="D676" s="69">
        <f>Данные!X521-Данные!X522</f>
        <v>0</v>
      </c>
      <c r="E676" s="70">
        <f>Данные!Y521-Данные!Y522</f>
        <v>0</v>
      </c>
    </row>
    <row r="677" spans="4:5" x14ac:dyDescent="0.3">
      <c r="D677" s="69">
        <f>Данные!X522-Данные!X523</f>
        <v>0</v>
      </c>
      <c r="E677" s="70">
        <f>Данные!Y522-Данные!Y523</f>
        <v>0</v>
      </c>
    </row>
    <row r="678" spans="4:5" x14ac:dyDescent="0.3">
      <c r="D678" s="69">
        <f>Данные!X523-Данные!X524</f>
        <v>0</v>
      </c>
      <c r="E678" s="70">
        <f>Данные!Y523-Данные!Y524</f>
        <v>0</v>
      </c>
    </row>
    <row r="679" spans="4:5" x14ac:dyDescent="0.3">
      <c r="D679" s="69">
        <f>Данные!X524-Данные!X525</f>
        <v>0</v>
      </c>
      <c r="E679" s="70">
        <f>Данные!Y524-Данные!Y525</f>
        <v>0</v>
      </c>
    </row>
    <row r="680" spans="4:5" x14ac:dyDescent="0.3">
      <c r="D680" s="69">
        <f>Данные!X525-Данные!X526</f>
        <v>0</v>
      </c>
      <c r="E680" s="70">
        <f>Данные!Y525-Данные!Y526</f>
        <v>0</v>
      </c>
    </row>
    <row r="681" spans="4:5" x14ac:dyDescent="0.3">
      <c r="D681" s="69">
        <f>Данные!X526-Данные!X527</f>
        <v>0</v>
      </c>
      <c r="E681" s="70">
        <f>Данные!Y526-Данные!Y527</f>
        <v>0</v>
      </c>
    </row>
    <row r="682" spans="4:5" x14ac:dyDescent="0.3">
      <c r="D682" s="69">
        <f>Данные!X527-Данные!X528</f>
        <v>0</v>
      </c>
      <c r="E682" s="70">
        <f>Данные!Y527-Данные!Y528</f>
        <v>0</v>
      </c>
    </row>
    <row r="683" spans="4:5" x14ac:dyDescent="0.3">
      <c r="D683" s="69">
        <f>Данные!X528-Данные!X529</f>
        <v>0</v>
      </c>
      <c r="E683" s="70">
        <f>Данные!Y528-Данные!Y529</f>
        <v>0</v>
      </c>
    </row>
    <row r="684" spans="4:5" x14ac:dyDescent="0.3">
      <c r="D684" s="69">
        <f>Данные!X529-Данные!X530</f>
        <v>0</v>
      </c>
      <c r="E684" s="70">
        <f>Данные!Y529-Данные!Y530</f>
        <v>0</v>
      </c>
    </row>
    <row r="685" spans="4:5" x14ac:dyDescent="0.3">
      <c r="D685" s="69">
        <f>Данные!X530-Данные!X531</f>
        <v>0</v>
      </c>
      <c r="E685" s="70">
        <f>Данные!Y530-Данные!Y531</f>
        <v>0</v>
      </c>
    </row>
    <row r="686" spans="4:5" x14ac:dyDescent="0.3">
      <c r="D686" s="69">
        <f>Данные!X531-Данные!X532</f>
        <v>0</v>
      </c>
      <c r="E686" s="70">
        <f>Данные!Y531-Данные!Y532</f>
        <v>0</v>
      </c>
    </row>
    <row r="687" spans="4:5" x14ac:dyDescent="0.3">
      <c r="D687" s="69">
        <f>Данные!X532-Данные!X533</f>
        <v>0</v>
      </c>
      <c r="E687" s="70">
        <f>Данные!Y532-Данные!Y533</f>
        <v>0</v>
      </c>
    </row>
    <row r="688" spans="4:5" x14ac:dyDescent="0.3">
      <c r="D688" s="69">
        <f>Данные!X533-Данные!X534</f>
        <v>0</v>
      </c>
      <c r="E688" s="70">
        <f>Данные!Y533-Данные!Y534</f>
        <v>0</v>
      </c>
    </row>
    <row r="689" spans="4:5" x14ac:dyDescent="0.3">
      <c r="D689" s="69">
        <f>Данные!X534-Данные!X535</f>
        <v>0</v>
      </c>
      <c r="E689" s="70">
        <f>Данные!Y534-Данные!Y535</f>
        <v>0</v>
      </c>
    </row>
    <row r="690" spans="4:5" x14ac:dyDescent="0.3">
      <c r="D690" s="69">
        <f>Данные!X535-Данные!X536</f>
        <v>0</v>
      </c>
      <c r="E690" s="70">
        <f>Данные!Y535-Данные!Y536</f>
        <v>0</v>
      </c>
    </row>
    <row r="691" spans="4:5" x14ac:dyDescent="0.3">
      <c r="D691" s="69">
        <f>Данные!X536-Данные!X537</f>
        <v>0</v>
      </c>
      <c r="E691" s="70">
        <f>Данные!Y536-Данные!Y537</f>
        <v>0</v>
      </c>
    </row>
    <row r="692" spans="4:5" x14ac:dyDescent="0.3">
      <c r="D692" s="69">
        <f>Данные!X537-Данные!X538</f>
        <v>0</v>
      </c>
      <c r="E692" s="70">
        <f>Данные!Y537-Данные!Y538</f>
        <v>0</v>
      </c>
    </row>
    <row r="693" spans="4:5" x14ac:dyDescent="0.3">
      <c r="D693" s="69">
        <f>Данные!X538-Данные!X539</f>
        <v>0</v>
      </c>
      <c r="E693" s="70">
        <f>Данные!Y538-Данные!Y539</f>
        <v>0</v>
      </c>
    </row>
    <row r="694" spans="4:5" x14ac:dyDescent="0.3">
      <c r="D694" s="69">
        <f>Данные!X539-Данные!X540</f>
        <v>0</v>
      </c>
      <c r="E694" s="70">
        <f>Данные!Y539-Данные!Y540</f>
        <v>0</v>
      </c>
    </row>
    <row r="695" spans="4:5" x14ac:dyDescent="0.3">
      <c r="D695" s="69">
        <f>Данные!X540-Данные!X541</f>
        <v>0</v>
      </c>
      <c r="E695" s="70">
        <f>Данные!Y540-Данные!Y541</f>
        <v>0</v>
      </c>
    </row>
    <row r="696" spans="4:5" x14ac:dyDescent="0.3">
      <c r="D696" s="69">
        <f>Данные!X541-Данные!X542</f>
        <v>0</v>
      </c>
      <c r="E696" s="70">
        <f>Данные!Y541-Данные!Y542</f>
        <v>0</v>
      </c>
    </row>
    <row r="697" spans="4:5" x14ac:dyDescent="0.3">
      <c r="D697" s="69">
        <f>Данные!X542-Данные!X543</f>
        <v>0</v>
      </c>
      <c r="E697" s="70">
        <f>Данные!Y542-Данные!Y543</f>
        <v>0</v>
      </c>
    </row>
    <row r="698" spans="4:5" x14ac:dyDescent="0.3">
      <c r="D698" s="69">
        <f>Данные!X543-Данные!X544</f>
        <v>0</v>
      </c>
      <c r="E698" s="70">
        <f>Данные!Y543-Данные!Y544</f>
        <v>0</v>
      </c>
    </row>
    <row r="699" spans="4:5" x14ac:dyDescent="0.3">
      <c r="D699" s="69">
        <f>Данные!X544-Данные!X545</f>
        <v>0</v>
      </c>
      <c r="E699" s="70">
        <f>Данные!Y544-Данные!Y545</f>
        <v>0</v>
      </c>
    </row>
    <row r="700" spans="4:5" x14ac:dyDescent="0.3">
      <c r="D700" s="69">
        <f>Данные!X545-Данные!X546</f>
        <v>0</v>
      </c>
      <c r="E700" s="70">
        <f>Данные!Y545-Данные!Y546</f>
        <v>0</v>
      </c>
    </row>
    <row r="701" spans="4:5" x14ac:dyDescent="0.3">
      <c r="D701" s="69">
        <f>Данные!X546-Данные!X547</f>
        <v>0</v>
      </c>
      <c r="E701" s="70">
        <f>Данные!Y546-Данные!Y547</f>
        <v>0</v>
      </c>
    </row>
    <row r="702" spans="4:5" x14ac:dyDescent="0.3">
      <c r="D702" s="69">
        <f>Данные!X547-Данные!X548</f>
        <v>0</v>
      </c>
      <c r="E702" s="70">
        <f>Данные!Y547-Данные!Y548</f>
        <v>0</v>
      </c>
    </row>
    <row r="703" spans="4:5" x14ac:dyDescent="0.3">
      <c r="D703" s="69">
        <f>Данные!X548-Данные!X549</f>
        <v>0</v>
      </c>
      <c r="E703" s="70">
        <f>Данные!Y548-Данные!Y549</f>
        <v>0</v>
      </c>
    </row>
    <row r="704" spans="4:5" x14ac:dyDescent="0.3">
      <c r="D704" s="69">
        <f>Данные!X549-Данные!X550</f>
        <v>0</v>
      </c>
      <c r="E704" s="70">
        <f>Данные!Y549-Данные!Y550</f>
        <v>0</v>
      </c>
    </row>
    <row r="705" spans="4:5" x14ac:dyDescent="0.3">
      <c r="D705" s="69">
        <f>Данные!X550-Данные!X551</f>
        <v>0</v>
      </c>
      <c r="E705" s="70">
        <f>Данные!Y550-Данные!Y551</f>
        <v>0</v>
      </c>
    </row>
    <row r="706" spans="4:5" x14ac:dyDescent="0.3">
      <c r="D706" s="69">
        <f>Данные!X551-Данные!X552</f>
        <v>0</v>
      </c>
      <c r="E706" s="70">
        <f>Данные!Y551-Данные!Y552</f>
        <v>0</v>
      </c>
    </row>
    <row r="707" spans="4:5" x14ac:dyDescent="0.3">
      <c r="D707" s="69">
        <f>Данные!X552-Данные!X553</f>
        <v>0</v>
      </c>
      <c r="E707" s="70">
        <f>Данные!Y552-Данные!Y553</f>
        <v>0</v>
      </c>
    </row>
    <row r="708" spans="4:5" x14ac:dyDescent="0.3">
      <c r="D708" s="69">
        <f>Данные!X553-Данные!X554</f>
        <v>0</v>
      </c>
      <c r="E708" s="70">
        <f>Данные!Y553-Данные!Y554</f>
        <v>0</v>
      </c>
    </row>
    <row r="709" spans="4:5" x14ac:dyDescent="0.3">
      <c r="D709" s="69">
        <f>Данные!X554-Данные!X555</f>
        <v>0</v>
      </c>
      <c r="E709" s="70">
        <f>Данные!Y554-Данные!Y555</f>
        <v>0</v>
      </c>
    </row>
    <row r="710" spans="4:5" x14ac:dyDescent="0.3">
      <c r="D710" s="69">
        <f>Данные!X555-Данные!X556</f>
        <v>0</v>
      </c>
      <c r="E710" s="70">
        <f>Данные!Y555-Данные!Y556</f>
        <v>0</v>
      </c>
    </row>
    <row r="711" spans="4:5" x14ac:dyDescent="0.3">
      <c r="D711" s="69">
        <f>Данные!X556-Данные!X557</f>
        <v>0</v>
      </c>
      <c r="E711" s="70">
        <f>Данные!Y556-Данные!Y557</f>
        <v>0</v>
      </c>
    </row>
    <row r="712" spans="4:5" x14ac:dyDescent="0.3">
      <c r="D712" s="69">
        <f>Данные!X557-Данные!X558</f>
        <v>0</v>
      </c>
      <c r="E712" s="70">
        <f>Данные!Y557-Данные!Y558</f>
        <v>0</v>
      </c>
    </row>
    <row r="713" spans="4:5" x14ac:dyDescent="0.3">
      <c r="D713" s="69">
        <f>Данные!X558-Данные!X559</f>
        <v>0</v>
      </c>
      <c r="E713" s="70">
        <f>Данные!Y558-Данные!Y559</f>
        <v>0</v>
      </c>
    </row>
    <row r="714" spans="4:5" x14ac:dyDescent="0.3">
      <c r="D714" s="69">
        <f>Данные!X559-Данные!X560</f>
        <v>0</v>
      </c>
      <c r="E714" s="70">
        <f>Данные!Y559-Данные!Y560</f>
        <v>0</v>
      </c>
    </row>
    <row r="715" spans="4:5" x14ac:dyDescent="0.3">
      <c r="D715" s="69">
        <f>Данные!X560-Данные!X561</f>
        <v>0</v>
      </c>
      <c r="E715" s="70">
        <f>Данные!Y560-Данные!Y561</f>
        <v>0</v>
      </c>
    </row>
    <row r="716" spans="4:5" x14ac:dyDescent="0.3">
      <c r="D716" s="69">
        <f>Данные!X561-Данные!X562</f>
        <v>0</v>
      </c>
      <c r="E716" s="70">
        <f>Данные!Y561-Данные!Y562</f>
        <v>0</v>
      </c>
    </row>
    <row r="717" spans="4:5" x14ac:dyDescent="0.3">
      <c r="D717" s="69">
        <f>Данные!X562-Данные!X563</f>
        <v>0</v>
      </c>
      <c r="E717" s="70">
        <f>Данные!Y562-Данные!Y563</f>
        <v>0</v>
      </c>
    </row>
    <row r="718" spans="4:5" x14ac:dyDescent="0.3">
      <c r="D718" s="69">
        <f>Данные!X563-Данные!X564</f>
        <v>0</v>
      </c>
      <c r="E718" s="70">
        <f>Данные!Y563-Данные!Y564</f>
        <v>0</v>
      </c>
    </row>
    <row r="719" spans="4:5" x14ac:dyDescent="0.3">
      <c r="D719" s="69">
        <f>Данные!X564-Данные!X565</f>
        <v>0</v>
      </c>
      <c r="E719" s="70">
        <f>Данные!Y564-Данные!Y565</f>
        <v>0</v>
      </c>
    </row>
    <row r="720" spans="4:5" x14ac:dyDescent="0.3">
      <c r="D720" s="69">
        <f>Данные!X565-Данные!X566</f>
        <v>0</v>
      </c>
      <c r="E720" s="70">
        <f>Данные!Y565-Данные!Y566</f>
        <v>0</v>
      </c>
    </row>
    <row r="721" spans="4:5" x14ac:dyDescent="0.3">
      <c r="D721" s="69">
        <f>Данные!X566-Данные!X567</f>
        <v>0</v>
      </c>
      <c r="E721" s="70">
        <f>Данные!Y566-Данные!Y567</f>
        <v>0</v>
      </c>
    </row>
    <row r="722" spans="4:5" x14ac:dyDescent="0.3">
      <c r="D722" s="69">
        <f>Данные!X567-Данные!X568</f>
        <v>0</v>
      </c>
      <c r="E722" s="70">
        <f>Данные!Y567-Данные!Y568</f>
        <v>0</v>
      </c>
    </row>
    <row r="723" spans="4:5" x14ac:dyDescent="0.3">
      <c r="D723" s="69">
        <f>Данные!X568-Данные!X569</f>
        <v>0</v>
      </c>
      <c r="E723" s="70">
        <f>Данные!Y568-Данные!Y569</f>
        <v>0</v>
      </c>
    </row>
    <row r="724" spans="4:5" x14ac:dyDescent="0.3">
      <c r="D724" s="69">
        <f>Данные!X569-Данные!X570</f>
        <v>0</v>
      </c>
      <c r="E724" s="70">
        <f>Данные!Y569-Данные!Y570</f>
        <v>0</v>
      </c>
    </row>
    <row r="725" spans="4:5" x14ac:dyDescent="0.3">
      <c r="D725" s="69">
        <f>Данные!X570-Данные!X571</f>
        <v>0</v>
      </c>
      <c r="E725" s="70">
        <f>Данные!Y570-Данные!Y571</f>
        <v>0</v>
      </c>
    </row>
    <row r="726" spans="4:5" x14ac:dyDescent="0.3">
      <c r="D726" s="69">
        <f>Данные!X571-Данные!X572</f>
        <v>0</v>
      </c>
      <c r="E726" s="70">
        <f>Данные!Y571-Данные!Y572</f>
        <v>0</v>
      </c>
    </row>
    <row r="727" spans="4:5" x14ac:dyDescent="0.3">
      <c r="D727" s="69">
        <f>Данные!X572-Данные!X573</f>
        <v>0</v>
      </c>
      <c r="E727" s="70">
        <f>Данные!Y572-Данные!Y573</f>
        <v>0</v>
      </c>
    </row>
    <row r="728" spans="4:5" x14ac:dyDescent="0.3">
      <c r="D728" s="69">
        <f>Данные!X573-Данные!X574</f>
        <v>0</v>
      </c>
      <c r="E728" s="70">
        <f>Данные!Y573-Данные!Y574</f>
        <v>0</v>
      </c>
    </row>
    <row r="729" spans="4:5" x14ac:dyDescent="0.3">
      <c r="D729" s="69">
        <f>Данные!X574-Данные!X575</f>
        <v>0</v>
      </c>
      <c r="E729" s="70">
        <f>Данные!Y574-Данные!Y575</f>
        <v>0</v>
      </c>
    </row>
    <row r="730" spans="4:5" x14ac:dyDescent="0.3">
      <c r="D730" s="69">
        <f>Данные!X575-Данные!X576</f>
        <v>0</v>
      </c>
      <c r="E730" s="70">
        <f>Данные!Y575-Данные!Y576</f>
        <v>0</v>
      </c>
    </row>
    <row r="731" spans="4:5" x14ac:dyDescent="0.3">
      <c r="D731" s="69">
        <f>Данные!X576-Данные!X577</f>
        <v>0</v>
      </c>
      <c r="E731" s="70">
        <f>Данные!Y576-Данные!Y577</f>
        <v>0</v>
      </c>
    </row>
    <row r="732" spans="4:5" x14ac:dyDescent="0.3">
      <c r="D732" s="69">
        <f>Данные!X577-Данные!X578</f>
        <v>0</v>
      </c>
      <c r="E732" s="70">
        <f>Данные!Y577-Данные!Y578</f>
        <v>0</v>
      </c>
    </row>
    <row r="733" spans="4:5" x14ac:dyDescent="0.3">
      <c r="D733" s="69">
        <f>Данные!X578-Данные!X579</f>
        <v>0</v>
      </c>
      <c r="E733" s="70">
        <f>Данные!Y578-Данные!Y579</f>
        <v>0</v>
      </c>
    </row>
    <row r="734" spans="4:5" x14ac:dyDescent="0.3">
      <c r="D734" s="69">
        <f>Данные!X579-Данные!X580</f>
        <v>0</v>
      </c>
      <c r="E734" s="70">
        <f>Данные!Y579-Данные!Y580</f>
        <v>0</v>
      </c>
    </row>
    <row r="735" spans="4:5" x14ac:dyDescent="0.3">
      <c r="D735" s="69">
        <f>Данные!X580-Данные!X581</f>
        <v>0</v>
      </c>
      <c r="E735" s="70">
        <f>Данные!Y580-Данные!Y581</f>
        <v>0</v>
      </c>
    </row>
    <row r="736" spans="4:5" x14ac:dyDescent="0.3">
      <c r="D736" s="69">
        <f>Данные!X581-Данные!X582</f>
        <v>0</v>
      </c>
      <c r="E736" s="70">
        <f>Данные!Y581-Данные!Y582</f>
        <v>0</v>
      </c>
    </row>
    <row r="737" spans="4:5" x14ac:dyDescent="0.3">
      <c r="D737" s="69">
        <f>Данные!X582-Данные!X583</f>
        <v>0</v>
      </c>
      <c r="E737" s="70">
        <f>Данные!Y582-Данные!Y583</f>
        <v>0</v>
      </c>
    </row>
    <row r="738" spans="4:5" x14ac:dyDescent="0.3">
      <c r="D738" s="69">
        <f>Данные!X583-Данные!X584</f>
        <v>0</v>
      </c>
      <c r="E738" s="70">
        <f>Данные!Y583-Данные!Y584</f>
        <v>0</v>
      </c>
    </row>
    <row r="739" spans="4:5" x14ac:dyDescent="0.3">
      <c r="D739" s="69">
        <f>Данные!X584-Данные!X585</f>
        <v>0</v>
      </c>
      <c r="E739" s="70">
        <f>Данные!Y584-Данные!Y585</f>
        <v>0</v>
      </c>
    </row>
    <row r="740" spans="4:5" x14ac:dyDescent="0.3">
      <c r="D740" s="69">
        <f>Данные!X585-Данные!X586</f>
        <v>0</v>
      </c>
      <c r="E740" s="70">
        <f>Данные!Y585-Данные!Y586</f>
        <v>0</v>
      </c>
    </row>
    <row r="741" spans="4:5" x14ac:dyDescent="0.3">
      <c r="D741" s="69">
        <f>Данные!X586-Данные!X587</f>
        <v>0</v>
      </c>
      <c r="E741" s="70">
        <f>Данные!Y586-Данные!Y587</f>
        <v>0</v>
      </c>
    </row>
    <row r="742" spans="4:5" x14ac:dyDescent="0.3">
      <c r="D742" s="69">
        <f>Данные!X587-Данные!X588</f>
        <v>0</v>
      </c>
      <c r="E742" s="70">
        <f>Данные!Y587-Данные!Y588</f>
        <v>0</v>
      </c>
    </row>
    <row r="743" spans="4:5" x14ac:dyDescent="0.3">
      <c r="D743" s="69">
        <f>Данные!X588-Данные!X589</f>
        <v>0</v>
      </c>
      <c r="E743" s="70">
        <f>Данные!Y588-Данные!Y589</f>
        <v>0</v>
      </c>
    </row>
    <row r="744" spans="4:5" x14ac:dyDescent="0.3">
      <c r="D744" s="69">
        <f>Данные!X589-Данные!X590</f>
        <v>0</v>
      </c>
      <c r="E744" s="70">
        <f>Данные!Y589-Данные!Y590</f>
        <v>0</v>
      </c>
    </row>
    <row r="745" spans="4:5" x14ac:dyDescent="0.3">
      <c r="D745" s="69">
        <f>Данные!X590-Данные!X591</f>
        <v>0</v>
      </c>
      <c r="E745" s="70">
        <f>Данные!Y590-Данные!Y591</f>
        <v>0</v>
      </c>
    </row>
    <row r="746" spans="4:5" x14ac:dyDescent="0.3">
      <c r="D746" s="69">
        <f>Данные!X591-Данные!X592</f>
        <v>0</v>
      </c>
      <c r="E746" s="70">
        <f>Данные!Y591-Данные!Y592</f>
        <v>0</v>
      </c>
    </row>
    <row r="747" spans="4:5" x14ac:dyDescent="0.3">
      <c r="D747" s="69">
        <f>Данные!X592-Данные!X593</f>
        <v>0</v>
      </c>
      <c r="E747" s="70">
        <f>Данные!Y592-Данные!Y593</f>
        <v>0</v>
      </c>
    </row>
    <row r="748" spans="4:5" x14ac:dyDescent="0.3">
      <c r="D748" s="69">
        <f>Данные!X593-Данные!X594</f>
        <v>0</v>
      </c>
      <c r="E748" s="70">
        <f>Данные!Y593-Данные!Y594</f>
        <v>0</v>
      </c>
    </row>
    <row r="749" spans="4:5" x14ac:dyDescent="0.3">
      <c r="D749" s="69">
        <f>Данные!X594-Данные!X595</f>
        <v>0</v>
      </c>
      <c r="E749" s="70">
        <f>Данные!Y594-Данные!Y595</f>
        <v>0</v>
      </c>
    </row>
    <row r="750" spans="4:5" x14ac:dyDescent="0.3">
      <c r="D750" s="69">
        <f>Данные!X595-Данные!X596</f>
        <v>0</v>
      </c>
      <c r="E750" s="70">
        <f>Данные!Y595-Данные!Y596</f>
        <v>0</v>
      </c>
    </row>
    <row r="751" spans="4:5" x14ac:dyDescent="0.3">
      <c r="D751" s="69">
        <f>Данные!X596-Данные!X597</f>
        <v>0</v>
      </c>
      <c r="E751" s="70">
        <f>Данные!Y596-Данные!Y597</f>
        <v>0</v>
      </c>
    </row>
    <row r="752" spans="4:5" x14ac:dyDescent="0.3">
      <c r="D752" s="69">
        <f>Данные!X597-Данные!X598</f>
        <v>0</v>
      </c>
      <c r="E752" s="70">
        <f>Данные!Y597-Данные!Y598</f>
        <v>0</v>
      </c>
    </row>
    <row r="753" spans="4:5" x14ac:dyDescent="0.3">
      <c r="D753" s="69">
        <f>Данные!X598-Данные!X599</f>
        <v>0</v>
      </c>
      <c r="E753" s="70">
        <f>Данные!Y598-Данные!Y599</f>
        <v>0</v>
      </c>
    </row>
    <row r="754" spans="4:5" x14ac:dyDescent="0.3">
      <c r="D754" s="69">
        <f>Данные!X599-Данные!X600</f>
        <v>0</v>
      </c>
      <c r="E754" s="70">
        <f>Данные!Y599-Данные!Y600</f>
        <v>0</v>
      </c>
    </row>
    <row r="755" spans="4:5" x14ac:dyDescent="0.3">
      <c r="D755" s="69">
        <f>Данные!X600-Данные!X601</f>
        <v>0</v>
      </c>
      <c r="E755" s="70">
        <f>Данные!Y600-Данные!Y601</f>
        <v>0</v>
      </c>
    </row>
    <row r="756" spans="4:5" x14ac:dyDescent="0.3">
      <c r="D756" s="69">
        <f>Данные!X601-Данные!X602</f>
        <v>0</v>
      </c>
      <c r="E756" s="70">
        <f>Данные!Y601-Данные!Y602</f>
        <v>0</v>
      </c>
    </row>
    <row r="757" spans="4:5" x14ac:dyDescent="0.3">
      <c r="D757" s="69">
        <f>Данные!X602-Данные!X603</f>
        <v>0</v>
      </c>
      <c r="E757" s="70">
        <f>Данные!Y602-Данные!Y603</f>
        <v>0</v>
      </c>
    </row>
    <row r="758" spans="4:5" x14ac:dyDescent="0.3">
      <c r="D758" s="69">
        <f>Данные!X603-Данные!X604</f>
        <v>0</v>
      </c>
      <c r="E758" s="70">
        <f>Данные!Y603-Данные!Y604</f>
        <v>0</v>
      </c>
    </row>
    <row r="759" spans="4:5" x14ac:dyDescent="0.3">
      <c r="D759" s="69">
        <f>Данные!X604-Данные!X605</f>
        <v>0</v>
      </c>
      <c r="E759" s="70">
        <f>Данные!Y604-Данные!Y605</f>
        <v>0</v>
      </c>
    </row>
    <row r="760" spans="4:5" x14ac:dyDescent="0.3">
      <c r="D760" s="69">
        <f>Данные!X605-Данные!X606</f>
        <v>0</v>
      </c>
      <c r="E760" s="70">
        <f>Данные!Y605-Данные!Y606</f>
        <v>0</v>
      </c>
    </row>
    <row r="761" spans="4:5" x14ac:dyDescent="0.3">
      <c r="D761" s="69">
        <f>Данные!X606-Данные!X607</f>
        <v>0</v>
      </c>
      <c r="E761" s="70">
        <f>Данные!Y606-Данные!Y607</f>
        <v>0</v>
      </c>
    </row>
    <row r="762" spans="4:5" x14ac:dyDescent="0.3">
      <c r="D762" s="69">
        <f>Данные!X607-Данные!X608</f>
        <v>0</v>
      </c>
      <c r="E762" s="70">
        <f>Данные!Y607-Данные!Y608</f>
        <v>0</v>
      </c>
    </row>
    <row r="763" spans="4:5" x14ac:dyDescent="0.3">
      <c r="D763" s="69">
        <f>Данные!X608-Данные!X609</f>
        <v>0</v>
      </c>
      <c r="E763" s="70">
        <f>Данные!Y608-Данные!Y609</f>
        <v>0</v>
      </c>
    </row>
    <row r="764" spans="4:5" x14ac:dyDescent="0.3">
      <c r="D764" s="69">
        <f>Данные!X609-Данные!X610</f>
        <v>0</v>
      </c>
      <c r="E764" s="70">
        <f>Данные!Y609-Данные!Y610</f>
        <v>0</v>
      </c>
    </row>
    <row r="765" spans="4:5" x14ac:dyDescent="0.3">
      <c r="D765" s="69">
        <f>Данные!X610-Данные!X611</f>
        <v>0</v>
      </c>
      <c r="E765" s="70">
        <f>Данные!Y610-Данные!Y611</f>
        <v>0</v>
      </c>
    </row>
    <row r="766" spans="4:5" x14ac:dyDescent="0.3">
      <c r="D766" s="69">
        <f>Данные!X611-Данные!X612</f>
        <v>0</v>
      </c>
      <c r="E766" s="70">
        <f>Данные!Y611-Данные!Y612</f>
        <v>0</v>
      </c>
    </row>
    <row r="767" spans="4:5" x14ac:dyDescent="0.3">
      <c r="D767" s="69">
        <f>Данные!X612-Данные!X613</f>
        <v>0</v>
      </c>
      <c r="E767" s="70">
        <f>Данные!Y612-Данные!Y613</f>
        <v>0</v>
      </c>
    </row>
    <row r="768" spans="4:5" x14ac:dyDescent="0.3">
      <c r="D768" s="69">
        <f>Данные!X613-Данные!X614</f>
        <v>0</v>
      </c>
      <c r="E768" s="70">
        <f>Данные!Y613-Данные!Y614</f>
        <v>0</v>
      </c>
    </row>
    <row r="769" spans="4:5" x14ac:dyDescent="0.3">
      <c r="D769" s="69">
        <f>Данные!X614-Данные!X615</f>
        <v>0</v>
      </c>
      <c r="E769" s="70">
        <f>Данные!Y614-Данные!Y615</f>
        <v>0</v>
      </c>
    </row>
    <row r="770" spans="4:5" x14ac:dyDescent="0.3">
      <c r="D770" s="69">
        <f>Данные!X615-Данные!X616</f>
        <v>0</v>
      </c>
      <c r="E770" s="70">
        <f>Данные!Y615-Данные!Y616</f>
        <v>0</v>
      </c>
    </row>
    <row r="771" spans="4:5" x14ac:dyDescent="0.3">
      <c r="D771" s="69">
        <f>Данные!X616-Данные!X617</f>
        <v>0</v>
      </c>
      <c r="E771" s="70">
        <f>Данные!Y616-Данные!Y617</f>
        <v>0</v>
      </c>
    </row>
    <row r="772" spans="4:5" x14ac:dyDescent="0.3">
      <c r="D772" s="69">
        <f>Данные!X617-Данные!X618</f>
        <v>0</v>
      </c>
      <c r="E772" s="70">
        <f>Данные!Y617-Данные!Y618</f>
        <v>0</v>
      </c>
    </row>
    <row r="773" spans="4:5" x14ac:dyDescent="0.3">
      <c r="D773" s="69">
        <f>Данные!X618-Данные!X619</f>
        <v>0</v>
      </c>
      <c r="E773" s="70">
        <f>Данные!Y618-Данные!Y619</f>
        <v>0</v>
      </c>
    </row>
    <row r="774" spans="4:5" x14ac:dyDescent="0.3">
      <c r="D774" s="69">
        <f>Данные!X619-Данные!X620</f>
        <v>0</v>
      </c>
      <c r="E774" s="70">
        <f>Данные!Y619-Данные!Y620</f>
        <v>0</v>
      </c>
    </row>
    <row r="775" spans="4:5" x14ac:dyDescent="0.3">
      <c r="D775" s="69">
        <f>Данные!X620-Данные!X621</f>
        <v>0</v>
      </c>
      <c r="E775" s="70">
        <f>Данные!Y620-Данные!Y621</f>
        <v>0</v>
      </c>
    </row>
    <row r="776" spans="4:5" x14ac:dyDescent="0.3">
      <c r="D776" s="69">
        <f>Данные!X621-Данные!X622</f>
        <v>0</v>
      </c>
      <c r="E776" s="70">
        <f>Данные!Y621-Данные!Y622</f>
        <v>0</v>
      </c>
    </row>
    <row r="777" spans="4:5" x14ac:dyDescent="0.3">
      <c r="D777" s="69">
        <f>Данные!X622-Данные!X623</f>
        <v>0</v>
      </c>
      <c r="E777" s="70">
        <f>Данные!Y622-Данные!Y623</f>
        <v>0</v>
      </c>
    </row>
    <row r="778" spans="4:5" x14ac:dyDescent="0.3">
      <c r="D778" s="69">
        <f>Данные!X623-Данные!X624</f>
        <v>0</v>
      </c>
      <c r="E778" s="70">
        <f>Данные!Y623-Данные!Y624</f>
        <v>0</v>
      </c>
    </row>
    <row r="779" spans="4:5" x14ac:dyDescent="0.3">
      <c r="D779" s="69">
        <f>Данные!X624-Данные!X625</f>
        <v>0</v>
      </c>
      <c r="E779" s="70">
        <f>Данные!Y624-Данные!Y625</f>
        <v>0</v>
      </c>
    </row>
    <row r="780" spans="4:5" x14ac:dyDescent="0.3">
      <c r="D780" s="69">
        <f>Данные!X625-Данные!X626</f>
        <v>0</v>
      </c>
      <c r="E780" s="70">
        <f>Данные!Y625-Данные!Y626</f>
        <v>0</v>
      </c>
    </row>
    <row r="781" spans="4:5" x14ac:dyDescent="0.3">
      <c r="D781" s="69">
        <f>Данные!X626-Данные!X627</f>
        <v>0</v>
      </c>
      <c r="E781" s="70">
        <f>Данные!Y626-Данные!Y627</f>
        <v>0</v>
      </c>
    </row>
    <row r="782" spans="4:5" x14ac:dyDescent="0.3">
      <c r="D782" s="69">
        <f>Данные!X627-Данные!X628</f>
        <v>0</v>
      </c>
      <c r="E782" s="70">
        <f>Данные!Y627-Данные!Y628</f>
        <v>0</v>
      </c>
    </row>
    <row r="783" spans="4:5" x14ac:dyDescent="0.3">
      <c r="D783" s="69">
        <f>Данные!X628-Данные!X629</f>
        <v>0</v>
      </c>
      <c r="E783" s="70">
        <f>Данные!Y628-Данные!Y629</f>
        <v>0</v>
      </c>
    </row>
    <row r="784" spans="4:5" x14ac:dyDescent="0.3">
      <c r="D784" s="69">
        <f>Данные!X629-Данные!X630</f>
        <v>0</v>
      </c>
      <c r="E784" s="70">
        <f>Данные!Y629-Данные!Y630</f>
        <v>0</v>
      </c>
    </row>
    <row r="785" spans="4:5" x14ac:dyDescent="0.3">
      <c r="D785" s="69">
        <f>Данные!X630-Данные!X631</f>
        <v>0</v>
      </c>
      <c r="E785" s="70">
        <f>Данные!Y630-Данные!Y631</f>
        <v>0</v>
      </c>
    </row>
    <row r="786" spans="4:5" x14ac:dyDescent="0.3">
      <c r="D786" s="69">
        <f>Данные!X631-Данные!X632</f>
        <v>0</v>
      </c>
      <c r="E786" s="70">
        <f>Данные!Y631-Данные!Y632</f>
        <v>0</v>
      </c>
    </row>
    <row r="787" spans="4:5" x14ac:dyDescent="0.3">
      <c r="D787" s="69">
        <f>Данные!X632-Данные!X633</f>
        <v>0</v>
      </c>
      <c r="E787" s="70">
        <f>Данные!Y632-Данные!Y633</f>
        <v>0</v>
      </c>
    </row>
    <row r="788" spans="4:5" x14ac:dyDescent="0.3">
      <c r="D788" s="69">
        <f>Данные!X633-Данные!X634</f>
        <v>0</v>
      </c>
      <c r="E788" s="70">
        <f>Данные!Y633-Данные!Y634</f>
        <v>0</v>
      </c>
    </row>
    <row r="789" spans="4:5" x14ac:dyDescent="0.3">
      <c r="D789" s="69">
        <f>Данные!X634-Данные!X635</f>
        <v>0</v>
      </c>
      <c r="E789" s="70">
        <f>Данные!Y634-Данные!Y635</f>
        <v>0</v>
      </c>
    </row>
    <row r="790" spans="4:5" x14ac:dyDescent="0.3">
      <c r="D790" s="69">
        <f>Данные!X635-Данные!X636</f>
        <v>0</v>
      </c>
      <c r="E790" s="70">
        <f>Данные!Y635-Данные!Y636</f>
        <v>0</v>
      </c>
    </row>
    <row r="791" spans="4:5" x14ac:dyDescent="0.3">
      <c r="D791" s="69">
        <f>Данные!X636-Данные!X637</f>
        <v>0</v>
      </c>
      <c r="E791" s="70">
        <f>Данные!Y636-Данные!Y637</f>
        <v>0</v>
      </c>
    </row>
    <row r="792" spans="4:5" x14ac:dyDescent="0.3">
      <c r="D792" s="69">
        <f>Данные!X637-Данные!X638</f>
        <v>0</v>
      </c>
      <c r="E792" s="70">
        <f>Данные!Y637-Данные!Y638</f>
        <v>0</v>
      </c>
    </row>
    <row r="793" spans="4:5" x14ac:dyDescent="0.3">
      <c r="D793" s="69">
        <f>Данные!X638-Данные!X639</f>
        <v>0</v>
      </c>
      <c r="E793" s="70">
        <f>Данные!Y638-Данные!Y639</f>
        <v>0</v>
      </c>
    </row>
    <row r="794" spans="4:5" x14ac:dyDescent="0.3">
      <c r="D794" s="69">
        <f>Данные!X639-Данные!X640</f>
        <v>0</v>
      </c>
      <c r="E794" s="70">
        <f>Данные!Y639-Данные!Y640</f>
        <v>0</v>
      </c>
    </row>
    <row r="795" spans="4:5" x14ac:dyDescent="0.3">
      <c r="D795" s="69">
        <f>Данные!X640-Данные!X641</f>
        <v>0</v>
      </c>
      <c r="E795" s="70">
        <f>Данные!Y640-Данные!Y641</f>
        <v>0</v>
      </c>
    </row>
    <row r="796" spans="4:5" x14ac:dyDescent="0.3">
      <c r="D796" s="69">
        <f>Данные!X641-Данные!X642</f>
        <v>0</v>
      </c>
      <c r="E796" s="70">
        <f>Данные!Y641-Данные!Y642</f>
        <v>0</v>
      </c>
    </row>
    <row r="797" spans="4:5" x14ac:dyDescent="0.3">
      <c r="D797" s="69">
        <f>Данные!X642-Данные!X643</f>
        <v>0</v>
      </c>
      <c r="E797" s="70">
        <f>Данные!Y642-Данные!Y643</f>
        <v>0</v>
      </c>
    </row>
    <row r="798" spans="4:5" x14ac:dyDescent="0.3">
      <c r="D798" s="69">
        <f>Данные!X643-Данные!X644</f>
        <v>0</v>
      </c>
      <c r="E798" s="70">
        <f>Данные!Y643-Данные!Y644</f>
        <v>0</v>
      </c>
    </row>
    <row r="799" spans="4:5" x14ac:dyDescent="0.3">
      <c r="D799" s="69">
        <f>Данные!X644-Данные!X645</f>
        <v>0</v>
      </c>
      <c r="E799" s="70">
        <f>Данные!Y644-Данные!Y645</f>
        <v>0</v>
      </c>
    </row>
    <row r="800" spans="4:5" x14ac:dyDescent="0.3">
      <c r="D800" s="69">
        <f>Данные!X645-Данные!X646</f>
        <v>0</v>
      </c>
      <c r="E800" s="70">
        <f>Данные!Y645-Данные!Y646</f>
        <v>0</v>
      </c>
    </row>
    <row r="801" spans="4:5" x14ac:dyDescent="0.3">
      <c r="D801" s="69">
        <f>Данные!X646-Данные!X647</f>
        <v>0</v>
      </c>
      <c r="E801" s="70">
        <f>Данные!Y646-Данные!Y647</f>
        <v>0</v>
      </c>
    </row>
    <row r="802" spans="4:5" x14ac:dyDescent="0.3">
      <c r="D802" s="69">
        <f>Данные!X647-Данные!X648</f>
        <v>0</v>
      </c>
      <c r="E802" s="70">
        <f>Данные!Y647-Данные!Y648</f>
        <v>0</v>
      </c>
    </row>
    <row r="803" spans="4:5" x14ac:dyDescent="0.3">
      <c r="D803" s="69">
        <f>Данные!X648-Данные!X649</f>
        <v>0</v>
      </c>
      <c r="E803" s="70">
        <f>Данные!Y648-Данные!Y649</f>
        <v>0</v>
      </c>
    </row>
    <row r="804" spans="4:5" x14ac:dyDescent="0.3">
      <c r="D804" s="69">
        <f>Данные!X649-Данные!X650</f>
        <v>0</v>
      </c>
      <c r="E804" s="70">
        <f>Данные!Y649-Данные!Y650</f>
        <v>0</v>
      </c>
    </row>
    <row r="805" spans="4:5" x14ac:dyDescent="0.3">
      <c r="D805" s="69">
        <f>Данные!X650-Данные!X651</f>
        <v>0</v>
      </c>
      <c r="E805" s="70">
        <f>Данные!Y650-Данные!Y651</f>
        <v>0</v>
      </c>
    </row>
    <row r="806" spans="4:5" x14ac:dyDescent="0.3">
      <c r="D806" s="69">
        <f>Данные!X651-Данные!X652</f>
        <v>0</v>
      </c>
      <c r="E806" s="70">
        <f>Данные!Y651-Данные!Y652</f>
        <v>0</v>
      </c>
    </row>
    <row r="807" spans="4:5" x14ac:dyDescent="0.3">
      <c r="D807" s="69">
        <f>Данные!X652-Данные!X653</f>
        <v>0</v>
      </c>
      <c r="E807" s="70">
        <f>Данные!Y652-Данные!Y653</f>
        <v>0</v>
      </c>
    </row>
    <row r="808" spans="4:5" x14ac:dyDescent="0.3">
      <c r="D808" s="69">
        <f>Данные!X653-Данные!X654</f>
        <v>0</v>
      </c>
      <c r="E808" s="70">
        <f>Данные!Y653-Данные!Y654</f>
        <v>0</v>
      </c>
    </row>
    <row r="809" spans="4:5" x14ac:dyDescent="0.3">
      <c r="D809" s="69">
        <f>Данные!X654-Данные!X655</f>
        <v>0</v>
      </c>
      <c r="E809" s="70">
        <f>Данные!Y654-Данные!Y655</f>
        <v>0</v>
      </c>
    </row>
    <row r="810" spans="4:5" x14ac:dyDescent="0.3">
      <c r="D810" s="69">
        <f>Данные!X655-Данные!X656</f>
        <v>0</v>
      </c>
      <c r="E810" s="70">
        <f>Данные!Y655-Данные!Y656</f>
        <v>0</v>
      </c>
    </row>
    <row r="811" spans="4:5" x14ac:dyDescent="0.3">
      <c r="D811" s="69">
        <f>Данные!X656-Данные!X657</f>
        <v>0</v>
      </c>
      <c r="E811" s="70">
        <f>Данные!Y656-Данные!Y657</f>
        <v>0</v>
      </c>
    </row>
    <row r="812" spans="4:5" x14ac:dyDescent="0.3">
      <c r="D812" s="69">
        <f>Данные!X657-Данные!X658</f>
        <v>0</v>
      </c>
      <c r="E812" s="70">
        <f>Данные!Y657-Данные!Y658</f>
        <v>0</v>
      </c>
    </row>
    <row r="813" spans="4:5" x14ac:dyDescent="0.3">
      <c r="D813" s="69">
        <f>Данные!X658-Данные!X659</f>
        <v>0</v>
      </c>
      <c r="E813" s="70">
        <f>Данные!Y658-Данные!Y659</f>
        <v>0</v>
      </c>
    </row>
    <row r="814" spans="4:5" x14ac:dyDescent="0.3">
      <c r="D814" s="69">
        <f>Данные!X659-Данные!X660</f>
        <v>0</v>
      </c>
      <c r="E814" s="70">
        <f>Данные!Y659-Данные!Y660</f>
        <v>0</v>
      </c>
    </row>
    <row r="815" spans="4:5" x14ac:dyDescent="0.3">
      <c r="D815" s="69">
        <f>Данные!X660-Данные!X661</f>
        <v>0</v>
      </c>
      <c r="E815" s="70">
        <f>Данные!Y660-Данные!Y661</f>
        <v>0</v>
      </c>
    </row>
    <row r="816" spans="4:5" x14ac:dyDescent="0.3">
      <c r="D816" s="69">
        <f>Данные!X661-Данные!X662</f>
        <v>0</v>
      </c>
      <c r="E816" s="70">
        <f>Данные!Y661-Данные!Y662</f>
        <v>0</v>
      </c>
    </row>
    <row r="817" spans="4:5" x14ac:dyDescent="0.3">
      <c r="D817" s="69">
        <f>Данные!X662-Данные!X663</f>
        <v>0</v>
      </c>
      <c r="E817" s="70">
        <f>Данные!Y662-Данные!Y663</f>
        <v>0</v>
      </c>
    </row>
    <row r="818" spans="4:5" x14ac:dyDescent="0.3">
      <c r="D818" s="69">
        <f>Данные!X663-Данные!X664</f>
        <v>0</v>
      </c>
      <c r="E818" s="70">
        <f>Данные!Y663-Данные!Y664</f>
        <v>0</v>
      </c>
    </row>
    <row r="819" spans="4:5" x14ac:dyDescent="0.3">
      <c r="D819" s="69">
        <f>Данные!X664-Данные!X665</f>
        <v>0</v>
      </c>
      <c r="E819" s="70">
        <f>Данные!Y664-Данные!Y665</f>
        <v>0</v>
      </c>
    </row>
    <row r="820" spans="4:5" x14ac:dyDescent="0.3">
      <c r="D820" s="69">
        <f>Данные!X665-Данные!X666</f>
        <v>0</v>
      </c>
      <c r="E820" s="70">
        <f>Данные!Y665-Данные!Y666</f>
        <v>0</v>
      </c>
    </row>
    <row r="821" spans="4:5" x14ac:dyDescent="0.3">
      <c r="D821" s="69">
        <f>Данные!X666-Данные!X667</f>
        <v>0</v>
      </c>
      <c r="E821" s="70">
        <f>Данные!Y666-Данные!Y667</f>
        <v>0</v>
      </c>
    </row>
    <row r="822" spans="4:5" x14ac:dyDescent="0.3">
      <c r="D822" s="69">
        <f>Данные!X667-Данные!X668</f>
        <v>0</v>
      </c>
      <c r="E822" s="70">
        <f>Данные!Y667-Данные!Y668</f>
        <v>0</v>
      </c>
    </row>
    <row r="823" spans="4:5" x14ac:dyDescent="0.3">
      <c r="D823" s="69">
        <f>Данные!X668-Данные!X669</f>
        <v>0</v>
      </c>
      <c r="E823" s="70">
        <f>Данные!Y668-Данные!Y669</f>
        <v>0</v>
      </c>
    </row>
    <row r="824" spans="4:5" x14ac:dyDescent="0.3">
      <c r="D824" s="69">
        <f>Данные!X669-Данные!X670</f>
        <v>0</v>
      </c>
      <c r="E824" s="70">
        <f>Данные!Y669-Данные!Y670</f>
        <v>0</v>
      </c>
    </row>
    <row r="825" spans="4:5" x14ac:dyDescent="0.3">
      <c r="D825" s="69">
        <f>Данные!X670-Данные!X671</f>
        <v>0</v>
      </c>
      <c r="E825" s="70">
        <f>Данные!Y670-Данные!Y671</f>
        <v>0</v>
      </c>
    </row>
    <row r="826" spans="4:5" x14ac:dyDescent="0.3">
      <c r="D826" s="69">
        <f>Данные!X671-Данные!X672</f>
        <v>0</v>
      </c>
      <c r="E826" s="70">
        <f>Данные!Y671-Данные!Y672</f>
        <v>0</v>
      </c>
    </row>
    <row r="827" spans="4:5" x14ac:dyDescent="0.3">
      <c r="D827" s="69">
        <f>Данные!X672-Данные!X673</f>
        <v>0</v>
      </c>
      <c r="E827" s="70">
        <f>Данные!Y672-Данные!Y673</f>
        <v>0</v>
      </c>
    </row>
    <row r="828" spans="4:5" x14ac:dyDescent="0.3">
      <c r="D828" s="69">
        <f>Данные!X673-Данные!X674</f>
        <v>0</v>
      </c>
      <c r="E828" s="70">
        <f>Данные!Y673-Данные!Y674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Исходные данные</vt:lpstr>
      <vt:lpstr>Данные</vt:lpstr>
      <vt:lpstr>Отчет</vt:lpstr>
      <vt:lpstr>Горизонтальная траектория</vt:lpstr>
      <vt:lpstr>Вертикальная траектория</vt:lpstr>
      <vt:lpstr>V3_28.03.23</vt:lpstr>
      <vt:lpstr>IGIRGI_CI - исправленный</vt:lpstr>
      <vt:lpstr>Замеры Cont.incl</vt:lpstr>
      <vt:lpstr>скрытые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Носань Иван Андреевич</dc:creator>
  <cp:lastModifiedBy>Пензин Даниил Николаевич</cp:lastModifiedBy>
  <dcterms:created xsi:type="dcterms:W3CDTF">2021-09-16T10:13:05Z</dcterms:created>
  <dcterms:modified xsi:type="dcterms:W3CDTF">2023-04-17T01:50:36Z</dcterms:modified>
</cp:coreProperties>
</file>