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51040" yWindow="-9400" windowWidth="50420" windowHeight="27560" tabRatio="629"/>
  </bookViews>
  <sheets>
    <sheet name="2014 NDS Vials Chla" sheetId="6" r:id="rId1"/>
    <sheet name="Chem and Summary" sheetId="2" r:id="rId2"/>
    <sheet name="Chla data" sheetId="1" r:id="rId3"/>
    <sheet name="MMIs" sheetId="3" r:id="rId4"/>
    <sheet name="Metrics" sheetId="4" r:id="rId5"/>
    <sheet name="Predictor Variables" sheetId="5" r:id="rId6"/>
    <sheet name="Pivot" sheetId="7" r:id="rId7"/>
    <sheet name="Stations" sheetId="10" r:id="rId8"/>
    <sheet name="Loss Assessments" sheetId="11" r:id="rId9"/>
    <sheet name="Notes" sheetId="13" r:id="rId10"/>
  </sheets>
  <definedNames>
    <definedName name="_xlnm._FilterDatabase" localSheetId="0" hidden="1">'2014 NDS Vials Chla'!$A$1:$T$460</definedName>
    <definedName name="_xlnm._FilterDatabase" localSheetId="1" hidden="1">'Chem and Summary'!$C$1:$EA$51</definedName>
    <definedName name="_xlnm._FilterDatabase" localSheetId="2" hidden="1">'Chla data'!$A$1:$P$378</definedName>
    <definedName name="_xlnm._FilterDatabase" localSheetId="3" hidden="1">MMIs!$A$1:$AP$24</definedName>
  </definedNames>
  <calcPr calcId="140000" concurrentCalc="0"/>
  <pivotCaches>
    <pivotCache cacheId="6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1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2" i="2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2" i="6"/>
  <c r="E2" i="1"/>
  <c r="E3" i="1"/>
  <c r="E4" i="1"/>
  <c r="E5" i="1"/>
  <c r="K2" i="1"/>
  <c r="N2" i="1"/>
  <c r="K3" i="1"/>
  <c r="N3" i="1"/>
  <c r="K4" i="1"/>
  <c r="N4" i="1"/>
  <c r="K5" i="1"/>
  <c r="N5" i="1"/>
  <c r="E6" i="1"/>
  <c r="K6" i="1"/>
  <c r="N6" i="1"/>
  <c r="E7" i="1"/>
  <c r="K7" i="1"/>
  <c r="N7" i="1"/>
  <c r="E8" i="1"/>
  <c r="K8" i="1"/>
  <c r="N8" i="1"/>
  <c r="E9" i="1"/>
  <c r="K9" i="1"/>
  <c r="N9" i="1"/>
  <c r="E10" i="1"/>
  <c r="K10" i="1"/>
  <c r="N10" i="1"/>
  <c r="E11" i="1"/>
  <c r="K11" i="1"/>
  <c r="N11" i="1"/>
  <c r="E12" i="1"/>
  <c r="K12" i="1"/>
  <c r="N12" i="1"/>
  <c r="E13" i="1"/>
  <c r="K13" i="1"/>
  <c r="N13" i="1"/>
  <c r="E14" i="1"/>
  <c r="K14" i="1"/>
  <c r="N14" i="1"/>
  <c r="E15" i="1"/>
  <c r="K15" i="1"/>
  <c r="N15" i="1"/>
  <c r="E16" i="1"/>
  <c r="K16" i="1"/>
  <c r="N16" i="1"/>
  <c r="E17" i="1"/>
  <c r="K17" i="1"/>
  <c r="N17" i="1"/>
  <c r="E18" i="1"/>
  <c r="K18" i="1"/>
  <c r="N18" i="1"/>
  <c r="E19" i="1"/>
  <c r="K19" i="1"/>
  <c r="N19" i="1"/>
  <c r="E20" i="1"/>
  <c r="K20" i="1"/>
  <c r="N20" i="1"/>
  <c r="E21" i="1"/>
  <c r="K21" i="1"/>
  <c r="N21" i="1"/>
  <c r="E22" i="1"/>
  <c r="K22" i="1"/>
  <c r="N22" i="1"/>
  <c r="E23" i="1"/>
  <c r="K23" i="1"/>
  <c r="N23" i="1"/>
  <c r="E24" i="1"/>
  <c r="K24" i="1"/>
  <c r="N24" i="1"/>
  <c r="E25" i="1"/>
  <c r="K25" i="1"/>
  <c r="N25" i="1"/>
  <c r="E26" i="1"/>
  <c r="K26" i="1"/>
  <c r="N26" i="1"/>
  <c r="E27" i="1"/>
  <c r="K27" i="1"/>
  <c r="N27" i="1"/>
  <c r="E28" i="1"/>
  <c r="K28" i="1"/>
  <c r="N28" i="1"/>
  <c r="E29" i="1"/>
  <c r="K29" i="1"/>
  <c r="N29" i="1"/>
  <c r="E30" i="1"/>
  <c r="K30" i="1"/>
  <c r="N30" i="1"/>
  <c r="E31" i="1"/>
  <c r="K31" i="1"/>
  <c r="N31" i="1"/>
  <c r="E32" i="1"/>
  <c r="K32" i="1"/>
  <c r="N32" i="1"/>
  <c r="E33" i="1"/>
  <c r="K33" i="1"/>
  <c r="N33" i="1"/>
  <c r="E34" i="1"/>
  <c r="K34" i="1"/>
  <c r="N34" i="1"/>
  <c r="E35" i="1"/>
  <c r="K35" i="1"/>
  <c r="N35" i="1"/>
  <c r="E36" i="1"/>
  <c r="K36" i="1"/>
  <c r="N36" i="1"/>
  <c r="E37" i="1"/>
  <c r="K37" i="1"/>
  <c r="N37" i="1"/>
  <c r="E38" i="1"/>
  <c r="K38" i="1"/>
  <c r="N38" i="1"/>
  <c r="E39" i="1"/>
  <c r="K39" i="1"/>
  <c r="N39" i="1"/>
  <c r="E40" i="1"/>
  <c r="K40" i="1"/>
  <c r="N40" i="1"/>
  <c r="E41" i="1"/>
  <c r="K41" i="1"/>
  <c r="N41" i="1"/>
  <c r="E42" i="1"/>
  <c r="K42" i="1"/>
  <c r="N42" i="1"/>
  <c r="E43" i="1"/>
  <c r="K43" i="1"/>
  <c r="N43" i="1"/>
  <c r="E44" i="1"/>
  <c r="K44" i="1"/>
  <c r="N44" i="1"/>
  <c r="E45" i="1"/>
  <c r="K45" i="1"/>
  <c r="N45" i="1"/>
  <c r="E46" i="1"/>
  <c r="K46" i="1"/>
  <c r="N46" i="1"/>
  <c r="E47" i="1"/>
  <c r="K47" i="1"/>
  <c r="N47" i="1"/>
  <c r="E48" i="1"/>
  <c r="K48" i="1"/>
  <c r="N48" i="1"/>
  <c r="E49" i="1"/>
  <c r="K49" i="1"/>
  <c r="N49" i="1"/>
  <c r="E50" i="1"/>
  <c r="K50" i="1"/>
  <c r="N50" i="1"/>
  <c r="E51" i="1"/>
  <c r="K51" i="1"/>
  <c r="N51" i="1"/>
  <c r="E52" i="1"/>
  <c r="K52" i="1"/>
  <c r="N52" i="1"/>
  <c r="E53" i="1"/>
  <c r="K53" i="1"/>
  <c r="N53" i="1"/>
  <c r="E54" i="1"/>
  <c r="K54" i="1"/>
  <c r="N54" i="1"/>
  <c r="E55" i="1"/>
  <c r="K55" i="1"/>
  <c r="N55" i="1"/>
  <c r="E56" i="1"/>
  <c r="K56" i="1"/>
  <c r="N56" i="1"/>
  <c r="E57" i="1"/>
  <c r="K57" i="1"/>
  <c r="N57" i="1"/>
  <c r="E58" i="1"/>
  <c r="K58" i="1"/>
  <c r="N58" i="1"/>
  <c r="E59" i="1"/>
  <c r="K59" i="1"/>
  <c r="N59" i="1"/>
  <c r="E60" i="1"/>
  <c r="K60" i="1"/>
  <c r="N60" i="1"/>
  <c r="E61" i="1"/>
  <c r="K61" i="1"/>
  <c r="N61" i="1"/>
  <c r="E62" i="1"/>
  <c r="K62" i="1"/>
  <c r="N62" i="1"/>
  <c r="E63" i="1"/>
  <c r="K63" i="1"/>
  <c r="N63" i="1"/>
  <c r="E64" i="1"/>
  <c r="K64" i="1"/>
  <c r="N64" i="1"/>
  <c r="E65" i="1"/>
  <c r="K65" i="1"/>
  <c r="N65" i="1"/>
  <c r="E66" i="1"/>
  <c r="K66" i="1"/>
  <c r="N66" i="1"/>
  <c r="E67" i="1"/>
  <c r="K67" i="1"/>
  <c r="N67" i="1"/>
  <c r="E68" i="1"/>
  <c r="K68" i="1"/>
  <c r="N68" i="1"/>
  <c r="E69" i="1"/>
  <c r="K69" i="1"/>
  <c r="N69" i="1"/>
  <c r="E70" i="1"/>
  <c r="K70" i="1"/>
  <c r="N70" i="1"/>
  <c r="E71" i="1"/>
  <c r="K71" i="1"/>
  <c r="N71" i="1"/>
  <c r="E72" i="1"/>
  <c r="K72" i="1"/>
  <c r="N72" i="1"/>
  <c r="E73" i="1"/>
  <c r="K73" i="1"/>
  <c r="N73" i="1"/>
  <c r="E74" i="1"/>
  <c r="K74" i="1"/>
  <c r="N74" i="1"/>
  <c r="E75" i="1"/>
  <c r="K75" i="1"/>
  <c r="N75" i="1"/>
  <c r="E76" i="1"/>
  <c r="K76" i="1"/>
  <c r="N76" i="1"/>
  <c r="E77" i="1"/>
  <c r="K77" i="1"/>
  <c r="N77" i="1"/>
  <c r="E78" i="1"/>
  <c r="K78" i="1"/>
  <c r="N78" i="1"/>
  <c r="E79" i="1"/>
  <c r="K79" i="1"/>
  <c r="N79" i="1"/>
  <c r="E80" i="1"/>
  <c r="K80" i="1"/>
  <c r="N80" i="1"/>
  <c r="E81" i="1"/>
  <c r="K81" i="1"/>
  <c r="N81" i="1"/>
  <c r="E82" i="1"/>
  <c r="K82" i="1"/>
  <c r="N82" i="1"/>
  <c r="E83" i="1"/>
  <c r="K83" i="1"/>
  <c r="N83" i="1"/>
  <c r="E84" i="1"/>
  <c r="K84" i="1"/>
  <c r="N84" i="1"/>
  <c r="E85" i="1"/>
  <c r="K85" i="1"/>
  <c r="N85" i="1"/>
  <c r="E86" i="1"/>
  <c r="K86" i="1"/>
  <c r="N86" i="1"/>
  <c r="E87" i="1"/>
  <c r="K87" i="1"/>
  <c r="N87" i="1"/>
  <c r="E88" i="1"/>
  <c r="K88" i="1"/>
  <c r="N88" i="1"/>
  <c r="E89" i="1"/>
  <c r="K89" i="1"/>
  <c r="N89" i="1"/>
  <c r="E90" i="1"/>
  <c r="K90" i="1"/>
  <c r="N90" i="1"/>
  <c r="E91" i="1"/>
  <c r="K91" i="1"/>
  <c r="N91" i="1"/>
  <c r="E92" i="1"/>
  <c r="K92" i="1"/>
  <c r="N92" i="1"/>
  <c r="E93" i="1"/>
  <c r="K93" i="1"/>
  <c r="N93" i="1"/>
  <c r="E94" i="1"/>
  <c r="K94" i="1"/>
  <c r="N94" i="1"/>
  <c r="E95" i="1"/>
  <c r="K95" i="1"/>
  <c r="N95" i="1"/>
  <c r="E96" i="1"/>
  <c r="K96" i="1"/>
  <c r="N96" i="1"/>
  <c r="E97" i="1"/>
  <c r="K97" i="1"/>
  <c r="N97" i="1"/>
  <c r="E98" i="1"/>
  <c r="K98" i="1"/>
  <c r="N98" i="1"/>
  <c r="E99" i="1"/>
  <c r="K99" i="1"/>
  <c r="N99" i="1"/>
  <c r="E100" i="1"/>
  <c r="K100" i="1"/>
  <c r="N100" i="1"/>
  <c r="E101" i="1"/>
  <c r="K101" i="1"/>
  <c r="N101" i="1"/>
  <c r="E102" i="1"/>
  <c r="K102" i="1"/>
  <c r="N102" i="1"/>
  <c r="E103" i="1"/>
  <c r="K103" i="1"/>
  <c r="N103" i="1"/>
  <c r="E104" i="1"/>
  <c r="K104" i="1"/>
  <c r="N104" i="1"/>
  <c r="E105" i="1"/>
  <c r="K105" i="1"/>
  <c r="N105" i="1"/>
  <c r="E106" i="1"/>
  <c r="K106" i="1"/>
  <c r="N106" i="1"/>
  <c r="E107" i="1"/>
  <c r="K107" i="1"/>
  <c r="N107" i="1"/>
  <c r="E108" i="1"/>
  <c r="K108" i="1"/>
  <c r="N108" i="1"/>
  <c r="E109" i="1"/>
  <c r="K109" i="1"/>
  <c r="N109" i="1"/>
  <c r="E110" i="1"/>
  <c r="K110" i="1"/>
  <c r="N110" i="1"/>
  <c r="E111" i="1"/>
  <c r="K111" i="1"/>
  <c r="N111" i="1"/>
  <c r="E112" i="1"/>
  <c r="K112" i="1"/>
  <c r="N112" i="1"/>
  <c r="E113" i="1"/>
  <c r="K113" i="1"/>
  <c r="N113" i="1"/>
  <c r="E114" i="1"/>
  <c r="K114" i="1"/>
  <c r="N114" i="1"/>
  <c r="E115" i="1"/>
  <c r="K115" i="1"/>
  <c r="N115" i="1"/>
  <c r="E116" i="1"/>
  <c r="K116" i="1"/>
  <c r="N116" i="1"/>
  <c r="E117" i="1"/>
  <c r="K117" i="1"/>
  <c r="N117" i="1"/>
  <c r="E118" i="1"/>
  <c r="K118" i="1"/>
  <c r="N118" i="1"/>
  <c r="E119" i="1"/>
  <c r="K119" i="1"/>
  <c r="N119" i="1"/>
  <c r="E120" i="1"/>
  <c r="K120" i="1"/>
  <c r="N120" i="1"/>
  <c r="E121" i="1"/>
  <c r="K121" i="1"/>
  <c r="N121" i="1"/>
  <c r="E122" i="1"/>
  <c r="K122" i="1"/>
  <c r="N122" i="1"/>
  <c r="E123" i="1"/>
  <c r="K123" i="1"/>
  <c r="N123" i="1"/>
  <c r="E124" i="1"/>
  <c r="K124" i="1"/>
  <c r="N124" i="1"/>
  <c r="E125" i="1"/>
  <c r="K125" i="1"/>
  <c r="N125" i="1"/>
  <c r="E126" i="1"/>
  <c r="K126" i="1"/>
  <c r="N126" i="1"/>
  <c r="E127" i="1"/>
  <c r="K127" i="1"/>
  <c r="N127" i="1"/>
  <c r="E128" i="1"/>
  <c r="K128" i="1"/>
  <c r="N128" i="1"/>
  <c r="E129" i="1"/>
  <c r="K129" i="1"/>
  <c r="N129" i="1"/>
  <c r="E130" i="1"/>
  <c r="K130" i="1"/>
  <c r="N130" i="1"/>
  <c r="E131" i="1"/>
  <c r="K131" i="1"/>
  <c r="N131" i="1"/>
  <c r="E132" i="1"/>
  <c r="K132" i="1"/>
  <c r="N132" i="1"/>
  <c r="E133" i="1"/>
  <c r="K133" i="1"/>
  <c r="N133" i="1"/>
  <c r="E134" i="1"/>
  <c r="K134" i="1"/>
  <c r="N134" i="1"/>
  <c r="E135" i="1"/>
  <c r="K135" i="1"/>
  <c r="N135" i="1"/>
  <c r="E136" i="1"/>
  <c r="K136" i="1"/>
  <c r="N136" i="1"/>
  <c r="E137" i="1"/>
  <c r="K137" i="1"/>
  <c r="N137" i="1"/>
  <c r="E138" i="1"/>
  <c r="K138" i="1"/>
  <c r="N138" i="1"/>
  <c r="E139" i="1"/>
  <c r="K139" i="1"/>
  <c r="N139" i="1"/>
  <c r="E140" i="1"/>
  <c r="K140" i="1"/>
  <c r="N140" i="1"/>
  <c r="E141" i="1"/>
  <c r="K141" i="1"/>
  <c r="N141" i="1"/>
  <c r="E142" i="1"/>
  <c r="K142" i="1"/>
  <c r="N142" i="1"/>
  <c r="E143" i="1"/>
  <c r="K143" i="1"/>
  <c r="N143" i="1"/>
  <c r="E144" i="1"/>
  <c r="K144" i="1"/>
  <c r="N144" i="1"/>
  <c r="E145" i="1"/>
  <c r="K145" i="1"/>
  <c r="N145" i="1"/>
  <c r="E146" i="1"/>
  <c r="K146" i="1"/>
  <c r="N146" i="1"/>
  <c r="E147" i="1"/>
  <c r="K147" i="1"/>
  <c r="N147" i="1"/>
  <c r="E148" i="1"/>
  <c r="K148" i="1"/>
  <c r="N148" i="1"/>
  <c r="E149" i="1"/>
  <c r="K149" i="1"/>
  <c r="N149" i="1"/>
  <c r="E150" i="1"/>
  <c r="K150" i="1"/>
  <c r="N150" i="1"/>
  <c r="E151" i="1"/>
  <c r="K151" i="1"/>
  <c r="N151" i="1"/>
  <c r="E152" i="1"/>
  <c r="K152" i="1"/>
  <c r="N152" i="1"/>
  <c r="E153" i="1"/>
  <c r="K153" i="1"/>
  <c r="N153" i="1"/>
  <c r="E154" i="1"/>
  <c r="K154" i="1"/>
  <c r="N154" i="1"/>
  <c r="E155" i="1"/>
  <c r="K155" i="1"/>
  <c r="N155" i="1"/>
  <c r="E156" i="1"/>
  <c r="K156" i="1"/>
  <c r="N156" i="1"/>
  <c r="E157" i="1"/>
  <c r="K157" i="1"/>
  <c r="N157" i="1"/>
  <c r="E158" i="1"/>
  <c r="K158" i="1"/>
  <c r="N158" i="1"/>
  <c r="E159" i="1"/>
  <c r="K159" i="1"/>
  <c r="N159" i="1"/>
  <c r="E160" i="1"/>
  <c r="K160" i="1"/>
  <c r="N160" i="1"/>
  <c r="E161" i="1"/>
  <c r="K161" i="1"/>
  <c r="N161" i="1"/>
  <c r="E162" i="1"/>
  <c r="K162" i="1"/>
  <c r="N162" i="1"/>
  <c r="E163" i="1"/>
  <c r="K163" i="1"/>
  <c r="N163" i="1"/>
  <c r="E164" i="1"/>
  <c r="K164" i="1"/>
  <c r="N164" i="1"/>
  <c r="E165" i="1"/>
  <c r="K165" i="1"/>
  <c r="N165" i="1"/>
  <c r="E166" i="1"/>
  <c r="K166" i="1"/>
  <c r="N166" i="1"/>
  <c r="E167" i="1"/>
  <c r="K167" i="1"/>
  <c r="N167" i="1"/>
  <c r="E168" i="1"/>
  <c r="K168" i="1"/>
  <c r="N168" i="1"/>
  <c r="E169" i="1"/>
  <c r="K169" i="1"/>
  <c r="N169" i="1"/>
  <c r="E170" i="1"/>
  <c r="K170" i="1"/>
  <c r="N170" i="1"/>
  <c r="E171" i="1"/>
  <c r="K171" i="1"/>
  <c r="N171" i="1"/>
  <c r="E172" i="1"/>
  <c r="K172" i="1"/>
  <c r="N172" i="1"/>
  <c r="E173" i="1"/>
  <c r="K173" i="1"/>
  <c r="N173" i="1"/>
  <c r="E174" i="1"/>
  <c r="K174" i="1"/>
  <c r="N174" i="1"/>
  <c r="E175" i="1"/>
  <c r="K175" i="1"/>
  <c r="N175" i="1"/>
  <c r="E176" i="1"/>
  <c r="K176" i="1"/>
  <c r="N176" i="1"/>
  <c r="E177" i="1"/>
  <c r="K177" i="1"/>
  <c r="N177" i="1"/>
  <c r="E178" i="1"/>
  <c r="K178" i="1"/>
  <c r="N178" i="1"/>
  <c r="E179" i="1"/>
  <c r="K179" i="1"/>
  <c r="N179" i="1"/>
  <c r="E180" i="1"/>
  <c r="K180" i="1"/>
  <c r="N180" i="1"/>
  <c r="E181" i="1"/>
  <c r="K181" i="1"/>
  <c r="N181" i="1"/>
  <c r="E182" i="1"/>
  <c r="K182" i="1"/>
  <c r="N182" i="1"/>
  <c r="E183" i="1"/>
  <c r="K183" i="1"/>
  <c r="N183" i="1"/>
  <c r="E184" i="1"/>
  <c r="K184" i="1"/>
  <c r="N184" i="1"/>
  <c r="E185" i="1"/>
  <c r="K185" i="1"/>
  <c r="N185" i="1"/>
  <c r="E186" i="1"/>
  <c r="K186" i="1"/>
  <c r="N186" i="1"/>
  <c r="E187" i="1"/>
  <c r="K187" i="1"/>
  <c r="N187" i="1"/>
  <c r="E188" i="1"/>
  <c r="K188" i="1"/>
  <c r="N188" i="1"/>
  <c r="E189" i="1"/>
  <c r="K189" i="1"/>
  <c r="N189" i="1"/>
  <c r="E190" i="1"/>
  <c r="K190" i="1"/>
  <c r="N190" i="1"/>
  <c r="E191" i="1"/>
  <c r="K191" i="1"/>
  <c r="N191" i="1"/>
  <c r="E192" i="1"/>
  <c r="K192" i="1"/>
  <c r="N192" i="1"/>
  <c r="E193" i="1"/>
  <c r="K193" i="1"/>
  <c r="N193" i="1"/>
  <c r="E194" i="1"/>
  <c r="K194" i="1"/>
  <c r="N194" i="1"/>
  <c r="E195" i="1"/>
  <c r="K195" i="1"/>
  <c r="N195" i="1"/>
  <c r="E196" i="1"/>
  <c r="K196" i="1"/>
  <c r="N196" i="1"/>
  <c r="E197" i="1"/>
  <c r="K197" i="1"/>
  <c r="N197" i="1"/>
  <c r="E198" i="1"/>
  <c r="K198" i="1"/>
  <c r="N198" i="1"/>
  <c r="E199" i="1"/>
  <c r="K199" i="1"/>
  <c r="N199" i="1"/>
  <c r="E200" i="1"/>
  <c r="K200" i="1"/>
  <c r="N200" i="1"/>
  <c r="E201" i="1"/>
  <c r="K201" i="1"/>
  <c r="N201" i="1"/>
  <c r="E202" i="1"/>
  <c r="K202" i="1"/>
  <c r="N202" i="1"/>
  <c r="E203" i="1"/>
  <c r="K203" i="1"/>
  <c r="N203" i="1"/>
  <c r="E204" i="1"/>
  <c r="K204" i="1"/>
  <c r="N204" i="1"/>
  <c r="E205" i="1"/>
  <c r="K205" i="1"/>
  <c r="N205" i="1"/>
  <c r="E206" i="1"/>
  <c r="K206" i="1"/>
  <c r="N206" i="1"/>
  <c r="E207" i="1"/>
  <c r="K207" i="1"/>
  <c r="N207" i="1"/>
  <c r="E208" i="1"/>
  <c r="K208" i="1"/>
  <c r="N208" i="1"/>
  <c r="E209" i="1"/>
  <c r="K209" i="1"/>
  <c r="N209" i="1"/>
  <c r="E210" i="1"/>
  <c r="K210" i="1"/>
  <c r="N210" i="1"/>
  <c r="E211" i="1"/>
  <c r="K211" i="1"/>
  <c r="N211" i="1"/>
  <c r="E212" i="1"/>
  <c r="K212" i="1"/>
  <c r="N212" i="1"/>
  <c r="E213" i="1"/>
  <c r="K213" i="1"/>
  <c r="N213" i="1"/>
  <c r="E214" i="1"/>
  <c r="K214" i="1"/>
  <c r="N214" i="1"/>
  <c r="E215" i="1"/>
  <c r="K215" i="1"/>
  <c r="N215" i="1"/>
  <c r="E216" i="1"/>
  <c r="K216" i="1"/>
  <c r="N216" i="1"/>
  <c r="E217" i="1"/>
  <c r="K217" i="1"/>
  <c r="N217" i="1"/>
  <c r="E218" i="1"/>
  <c r="K218" i="1"/>
  <c r="N218" i="1"/>
  <c r="E219" i="1"/>
  <c r="K219" i="1"/>
  <c r="N219" i="1"/>
  <c r="E220" i="1"/>
  <c r="K220" i="1"/>
  <c r="N220" i="1"/>
  <c r="E221" i="1"/>
  <c r="K221" i="1"/>
  <c r="N221" i="1"/>
  <c r="E222" i="1"/>
  <c r="K222" i="1"/>
  <c r="N222" i="1"/>
  <c r="E223" i="1"/>
  <c r="K223" i="1"/>
  <c r="N223" i="1"/>
  <c r="E224" i="1"/>
  <c r="K224" i="1"/>
  <c r="N224" i="1"/>
  <c r="E225" i="1"/>
  <c r="K225" i="1"/>
  <c r="N225" i="1"/>
  <c r="E226" i="1"/>
  <c r="K226" i="1"/>
  <c r="N226" i="1"/>
  <c r="E227" i="1"/>
  <c r="K227" i="1"/>
  <c r="N227" i="1"/>
  <c r="E228" i="1"/>
  <c r="K228" i="1"/>
  <c r="N228" i="1"/>
  <c r="E229" i="1"/>
  <c r="K229" i="1"/>
  <c r="N229" i="1"/>
  <c r="E230" i="1"/>
  <c r="K230" i="1"/>
  <c r="N230" i="1"/>
  <c r="E231" i="1"/>
  <c r="K231" i="1"/>
  <c r="N231" i="1"/>
  <c r="E232" i="1"/>
  <c r="K232" i="1"/>
  <c r="N232" i="1"/>
  <c r="E233" i="1"/>
  <c r="K233" i="1"/>
  <c r="N233" i="1"/>
  <c r="E234" i="1"/>
  <c r="K234" i="1"/>
  <c r="N234" i="1"/>
  <c r="E235" i="1"/>
  <c r="K235" i="1"/>
  <c r="N235" i="1"/>
  <c r="E236" i="1"/>
  <c r="K236" i="1"/>
  <c r="N236" i="1"/>
  <c r="E237" i="1"/>
  <c r="K237" i="1"/>
  <c r="N237" i="1"/>
  <c r="E238" i="1"/>
  <c r="K238" i="1"/>
  <c r="N238" i="1"/>
  <c r="E239" i="1"/>
  <c r="K239" i="1"/>
  <c r="N239" i="1"/>
  <c r="E240" i="1"/>
  <c r="K240" i="1"/>
  <c r="N240" i="1"/>
  <c r="E241" i="1"/>
  <c r="K241" i="1"/>
  <c r="N241" i="1"/>
  <c r="E242" i="1"/>
  <c r="K242" i="1"/>
  <c r="N242" i="1"/>
  <c r="E243" i="1"/>
  <c r="K243" i="1"/>
  <c r="N243" i="1"/>
  <c r="E244" i="1"/>
  <c r="K244" i="1"/>
  <c r="N244" i="1"/>
  <c r="E245" i="1"/>
  <c r="K245" i="1"/>
  <c r="N245" i="1"/>
  <c r="E246" i="1"/>
  <c r="K246" i="1"/>
  <c r="N246" i="1"/>
  <c r="E247" i="1"/>
  <c r="K247" i="1"/>
  <c r="N247" i="1"/>
  <c r="E248" i="1"/>
  <c r="K248" i="1"/>
  <c r="N248" i="1"/>
  <c r="E249" i="1"/>
  <c r="K249" i="1"/>
  <c r="N249" i="1"/>
  <c r="E250" i="1"/>
  <c r="K250" i="1"/>
  <c r="N250" i="1"/>
  <c r="E251" i="1"/>
  <c r="K251" i="1"/>
  <c r="N251" i="1"/>
  <c r="E252" i="1"/>
  <c r="K252" i="1"/>
  <c r="N252" i="1"/>
  <c r="E253" i="1"/>
  <c r="K253" i="1"/>
  <c r="N253" i="1"/>
  <c r="E254" i="1"/>
  <c r="K254" i="1"/>
  <c r="N254" i="1"/>
  <c r="E255" i="1"/>
  <c r="K255" i="1"/>
  <c r="N255" i="1"/>
  <c r="E256" i="1"/>
  <c r="K256" i="1"/>
  <c r="N256" i="1"/>
  <c r="E257" i="1"/>
  <c r="K257" i="1"/>
  <c r="N257" i="1"/>
  <c r="E258" i="1"/>
  <c r="K258" i="1"/>
  <c r="N258" i="1"/>
  <c r="E259" i="1"/>
  <c r="K259" i="1"/>
  <c r="N259" i="1"/>
  <c r="E260" i="1"/>
  <c r="K260" i="1"/>
  <c r="N260" i="1"/>
  <c r="E261" i="1"/>
  <c r="K261" i="1"/>
  <c r="N261" i="1"/>
  <c r="E262" i="1"/>
  <c r="K262" i="1"/>
  <c r="N262" i="1"/>
  <c r="E263" i="1"/>
  <c r="K263" i="1"/>
  <c r="N263" i="1"/>
  <c r="E264" i="1"/>
  <c r="K264" i="1"/>
  <c r="N264" i="1"/>
  <c r="E265" i="1"/>
  <c r="K265" i="1"/>
  <c r="N265" i="1"/>
  <c r="E266" i="1"/>
  <c r="K266" i="1"/>
  <c r="N266" i="1"/>
  <c r="E267" i="1"/>
  <c r="K267" i="1"/>
  <c r="N267" i="1"/>
  <c r="E268" i="1"/>
  <c r="K268" i="1"/>
  <c r="N268" i="1"/>
  <c r="E269" i="1"/>
  <c r="K269" i="1"/>
  <c r="N269" i="1"/>
  <c r="E270" i="1"/>
  <c r="K270" i="1"/>
  <c r="N270" i="1"/>
  <c r="E271" i="1"/>
  <c r="K271" i="1"/>
  <c r="N271" i="1"/>
  <c r="E272" i="1"/>
  <c r="K272" i="1"/>
  <c r="N272" i="1"/>
  <c r="E273" i="1"/>
  <c r="K273" i="1"/>
  <c r="N273" i="1"/>
  <c r="E274" i="1"/>
  <c r="K274" i="1"/>
  <c r="N274" i="1"/>
  <c r="E275" i="1"/>
  <c r="K275" i="1"/>
  <c r="N275" i="1"/>
  <c r="E276" i="1"/>
  <c r="K276" i="1"/>
  <c r="N276" i="1"/>
  <c r="E277" i="1"/>
  <c r="K277" i="1"/>
  <c r="N277" i="1"/>
  <c r="E278" i="1"/>
  <c r="K278" i="1"/>
  <c r="N278" i="1"/>
  <c r="E279" i="1"/>
  <c r="K279" i="1"/>
  <c r="N279" i="1"/>
  <c r="E280" i="1"/>
  <c r="K280" i="1"/>
  <c r="N280" i="1"/>
  <c r="E281" i="1"/>
  <c r="K281" i="1"/>
  <c r="N281" i="1"/>
  <c r="E282" i="1"/>
  <c r="K282" i="1"/>
  <c r="N282" i="1"/>
  <c r="E283" i="1"/>
  <c r="K283" i="1"/>
  <c r="N283" i="1"/>
  <c r="E284" i="1"/>
  <c r="K284" i="1"/>
  <c r="N284" i="1"/>
  <c r="E285" i="1"/>
  <c r="K285" i="1"/>
  <c r="N285" i="1"/>
  <c r="E286" i="1"/>
  <c r="K286" i="1"/>
  <c r="N286" i="1"/>
  <c r="E287" i="1"/>
  <c r="K287" i="1"/>
  <c r="N287" i="1"/>
  <c r="E288" i="1"/>
  <c r="K288" i="1"/>
  <c r="N288" i="1"/>
  <c r="E289" i="1"/>
  <c r="K289" i="1"/>
  <c r="N289" i="1"/>
  <c r="E290" i="1"/>
  <c r="K290" i="1"/>
  <c r="N290" i="1"/>
  <c r="E291" i="1"/>
  <c r="K291" i="1"/>
  <c r="N291" i="1"/>
  <c r="E292" i="1"/>
  <c r="K292" i="1"/>
  <c r="N292" i="1"/>
  <c r="E293" i="1"/>
  <c r="K293" i="1"/>
  <c r="N293" i="1"/>
  <c r="E294" i="1"/>
  <c r="K294" i="1"/>
  <c r="N294" i="1"/>
  <c r="E295" i="1"/>
  <c r="K295" i="1"/>
  <c r="N295" i="1"/>
  <c r="E296" i="1"/>
  <c r="K296" i="1"/>
  <c r="N296" i="1"/>
  <c r="E297" i="1"/>
  <c r="K297" i="1"/>
  <c r="N297" i="1"/>
  <c r="E298" i="1"/>
  <c r="K298" i="1"/>
  <c r="N298" i="1"/>
  <c r="E299" i="1"/>
  <c r="K299" i="1"/>
  <c r="N299" i="1"/>
  <c r="E300" i="1"/>
  <c r="K300" i="1"/>
  <c r="N300" i="1"/>
  <c r="E301" i="1"/>
  <c r="K301" i="1"/>
  <c r="N301" i="1"/>
  <c r="E302" i="1"/>
  <c r="K302" i="1"/>
  <c r="N302" i="1"/>
  <c r="E303" i="1"/>
  <c r="K303" i="1"/>
  <c r="N303" i="1"/>
  <c r="E304" i="1"/>
  <c r="K304" i="1"/>
  <c r="N304" i="1"/>
  <c r="E305" i="1"/>
  <c r="K305" i="1"/>
  <c r="N305" i="1"/>
  <c r="E306" i="1"/>
  <c r="K306" i="1"/>
  <c r="N306" i="1"/>
  <c r="E307" i="1"/>
  <c r="K307" i="1"/>
  <c r="N307" i="1"/>
  <c r="E308" i="1"/>
  <c r="K308" i="1"/>
  <c r="N308" i="1"/>
  <c r="E309" i="1"/>
  <c r="K309" i="1"/>
  <c r="N309" i="1"/>
  <c r="E310" i="1"/>
  <c r="K310" i="1"/>
  <c r="N310" i="1"/>
  <c r="E311" i="1"/>
  <c r="K311" i="1"/>
  <c r="N311" i="1"/>
  <c r="E312" i="1"/>
  <c r="K312" i="1"/>
  <c r="N312" i="1"/>
  <c r="E313" i="1"/>
  <c r="K313" i="1"/>
  <c r="N313" i="1"/>
  <c r="E314" i="1"/>
  <c r="K314" i="1"/>
  <c r="N314" i="1"/>
  <c r="E315" i="1"/>
  <c r="K315" i="1"/>
  <c r="N315" i="1"/>
  <c r="E316" i="1"/>
  <c r="K316" i="1"/>
  <c r="N316" i="1"/>
  <c r="E317" i="1"/>
  <c r="K317" i="1"/>
  <c r="N317" i="1"/>
  <c r="E318" i="1"/>
  <c r="K318" i="1"/>
  <c r="N318" i="1"/>
  <c r="E319" i="1"/>
  <c r="K319" i="1"/>
  <c r="N319" i="1"/>
  <c r="E320" i="1"/>
  <c r="K320" i="1"/>
  <c r="N320" i="1"/>
  <c r="E321" i="1"/>
  <c r="K321" i="1"/>
  <c r="N321" i="1"/>
  <c r="E322" i="1"/>
  <c r="K322" i="1"/>
  <c r="N322" i="1"/>
  <c r="E323" i="1"/>
  <c r="K323" i="1"/>
  <c r="N323" i="1"/>
  <c r="E324" i="1"/>
  <c r="K324" i="1"/>
  <c r="N324" i="1"/>
  <c r="E325" i="1"/>
  <c r="K325" i="1"/>
  <c r="N325" i="1"/>
  <c r="E326" i="1"/>
  <c r="K326" i="1"/>
  <c r="N326" i="1"/>
  <c r="E327" i="1"/>
  <c r="K327" i="1"/>
  <c r="N327" i="1"/>
  <c r="E328" i="1"/>
  <c r="K328" i="1"/>
  <c r="N328" i="1"/>
  <c r="E329" i="1"/>
  <c r="K329" i="1"/>
  <c r="N329" i="1"/>
  <c r="E330" i="1"/>
  <c r="K330" i="1"/>
  <c r="N330" i="1"/>
  <c r="E331" i="1"/>
  <c r="K331" i="1"/>
  <c r="N331" i="1"/>
  <c r="E332" i="1"/>
  <c r="K332" i="1"/>
  <c r="N332" i="1"/>
  <c r="E333" i="1"/>
  <c r="K333" i="1"/>
  <c r="N333" i="1"/>
  <c r="E334" i="1"/>
  <c r="K334" i="1"/>
  <c r="N334" i="1"/>
  <c r="E335" i="1"/>
  <c r="K335" i="1"/>
  <c r="N335" i="1"/>
  <c r="E336" i="1"/>
  <c r="K336" i="1"/>
  <c r="N336" i="1"/>
  <c r="E337" i="1"/>
  <c r="K337" i="1"/>
  <c r="N337" i="1"/>
  <c r="E338" i="1"/>
  <c r="K338" i="1"/>
  <c r="N338" i="1"/>
  <c r="E339" i="1"/>
  <c r="K339" i="1"/>
  <c r="N339" i="1"/>
  <c r="E340" i="1"/>
  <c r="K340" i="1"/>
  <c r="N340" i="1"/>
  <c r="E341" i="1"/>
  <c r="K341" i="1"/>
  <c r="N341" i="1"/>
  <c r="E342" i="1"/>
  <c r="K342" i="1"/>
  <c r="N342" i="1"/>
  <c r="E343" i="1"/>
  <c r="K343" i="1"/>
  <c r="N343" i="1"/>
  <c r="E344" i="1"/>
  <c r="K344" i="1"/>
  <c r="N344" i="1"/>
  <c r="E345" i="1"/>
  <c r="K345" i="1"/>
  <c r="N345" i="1"/>
  <c r="E346" i="1"/>
  <c r="K346" i="1"/>
  <c r="N346" i="1"/>
  <c r="E347" i="1"/>
  <c r="K347" i="1"/>
  <c r="N347" i="1"/>
  <c r="E348" i="1"/>
  <c r="K348" i="1"/>
  <c r="N348" i="1"/>
  <c r="E349" i="1"/>
  <c r="K349" i="1"/>
  <c r="N349" i="1"/>
  <c r="E350" i="1"/>
  <c r="K350" i="1"/>
  <c r="N350" i="1"/>
  <c r="E351" i="1"/>
  <c r="K351" i="1"/>
  <c r="N351" i="1"/>
  <c r="E352" i="1"/>
  <c r="K352" i="1"/>
  <c r="N352" i="1"/>
  <c r="E353" i="1"/>
  <c r="K353" i="1"/>
  <c r="N353" i="1"/>
  <c r="E354" i="1"/>
  <c r="K354" i="1"/>
  <c r="N354" i="1"/>
  <c r="E355" i="1"/>
  <c r="K355" i="1"/>
  <c r="N355" i="1"/>
  <c r="E356" i="1"/>
  <c r="K356" i="1"/>
  <c r="N356" i="1"/>
  <c r="E357" i="1"/>
  <c r="K357" i="1"/>
  <c r="N357" i="1"/>
  <c r="E358" i="1"/>
  <c r="K358" i="1"/>
  <c r="N358" i="1"/>
  <c r="E359" i="1"/>
  <c r="K359" i="1"/>
  <c r="N359" i="1"/>
  <c r="E360" i="1"/>
  <c r="K360" i="1"/>
  <c r="N360" i="1"/>
  <c r="E361" i="1"/>
  <c r="K361" i="1"/>
  <c r="N361" i="1"/>
  <c r="E362" i="1"/>
  <c r="K362" i="1"/>
  <c r="N362" i="1"/>
  <c r="E363" i="1"/>
  <c r="K363" i="1"/>
  <c r="N363" i="1"/>
  <c r="E364" i="1"/>
  <c r="K364" i="1"/>
  <c r="N364" i="1"/>
  <c r="E365" i="1"/>
  <c r="K365" i="1"/>
  <c r="N365" i="1"/>
  <c r="E366" i="1"/>
  <c r="K366" i="1"/>
  <c r="N366" i="1"/>
  <c r="E367" i="1"/>
  <c r="K367" i="1"/>
  <c r="N367" i="1"/>
  <c r="E368" i="1"/>
  <c r="K368" i="1"/>
  <c r="N368" i="1"/>
  <c r="E369" i="1"/>
  <c r="K369" i="1"/>
  <c r="N369" i="1"/>
  <c r="E370" i="1"/>
  <c r="K370" i="1"/>
  <c r="N370" i="1"/>
  <c r="E371" i="1"/>
  <c r="K371" i="1"/>
  <c r="N371" i="1"/>
  <c r="E372" i="1"/>
  <c r="K372" i="1"/>
  <c r="N372" i="1"/>
  <c r="E373" i="1"/>
  <c r="K373" i="1"/>
  <c r="N373" i="1"/>
  <c r="E374" i="1"/>
  <c r="K374" i="1"/>
  <c r="N374" i="1"/>
  <c r="E375" i="1"/>
  <c r="K375" i="1"/>
  <c r="N375" i="1"/>
  <c r="E376" i="1"/>
  <c r="K376" i="1"/>
  <c r="N376" i="1"/>
  <c r="E377" i="1"/>
  <c r="K377" i="1"/>
  <c r="N377" i="1"/>
  <c r="E378" i="1"/>
  <c r="K378" i="1"/>
  <c r="N378" i="1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3" i="6"/>
  <c r="T26" i="6"/>
  <c r="T27" i="6"/>
  <c r="T28" i="6"/>
  <c r="T29" i="6"/>
  <c r="T30" i="6"/>
  <c r="T32" i="6"/>
  <c r="T33" i="6"/>
  <c r="T34" i="6"/>
  <c r="T35" i="6"/>
  <c r="T36" i="6"/>
  <c r="T37" i="6"/>
  <c r="T38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3" i="6"/>
  <c r="S26" i="6"/>
  <c r="S27" i="6"/>
  <c r="S28" i="6"/>
  <c r="S29" i="6"/>
  <c r="S30" i="6"/>
  <c r="S32" i="6"/>
  <c r="S33" i="6"/>
  <c r="S34" i="6"/>
  <c r="S35" i="6"/>
  <c r="S36" i="6"/>
  <c r="S37" i="6"/>
  <c r="S38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392" i="6"/>
  <c r="S393" i="6"/>
  <c r="S394" i="6"/>
  <c r="S395" i="6"/>
  <c r="S396" i="6"/>
  <c r="S397" i="6"/>
  <c r="S398" i="6"/>
  <c r="S399" i="6"/>
  <c r="S400" i="6"/>
  <c r="S401" i="6"/>
  <c r="S402" i="6"/>
  <c r="S403" i="6"/>
  <c r="S404" i="6"/>
  <c r="S405" i="6"/>
  <c r="S406" i="6"/>
  <c r="S407" i="6"/>
  <c r="S408" i="6"/>
  <c r="S409" i="6"/>
  <c r="S410" i="6"/>
  <c r="S411" i="6"/>
  <c r="S412" i="6"/>
  <c r="S413" i="6"/>
  <c r="S414" i="6"/>
  <c r="S415" i="6"/>
  <c r="S416" i="6"/>
  <c r="S417" i="6"/>
  <c r="S418" i="6"/>
  <c r="S419" i="6"/>
  <c r="S420" i="6"/>
  <c r="S421" i="6"/>
  <c r="S422" i="6"/>
  <c r="S423" i="6"/>
  <c r="S424" i="6"/>
  <c r="S425" i="6"/>
  <c r="S426" i="6"/>
  <c r="S427" i="6"/>
  <c r="S428" i="6"/>
  <c r="S429" i="6"/>
  <c r="S430" i="6"/>
  <c r="S431" i="6"/>
  <c r="S432" i="6"/>
  <c r="S433" i="6"/>
  <c r="S434" i="6"/>
  <c r="S435" i="6"/>
  <c r="S436" i="6"/>
  <c r="S437" i="6"/>
  <c r="S438" i="6"/>
  <c r="S439" i="6"/>
  <c r="S440" i="6"/>
  <c r="S441" i="6"/>
  <c r="S442" i="6"/>
  <c r="S443" i="6"/>
  <c r="S444" i="6"/>
  <c r="S445" i="6"/>
  <c r="S446" i="6"/>
  <c r="S447" i="6"/>
  <c r="S448" i="6"/>
  <c r="S449" i="6"/>
  <c r="S450" i="6"/>
  <c r="S451" i="6"/>
  <c r="S452" i="6"/>
  <c r="S453" i="6"/>
  <c r="S454" i="6"/>
  <c r="S455" i="6"/>
  <c r="S456" i="6"/>
  <c r="S457" i="6"/>
  <c r="S458" i="6"/>
  <c r="S459" i="6"/>
  <c r="S460" i="6"/>
  <c r="S2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<sst xmlns="http://schemas.openxmlformats.org/spreadsheetml/2006/main" count="7173" uniqueCount="1440">
  <si>
    <t>BDL</t>
  </si>
  <si>
    <t>mg/L</t>
  </si>
  <si>
    <t>&lt;1</t>
  </si>
  <si>
    <t>&lt;0.05</t>
  </si>
  <si>
    <t>&lt;10</t>
  </si>
  <si>
    <t/>
  </si>
  <si>
    <t>ug/L</t>
  </si>
  <si>
    <t>&lt;0.1</t>
  </si>
  <si>
    <t>&lt;0.7</t>
  </si>
  <si>
    <t>&lt;0.17</t>
  </si>
  <si>
    <t>&lt;2</t>
  </si>
  <si>
    <t>&lt;0.06</t>
  </si>
  <si>
    <t>&lt;0.15</t>
  </si>
  <si>
    <t>&lt;3</t>
  </si>
  <si>
    <t>&lt;4</t>
  </si>
  <si>
    <t>&lt;0.07</t>
  </si>
  <si>
    <t>&lt;40</t>
  </si>
  <si>
    <t>10/29/2014 00:00:00</t>
  </si>
  <si>
    <t>08/15/2014 13:52:00</t>
  </si>
  <si>
    <t>20156047-002</t>
  </si>
  <si>
    <t>BB SB</t>
  </si>
  <si>
    <t>ENV-2014011068-001-A</t>
  </si>
  <si>
    <t>10267A</t>
  </si>
  <si>
    <t>Blank</t>
  </si>
  <si>
    <t>J</t>
  </si>
  <si>
    <t>20156046-002</t>
  </si>
  <si>
    <t>ENV-2014011067-001-A</t>
  </si>
  <si>
    <t> 11.01</t>
  </si>
  <si>
    <t> 8.12</t>
  </si>
  <si>
    <t> 61.85</t>
  </si>
  <si>
    <t> 7.76</t>
  </si>
  <si>
    <t>Duplicate</t>
  </si>
  <si>
    <t>08/15/2014 13:51:00</t>
  </si>
  <si>
    <t>20156045-002</t>
  </si>
  <si>
    <t>ENV-2014011066-001-A</t>
  </si>
  <si>
    <t> 17.74</t>
  </si>
  <si>
    <t> 6.92</t>
  </si>
  <si>
    <t> 67.83</t>
  </si>
  <si>
    <t> 8.09</t>
  </si>
  <si>
    <t>20156044-002</t>
  </si>
  <si>
    <t>ENV-2014011065-001-A</t>
  </si>
  <si>
    <t> 15.16</t>
  </si>
  <si>
    <t> 7.50</t>
  </si>
  <si>
    <t> 125.3</t>
  </si>
  <si>
    <t> 7.91</t>
  </si>
  <si>
    <t>20156043-002</t>
  </si>
  <si>
    <t>ENV-2014011064-001-A</t>
  </si>
  <si>
    <t> 14.09</t>
  </si>
  <si>
    <t> 7.56</t>
  </si>
  <si>
    <t> 101.3</t>
  </si>
  <si>
    <t>20156042-002</t>
  </si>
  <si>
    <t>ENV-2014011063-001-A</t>
  </si>
  <si>
    <t> 15.73</t>
  </si>
  <si>
    <t> 7.21</t>
  </si>
  <si>
    <t> 219.4</t>
  </si>
  <si>
    <t> 8.23</t>
  </si>
  <si>
    <t>20156041-002</t>
  </si>
  <si>
    <t>ENV-2014011062-001-A</t>
  </si>
  <si>
    <t> 12.89</t>
  </si>
  <si>
    <t> 7.59</t>
  </si>
  <si>
    <t> 52.35</t>
  </si>
  <si>
    <t> 7.49</t>
  </si>
  <si>
    <t>10268B</t>
  </si>
  <si>
    <t>20156040-002</t>
  </si>
  <si>
    <t>ENV-2014011061-001-A</t>
  </si>
  <si>
    <t>20156039-002</t>
  </si>
  <si>
    <t>ENV-2014011060-001-A</t>
  </si>
  <si>
    <t> 19.31</t>
  </si>
  <si>
    <t> 7.30</t>
  </si>
  <si>
    <t> 145.41</t>
  </si>
  <si>
    <t> 8.34</t>
  </si>
  <si>
    <t>08/15/2014 13:50:00</t>
  </si>
  <si>
    <t>20156038-002</t>
  </si>
  <si>
    <t>ENV-2014011059-001-A</t>
  </si>
  <si>
    <t> 8.89</t>
  </si>
  <si>
    <t> 8.74</t>
  </si>
  <si>
    <t> 100.6</t>
  </si>
  <si>
    <t> 7.65</t>
  </si>
  <si>
    <t>20156037-002</t>
  </si>
  <si>
    <t>ENV-2014011058-001-A</t>
  </si>
  <si>
    <t> 19.50</t>
  </si>
  <si>
    <t> 8.04</t>
  </si>
  <si>
    <t> 107.7</t>
  </si>
  <si>
    <t> 8-80</t>
  </si>
  <si>
    <t>20156036-002</t>
  </si>
  <si>
    <t>ENV-2014011057-001-A</t>
  </si>
  <si>
    <t> 7.78</t>
  </si>
  <si>
    <t> 7.82</t>
  </si>
  <si>
    <t>10/27/2014 00:00:00</t>
  </si>
  <si>
    <t>08/08/2014 14:06:00</t>
  </si>
  <si>
    <t>20156035-002</t>
  </si>
  <si>
    <t>BB PB</t>
  </si>
  <si>
    <t>ENV-2014010611-001-A</t>
  </si>
  <si>
    <t> 17.13</t>
  </si>
  <si>
    <t> 6.82</t>
  </si>
  <si>
    <t> 128.2</t>
  </si>
  <si>
    <t> 7.77</t>
  </si>
  <si>
    <t>08/08/2014 14:05:00</t>
  </si>
  <si>
    <t>20156034-002</t>
  </si>
  <si>
    <t>ENV-2014010609-001-A</t>
  </si>
  <si>
    <t> 21.33</t>
  </si>
  <si>
    <t> 6.55</t>
  </si>
  <si>
    <t> 134.6</t>
  </si>
  <si>
    <t> 8.37</t>
  </si>
  <si>
    <t>&lt;0.003</t>
  </si>
  <si>
    <t>20156033-002</t>
  </si>
  <si>
    <t>ENV-2014010610-001-A</t>
  </si>
  <si>
    <t>138A</t>
  </si>
  <si>
    <t>20156032-002</t>
  </si>
  <si>
    <t>ENV-2014010608-001-A</t>
  </si>
  <si>
    <t> 14.33</t>
  </si>
  <si>
    <t> 93.09</t>
  </si>
  <si>
    <t> 8.24</t>
  </si>
  <si>
    <t>20156031-002</t>
  </si>
  <si>
    <t>ENV-2014010607-001-A</t>
  </si>
  <si>
    <t>20156030-002</t>
  </si>
  <si>
    <t>ENV-2014010606-001-A</t>
  </si>
  <si>
    <t> 17.77</t>
  </si>
  <si>
    <t> 6.42</t>
  </si>
  <si>
    <t> 701.5</t>
  </si>
  <si>
    <t> 8.05</t>
  </si>
  <si>
    <t>20156029-002</t>
  </si>
  <si>
    <t>ENV-2014010605-001-A</t>
  </si>
  <si>
    <t> 12.95</t>
  </si>
  <si>
    <t> 7.55</t>
  </si>
  <si>
    <t> 49.94</t>
  </si>
  <si>
    <t> 7.69</t>
  </si>
  <si>
    <t>20156028-002</t>
  </si>
  <si>
    <t>ENV-2014010604-001-A</t>
  </si>
  <si>
    <t>20156027-002</t>
  </si>
  <si>
    <t>ENV-2014010603-001-A</t>
  </si>
  <si>
    <t> 20.20</t>
  </si>
  <si>
    <t> 7.85</t>
  </si>
  <si>
    <t> 1263</t>
  </si>
  <si>
    <t>20156026-002</t>
  </si>
  <si>
    <t>ENV-2014010602-001-A</t>
  </si>
  <si>
    <t>10767B</t>
  </si>
  <si>
    <t>20156025-002</t>
  </si>
  <si>
    <t>ENV-2014010601-001-A</t>
  </si>
  <si>
    <t> 17.26</t>
  </si>
  <si>
    <t> 7.40</t>
  </si>
  <si>
    <t> 266.9</t>
  </si>
  <si>
    <t> 8.48</t>
  </si>
  <si>
    <t>10770A</t>
  </si>
  <si>
    <t>20156024-002</t>
  </si>
  <si>
    <t>ENV-2014010600-001-A</t>
  </si>
  <si>
    <t> 14.29</t>
  </si>
  <si>
    <t> 7.51</t>
  </si>
  <si>
    <t> 148.2</t>
  </si>
  <si>
    <t> 8.10</t>
  </si>
  <si>
    <t>20156048-001</t>
  </si>
  <si>
    <t>ENV-2014010612-001-A</t>
  </si>
  <si>
    <t>&lt;0.02</t>
  </si>
  <si>
    <t>10/10/2014 00:00:00</t>
  </si>
  <si>
    <t>07/25/2014 16:16:00</t>
  </si>
  <si>
    <t>20156047-001</t>
  </si>
  <si>
    <t>ENV-2014009789-001-A</t>
  </si>
  <si>
    <t>20156046-001</t>
  </si>
  <si>
    <t>ENV-2014009788-001-A</t>
  </si>
  <si>
    <t> 7.42</t>
  </si>
  <si>
    <t> 66.73</t>
  </si>
  <si>
    <t>20156045-001</t>
  </si>
  <si>
    <t>ENV-2014009787-001-A</t>
  </si>
  <si>
    <t>20156044-001</t>
  </si>
  <si>
    <t>ENV-2014009786-001-A</t>
  </si>
  <si>
    <t> 7.96</t>
  </si>
  <si>
    <t> 133.0</t>
  </si>
  <si>
    <t>20156043-001</t>
  </si>
  <si>
    <t>ENV-2014009785-001-A</t>
  </si>
  <si>
    <t> 8.29</t>
  </si>
  <si>
    <t> 111.5</t>
  </si>
  <si>
    <t>20156042-001</t>
  </si>
  <si>
    <t>ENV-2014009784-001-A</t>
  </si>
  <si>
    <t> 8.01</t>
  </si>
  <si>
    <t> 176.4</t>
  </si>
  <si>
    <t>07/25/2014 16:15:00</t>
  </si>
  <si>
    <t>20156041-001</t>
  </si>
  <si>
    <t>ENV-2014009783-001-A</t>
  </si>
  <si>
    <t> 48.17</t>
  </si>
  <si>
    <t>20156040-001</t>
  </si>
  <si>
    <t>ENV-2014009782-001-A</t>
  </si>
  <si>
    <t> 8.56</t>
  </si>
  <si>
    <t> 45.99</t>
  </si>
  <si>
    <t>20156039-001</t>
  </si>
  <si>
    <t>ENV-2014009781-001-A</t>
  </si>
  <si>
    <t> 6.79</t>
  </si>
  <si>
    <t> 220.9</t>
  </si>
  <si>
    <t>20156038-001</t>
  </si>
  <si>
    <t>ENV-2014009780-001-A</t>
  </si>
  <si>
    <t> 115.0</t>
  </si>
  <si>
    <t>20156037-001</t>
  </si>
  <si>
    <t>ENV-2014009779-001-A</t>
  </si>
  <si>
    <t> 159.4</t>
  </si>
  <si>
    <t>20156036-001</t>
  </si>
  <si>
    <t>ENV-2014009778-001-A</t>
  </si>
  <si>
    <t> 66.90</t>
  </si>
  <si>
    <t>07/18/2014 14:19:00</t>
  </si>
  <si>
    <t>20156035-001</t>
  </si>
  <si>
    <t>BB BAB</t>
  </si>
  <si>
    <t>ENV-2014009410-001-A</t>
  </si>
  <si>
    <t> 6.85</t>
  </si>
  <si>
    <t> 112.1</t>
  </si>
  <si>
    <t>20156034-001</t>
  </si>
  <si>
    <t>ENV-2014009409-001-A</t>
  </si>
  <si>
    <t> 6.01</t>
  </si>
  <si>
    <t> 114.0</t>
  </si>
  <si>
    <t>20156033-001</t>
  </si>
  <si>
    <t>ENV-2014009408-001-A</t>
  </si>
  <si>
    <t>20156032-001</t>
  </si>
  <si>
    <t>ENV-2014009407-001-A</t>
  </si>
  <si>
    <t> 6.38</t>
  </si>
  <si>
    <t> 66.71</t>
  </si>
  <si>
    <t>20156031-001</t>
  </si>
  <si>
    <t>ENV-2014009406-001-A</t>
  </si>
  <si>
    <t>20156030-001</t>
  </si>
  <si>
    <t>ENV-2014009405-001-A</t>
  </si>
  <si>
    <t> 6.63</t>
  </si>
  <si>
    <t> 537.1</t>
  </si>
  <si>
    <t>20156029-001</t>
  </si>
  <si>
    <t>ENV-2014009404-001-A</t>
  </si>
  <si>
    <t> 7.38</t>
  </si>
  <si>
    <t> 41.24</t>
  </si>
  <si>
    <t>20156028-001</t>
  </si>
  <si>
    <t>ENV-2014009403-001-A</t>
  </si>
  <si>
    <t> 7.06</t>
  </si>
  <si>
    <t> 129.7</t>
  </si>
  <si>
    <t>20156027-001</t>
  </si>
  <si>
    <t>ENV-2014009402-001-A</t>
  </si>
  <si>
    <t> 8.14</t>
  </si>
  <si>
    <t> 122.22</t>
  </si>
  <si>
    <t>20156026-001</t>
  </si>
  <si>
    <t>ENV-2014009401-001-A</t>
  </si>
  <si>
    <t> 6.77</t>
  </si>
  <si>
    <t> 219.0</t>
  </si>
  <si>
    <t>20156025-001</t>
  </si>
  <si>
    <t>ENV-2014009400-001-A</t>
  </si>
  <si>
    <t> 7.12</t>
  </si>
  <si>
    <t> 254.3</t>
  </si>
  <si>
    <t>20156024-001</t>
  </si>
  <si>
    <t>ENV-2014009399-001-A</t>
  </si>
  <si>
    <t> 6.99</t>
  </si>
  <si>
    <t> 166.3</t>
  </si>
  <si>
    <t>_MDL</t>
  </si>
  <si>
    <t>_Qualifier</t>
  </si>
  <si>
    <t>_Units</t>
  </si>
  <si>
    <t>Chloride*</t>
  </si>
  <si>
    <t>Nitrogen, Nitrate/Nitrite</t>
  </si>
  <si>
    <t>Nitrogen, Total (Subcontracted)</t>
  </si>
  <si>
    <t>Alkalinity, Total</t>
  </si>
  <si>
    <t>Sulfate</t>
  </si>
  <si>
    <t>Phosphorus, Phosphate Total</t>
  </si>
  <si>
    <t>Nitrogen, Ammonia</t>
  </si>
  <si>
    <t>Zinc, Dissolved</t>
  </si>
  <si>
    <t>Uranium, Dissolved</t>
  </si>
  <si>
    <t>Sodium, Dissolved</t>
  </si>
  <si>
    <t>Silver, Dissolved</t>
  </si>
  <si>
    <t>Selenium, Dissolved</t>
  </si>
  <si>
    <t>Nickel, Dissolved</t>
  </si>
  <si>
    <t>Manganese, Dissolved</t>
  </si>
  <si>
    <t>Magnesium, Dissolved</t>
  </si>
  <si>
    <t>Lead, Dissolved</t>
  </si>
  <si>
    <t>Iron, Total Recoverable</t>
  </si>
  <si>
    <t>Iron, Dissolved</t>
  </si>
  <si>
    <t>Hardness Total</t>
  </si>
  <si>
    <t>Copper, Dissolved</t>
  </si>
  <si>
    <t>Chromium, Dissolved</t>
  </si>
  <si>
    <t>Calcium, Dissolved</t>
  </si>
  <si>
    <t>Cadmium, Dissolved</t>
  </si>
  <si>
    <t>Arsenic, Total Recoverable</t>
  </si>
  <si>
    <t>Arsenic, Dissolved</t>
  </si>
  <si>
    <t>Aluminum, Dissolved</t>
  </si>
  <si>
    <t>_ChemReportDate</t>
  </si>
  <si>
    <t>_RecvTemp</t>
  </si>
  <si>
    <t>_RecvDt</t>
  </si>
  <si>
    <t>_CollectedBy</t>
  </si>
  <si>
    <t>_CollDate</t>
  </si>
  <si>
    <t>Accessionid</t>
  </si>
  <si>
    <t>Temp</t>
  </si>
  <si>
    <t>Diss Oxygen</t>
  </si>
  <si>
    <t>Conductivity</t>
  </si>
  <si>
    <t>pH</t>
  </si>
  <si>
    <t>StationID</t>
  </si>
  <si>
    <t>Notes</t>
  </si>
  <si>
    <t>WaterbodyName</t>
  </si>
  <si>
    <t>Location</t>
  </si>
  <si>
    <t>Lat_Dec</t>
  </si>
  <si>
    <t>Long_Dec</t>
  </si>
  <si>
    <t>CollDate</t>
  </si>
  <si>
    <t>ReferenceStatus</t>
  </si>
  <si>
    <t>Biotype</t>
  </si>
  <si>
    <t>TotalTax_</t>
  </si>
  <si>
    <t>ScTotalTaxa_</t>
  </si>
  <si>
    <t>EPTax_Elv_</t>
  </si>
  <si>
    <t>ScEPTax_Elv_</t>
  </si>
  <si>
    <t>PreShrTax_</t>
  </si>
  <si>
    <t>ScPreShrTax_</t>
  </si>
  <si>
    <t>ClngrTax_</t>
  </si>
  <si>
    <t>ScClngrTax_</t>
  </si>
  <si>
    <t>ScClngrTaxElv_</t>
  </si>
  <si>
    <t>InsectTax_</t>
  </si>
  <si>
    <t>ScInsectTax_</t>
  </si>
  <si>
    <t>NonInsPT_</t>
  </si>
  <si>
    <t>ScNonInsPT_</t>
  </si>
  <si>
    <t>SensFamPlnsPct_</t>
  </si>
  <si>
    <t>ScSensFamPlnsPct_</t>
  </si>
  <si>
    <t>ChiroPct_</t>
  </si>
  <si>
    <t>ScChiroPct_</t>
  </si>
  <si>
    <t>EphemPct_</t>
  </si>
  <si>
    <t>ScEphemPct_</t>
  </si>
  <si>
    <t>BeckBI_</t>
  </si>
  <si>
    <t>ScBeckBI_</t>
  </si>
  <si>
    <t>Dom01Pct_</t>
  </si>
  <si>
    <t>ScDom01Pct_</t>
  </si>
  <si>
    <t>SprwlPct_</t>
  </si>
  <si>
    <t>ScSprwlPct_</t>
  </si>
  <si>
    <t>TotalInd_</t>
  </si>
  <si>
    <t>MMITotal_</t>
  </si>
  <si>
    <t>MMI_</t>
  </si>
  <si>
    <t>O/E_p&gt;half</t>
  </si>
  <si>
    <t>ModelTestResult</t>
  </si>
  <si>
    <t>BenSampID</t>
  </si>
  <si>
    <t>RepNum</t>
  </si>
  <si>
    <t>Samp_Rep</t>
  </si>
  <si>
    <t>Bioregion</t>
  </si>
  <si>
    <t>10769</t>
  </si>
  <si>
    <t>Fish Creek</t>
  </si>
  <si>
    <t>at Fish Creek SWA</t>
  </si>
  <si>
    <t>Not Reference or Degraded</t>
  </si>
  <si>
    <t>N/A</t>
  </si>
  <si>
    <t>Pass</t>
  </si>
  <si>
    <t>3674_1</t>
  </si>
  <si>
    <t>Mountains</t>
  </si>
  <si>
    <t>Roaring Forks Creek</t>
  </si>
  <si>
    <t>at mouth</t>
  </si>
  <si>
    <t>3673_1</t>
  </si>
  <si>
    <t>West Dolores River</t>
  </si>
  <si>
    <t>blw 686 Rd</t>
  </si>
  <si>
    <t>3675_1</t>
  </si>
  <si>
    <t>9372</t>
  </si>
  <si>
    <t>Vallecito Creek</t>
  </si>
  <si>
    <t>abv Vallecito Reservoir at Campground</t>
  </si>
  <si>
    <t>3720_1</t>
  </si>
  <si>
    <t>9717</t>
  </si>
  <si>
    <t>Mancos River</t>
  </si>
  <si>
    <t>abv 37.5 Rd</t>
  </si>
  <si>
    <t>3722_1</t>
  </si>
  <si>
    <t>Xeric</t>
  </si>
  <si>
    <t>Florida River</t>
  </si>
  <si>
    <t>abv Lemon Reservoir at USGS gage</t>
  </si>
  <si>
    <t>3686_1</t>
  </si>
  <si>
    <t>3686_3</t>
  </si>
  <si>
    <t>9245</t>
  </si>
  <si>
    <t>Stollsteimer Creek</t>
  </si>
  <si>
    <t>at Hwy 151</t>
  </si>
  <si>
    <t>3716_1</t>
  </si>
  <si>
    <t>9274</t>
  </si>
  <si>
    <t>Williams Creek</t>
  </si>
  <si>
    <t>blw 631 Rd</t>
  </si>
  <si>
    <t>3717_1</t>
  </si>
  <si>
    <t>9853</t>
  </si>
  <si>
    <t>Navajo River</t>
  </si>
  <si>
    <t>at 362 Rd</t>
  </si>
  <si>
    <t>3723_1</t>
  </si>
  <si>
    <t>9862</t>
  </si>
  <si>
    <t>Rio Blanco River</t>
  </si>
  <si>
    <t>at 656 Rd (Group Campground)</t>
  </si>
  <si>
    <t>3725_1</t>
  </si>
  <si>
    <t>10283</t>
  </si>
  <si>
    <t>Cebolla Creek</t>
  </si>
  <si>
    <t>at Cebolla Cr SWA</t>
  </si>
  <si>
    <t>3659_1</t>
  </si>
  <si>
    <t>10322</t>
  </si>
  <si>
    <t>Cochetopa Creek</t>
  </si>
  <si>
    <t>at Sillsville</t>
  </si>
  <si>
    <t>3661_1</t>
  </si>
  <si>
    <t>10324</t>
  </si>
  <si>
    <t>0.7 mi South of KK-14 Rd</t>
  </si>
  <si>
    <t>3662_1</t>
  </si>
  <si>
    <t>10329</t>
  </si>
  <si>
    <t>Stewart Creek</t>
  </si>
  <si>
    <t>at La Garita W.A. (794 Rd)</t>
  </si>
  <si>
    <t>3664_1</t>
  </si>
  <si>
    <t>10118</t>
  </si>
  <si>
    <t>East River</t>
  </si>
  <si>
    <t xml:space="preserve">Gothic campground.  Bottom of reach 200' upstream </t>
  </si>
  <si>
    <t>3644_1</t>
  </si>
  <si>
    <t>Mill Creek</t>
  </si>
  <si>
    <t>at Mill-Castle Campground</t>
  </si>
  <si>
    <t>3656_1</t>
  </si>
  <si>
    <t>3656_3</t>
  </si>
  <si>
    <t>Ohio Creek</t>
  </si>
  <si>
    <t>blw 730 Rd</t>
  </si>
  <si>
    <t>3657_1</t>
  </si>
  <si>
    <t>10231</t>
  </si>
  <si>
    <t>Blue Creek</t>
  </si>
  <si>
    <t>above Hwy 50</t>
  </si>
  <si>
    <t>3647_1</t>
  </si>
  <si>
    <t>10232</t>
  </si>
  <si>
    <t>Pine Creek</t>
  </si>
  <si>
    <t>blw Snelson Creek</t>
  </si>
  <si>
    <t>3649_1</t>
  </si>
  <si>
    <t>10240</t>
  </si>
  <si>
    <t>Lake Fork Gunnison River</t>
  </si>
  <si>
    <t>at Railroad Camp</t>
  </si>
  <si>
    <t>3654_1</t>
  </si>
  <si>
    <t>9240</t>
  </si>
  <si>
    <t>First Fork Piedra River</t>
  </si>
  <si>
    <t>3715_1</t>
  </si>
  <si>
    <t>Status</t>
  </si>
  <si>
    <t>ActivityID</t>
  </si>
  <si>
    <t>CollMeth</t>
  </si>
  <si>
    <t>%SensFamPlns</t>
  </si>
  <si>
    <t>AmphPct</t>
  </si>
  <si>
    <t>Baet2EphPct</t>
  </si>
  <si>
    <t>BeckBI</t>
  </si>
  <si>
    <t>BivalPct</t>
  </si>
  <si>
    <t>BrrwrPct</t>
  </si>
  <si>
    <t>BrrwrTax</t>
  </si>
  <si>
    <t>ChiroPct</t>
  </si>
  <si>
    <t>ChiroTax</t>
  </si>
  <si>
    <t>CllctPct</t>
  </si>
  <si>
    <t>CllctTax</t>
  </si>
  <si>
    <t>ClmbrPct</t>
  </si>
  <si>
    <t>ClmbrTax</t>
  </si>
  <si>
    <t>ClngrPct</t>
  </si>
  <si>
    <t>ClngrSprwlrPct</t>
  </si>
  <si>
    <t>ClngrTax</t>
  </si>
  <si>
    <t>ColeoPct</t>
  </si>
  <si>
    <t>ColeoTax</t>
  </si>
  <si>
    <t>CorbPct</t>
  </si>
  <si>
    <t>CrCh2ChiPct</t>
  </si>
  <si>
    <t>CrMolPct</t>
  </si>
  <si>
    <t>CrMolTax</t>
  </si>
  <si>
    <t>D</t>
  </si>
  <si>
    <t>D_Mg</t>
  </si>
  <si>
    <t>DipPct</t>
  </si>
  <si>
    <t>DipTax</t>
  </si>
  <si>
    <t>Dom01Pct</t>
  </si>
  <si>
    <t>EphemPct</t>
  </si>
  <si>
    <t>EphemTax</t>
  </si>
  <si>
    <t>EPTPct</t>
  </si>
  <si>
    <t>EPTTax</t>
  </si>
  <si>
    <t>Evenness</t>
  </si>
  <si>
    <t>FiltrPct</t>
  </si>
  <si>
    <t>FiltrTax</t>
  </si>
  <si>
    <t>GastrPct</t>
  </si>
  <si>
    <t>GeneraSensFamPlns</t>
  </si>
  <si>
    <t>HBI</t>
  </si>
  <si>
    <t>Hyd2EPTPct</t>
  </si>
  <si>
    <t>Hyd2TriPct</t>
  </si>
  <si>
    <t>InsectTax</t>
  </si>
  <si>
    <t>IntolPct</t>
  </si>
  <si>
    <t>IntolTax</t>
  </si>
  <si>
    <t>IsoPct</t>
  </si>
  <si>
    <t>NonInPct</t>
  </si>
  <si>
    <t>NonInPctTax</t>
  </si>
  <si>
    <t>OdonPct</t>
  </si>
  <si>
    <t>OligoPct</t>
  </si>
  <si>
    <t>OligoTax</t>
  </si>
  <si>
    <t>Orth2ChiPct</t>
  </si>
  <si>
    <t>OrthoTax</t>
  </si>
  <si>
    <t>PlecoPct</t>
  </si>
  <si>
    <t>PlecoTax</t>
  </si>
  <si>
    <t>PredatScrapTax</t>
  </si>
  <si>
    <t>PredPct</t>
  </si>
  <si>
    <t>PredTax</t>
  </si>
  <si>
    <t>PteroTax</t>
  </si>
  <si>
    <t>ScrapPct</t>
  </si>
  <si>
    <t>ScrapTax</t>
  </si>
  <si>
    <t>Shan_base_10</t>
  </si>
  <si>
    <t>Shan_base_2</t>
  </si>
  <si>
    <t>Shan_base_e</t>
  </si>
  <si>
    <t>ShredPct</t>
  </si>
  <si>
    <t>ShredTax</t>
  </si>
  <si>
    <t>SprwlPct</t>
  </si>
  <si>
    <t>SprwlTax</t>
  </si>
  <si>
    <t>SwmmrPct</t>
  </si>
  <si>
    <t>SwmmrTax</t>
  </si>
  <si>
    <t>TanytPct</t>
  </si>
  <si>
    <t>TanytTax</t>
  </si>
  <si>
    <t>Tnyt2ChiPct</t>
  </si>
  <si>
    <t>TolerPct</t>
  </si>
  <si>
    <t>TolerTax</t>
  </si>
  <si>
    <t>TotalInd</t>
  </si>
  <si>
    <t>TotalTax</t>
  </si>
  <si>
    <t>TrichPct</t>
  </si>
  <si>
    <t>TrichTax</t>
  </si>
  <si>
    <t>B-4349</t>
  </si>
  <si>
    <t>B-4348</t>
  </si>
  <si>
    <t>B-4350</t>
  </si>
  <si>
    <t>B-4395</t>
  </si>
  <si>
    <t>B-4397</t>
  </si>
  <si>
    <t>B-4361</t>
  </si>
  <si>
    <t>B-4391</t>
  </si>
  <si>
    <t>B-4392</t>
  </si>
  <si>
    <t>B-4398</t>
  </si>
  <si>
    <t>B-4400</t>
  </si>
  <si>
    <t>B-4334</t>
  </si>
  <si>
    <t>B-4336</t>
  </si>
  <si>
    <t>B-4337</t>
  </si>
  <si>
    <t>B-4339</t>
  </si>
  <si>
    <t>B-4319</t>
  </si>
  <si>
    <t>B-4331</t>
  </si>
  <si>
    <t>B-4332</t>
  </si>
  <si>
    <t>B-4322</t>
  </si>
  <si>
    <t>B-4324</t>
  </si>
  <si>
    <t>B-4329</t>
  </si>
  <si>
    <t>B-4390</t>
  </si>
  <si>
    <t>NHDSLOPE</t>
  </si>
  <si>
    <t>ELEV_SITE</t>
  </si>
  <si>
    <t>ECO3</t>
  </si>
  <si>
    <t>ECO4</t>
  </si>
  <si>
    <t>SUMMER</t>
  </si>
  <si>
    <t>WINTER</t>
  </si>
  <si>
    <t>LOG_XP_PT</t>
  </si>
  <si>
    <t>SQRT_TOPO</t>
  </si>
  <si>
    <t>PRCPSHORTWS</t>
  </si>
  <si>
    <t>DOY</t>
  </si>
  <si>
    <t>21e</t>
  </si>
  <si>
    <t>20c</t>
  </si>
  <si>
    <t>21b</t>
  </si>
  <si>
    <t>21f</t>
  </si>
  <si>
    <t>21i</t>
  </si>
  <si>
    <t>21h</t>
  </si>
  <si>
    <t>21g</t>
  </si>
  <si>
    <t>Gothic campground.  Bottom of reach 200' upstream of bridge</t>
  </si>
  <si>
    <t>Waterbody</t>
  </si>
  <si>
    <t>Description</t>
  </si>
  <si>
    <t>Lat</t>
  </si>
  <si>
    <t>Long</t>
  </si>
  <si>
    <t>DeployDate</t>
  </si>
  <si>
    <t>HarvestDate</t>
  </si>
  <si>
    <t>Rack</t>
  </si>
  <si>
    <t>Vial</t>
  </si>
  <si>
    <t>Group</t>
  </si>
  <si>
    <t>GroupID</t>
  </si>
  <si>
    <t>Barcode</t>
  </si>
  <si>
    <t>Freezer</t>
  </si>
  <si>
    <t>C7</t>
  </si>
  <si>
    <t>C</t>
  </si>
  <si>
    <t>P58</t>
  </si>
  <si>
    <t>P</t>
  </si>
  <si>
    <t>NP23</t>
  </si>
  <si>
    <t>NP</t>
  </si>
  <si>
    <t>N97</t>
  </si>
  <si>
    <t>N</t>
  </si>
  <si>
    <t>N2</t>
  </si>
  <si>
    <t>P65</t>
  </si>
  <si>
    <t>C28</t>
  </si>
  <si>
    <t>N105</t>
  </si>
  <si>
    <t>NP89</t>
  </si>
  <si>
    <t>NP74</t>
  </si>
  <si>
    <t>N86</t>
  </si>
  <si>
    <t>P98</t>
  </si>
  <si>
    <t>P75</t>
  </si>
  <si>
    <t>N68</t>
  </si>
  <si>
    <t>NP47</t>
  </si>
  <si>
    <t>C9</t>
  </si>
  <si>
    <t>NP86</t>
  </si>
  <si>
    <t>C19</t>
  </si>
  <si>
    <t>P7</t>
  </si>
  <si>
    <t>C21</t>
  </si>
  <si>
    <t>P22</t>
  </si>
  <si>
    <t>P106</t>
  </si>
  <si>
    <t>NP106</t>
  </si>
  <si>
    <t>NP105</t>
  </si>
  <si>
    <t>C88</t>
  </si>
  <si>
    <t>N115</t>
  </si>
  <si>
    <t>C68</t>
  </si>
  <si>
    <t>C37</t>
  </si>
  <si>
    <t>NP111</t>
  </si>
  <si>
    <t>C40</t>
  </si>
  <si>
    <t>N9</t>
  </si>
  <si>
    <t>N26</t>
  </si>
  <si>
    <t>N73</t>
  </si>
  <si>
    <t>NP110</t>
  </si>
  <si>
    <t>P93</t>
  </si>
  <si>
    <t>C49</t>
  </si>
  <si>
    <t>P112</t>
  </si>
  <si>
    <t>P8</t>
  </si>
  <si>
    <t>N114</t>
  </si>
  <si>
    <t>NP108</t>
  </si>
  <si>
    <t>NP22</t>
  </si>
  <si>
    <t>NP28</t>
  </si>
  <si>
    <t>P42</t>
  </si>
  <si>
    <t>C13</t>
  </si>
  <si>
    <t>P24</t>
  </si>
  <si>
    <t>P72</t>
  </si>
  <si>
    <t>N51</t>
  </si>
  <si>
    <t>NP51</t>
  </si>
  <si>
    <t>N49</t>
  </si>
  <si>
    <t>N92</t>
  </si>
  <si>
    <t>NP42</t>
  </si>
  <si>
    <t>P103</t>
  </si>
  <si>
    <t>P44</t>
  </si>
  <si>
    <t>NP71</t>
  </si>
  <si>
    <t>N93</t>
  </si>
  <si>
    <t>N47</t>
  </si>
  <si>
    <t>C111</t>
  </si>
  <si>
    <t>C112</t>
  </si>
  <si>
    <t>C113</t>
  </si>
  <si>
    <t>C74</t>
  </si>
  <si>
    <t>N36</t>
  </si>
  <si>
    <t>P39</t>
  </si>
  <si>
    <t>N110</t>
  </si>
  <si>
    <t>N31</t>
  </si>
  <si>
    <t>P43</t>
  </si>
  <si>
    <t>C76</t>
  </si>
  <si>
    <t>P115</t>
  </si>
  <si>
    <t>P53</t>
  </si>
  <si>
    <t>C86</t>
  </si>
  <si>
    <t>NP41</t>
  </si>
  <si>
    <t>NP102</t>
  </si>
  <si>
    <t>C61</t>
  </si>
  <si>
    <t>NP101</t>
  </si>
  <si>
    <t>P28</t>
  </si>
  <si>
    <t>N108</t>
  </si>
  <si>
    <t>NP72</t>
  </si>
  <si>
    <t>NP58</t>
  </si>
  <si>
    <t>N107</t>
  </si>
  <si>
    <t>C64</t>
  </si>
  <si>
    <t>C82</t>
  </si>
  <si>
    <t>C45</t>
  </si>
  <si>
    <t>NP66</t>
  </si>
  <si>
    <t>N43</t>
  </si>
  <si>
    <t>NP59</t>
  </si>
  <si>
    <t>N29</t>
  </si>
  <si>
    <t>N101</t>
  </si>
  <si>
    <t>N81</t>
  </si>
  <si>
    <t>C114</t>
  </si>
  <si>
    <t>P40</t>
  </si>
  <si>
    <t>N22</t>
  </si>
  <si>
    <t>P9</t>
  </si>
  <si>
    <t>P87</t>
  </si>
  <si>
    <t>NP84</t>
  </si>
  <si>
    <t>P57</t>
  </si>
  <si>
    <t>C78</t>
  </si>
  <si>
    <t>P111</t>
  </si>
  <si>
    <t>C27</t>
  </si>
  <si>
    <t>C99</t>
  </si>
  <si>
    <t>NP48</t>
  </si>
  <si>
    <t>NP92</t>
  </si>
  <si>
    <t>NP20</t>
  </si>
  <si>
    <t>P102</t>
  </si>
  <si>
    <t>P68</t>
  </si>
  <si>
    <t>NP100</t>
  </si>
  <si>
    <t>C101</t>
  </si>
  <si>
    <t>P81</t>
  </si>
  <si>
    <t>N109</t>
  </si>
  <si>
    <t>NP30</t>
  </si>
  <si>
    <t>C103</t>
  </si>
  <si>
    <t>NP85</t>
  </si>
  <si>
    <t>C57</t>
  </si>
  <si>
    <t>N111</t>
  </si>
  <si>
    <t>N82</t>
  </si>
  <si>
    <t>C59</t>
  </si>
  <si>
    <t>NP25</t>
  </si>
  <si>
    <t>P54</t>
  </si>
  <si>
    <t>P21</t>
  </si>
  <si>
    <t>N24</t>
  </si>
  <si>
    <t>C16</t>
  </si>
  <si>
    <t>N76</t>
  </si>
  <si>
    <t>N14</t>
  </si>
  <si>
    <t>N52</t>
  </si>
  <si>
    <t>P12</t>
  </si>
  <si>
    <t>NP88</t>
  </si>
  <si>
    <t>P109</t>
  </si>
  <si>
    <t>C25</t>
  </si>
  <si>
    <t>NP14</t>
  </si>
  <si>
    <t>NP69</t>
  </si>
  <si>
    <t>C23</t>
  </si>
  <si>
    <t>NP76</t>
  </si>
  <si>
    <t>C90</t>
  </si>
  <si>
    <t>P107</t>
  </si>
  <si>
    <t>NP8</t>
  </si>
  <si>
    <t>N69</t>
  </si>
  <si>
    <t>N63</t>
  </si>
  <si>
    <t>C46</t>
  </si>
  <si>
    <t>P78</t>
  </si>
  <si>
    <t>N15</t>
  </si>
  <si>
    <t>P19</t>
  </si>
  <si>
    <t>C104</t>
  </si>
  <si>
    <t>No label ????</t>
  </si>
  <si>
    <t>N87</t>
  </si>
  <si>
    <t>P85</t>
  </si>
  <si>
    <t>P55</t>
  </si>
  <si>
    <t>NP18</t>
  </si>
  <si>
    <t>C32</t>
  </si>
  <si>
    <t>P100</t>
  </si>
  <si>
    <t>C53</t>
  </si>
  <si>
    <t>P13</t>
  </si>
  <si>
    <t>NP75</t>
  </si>
  <si>
    <t>N34</t>
  </si>
  <si>
    <t>C17</t>
  </si>
  <si>
    <t>N80</t>
  </si>
  <si>
    <t>NP98</t>
  </si>
  <si>
    <t>C30</t>
  </si>
  <si>
    <t>N58</t>
  </si>
  <si>
    <t>C39</t>
  </si>
  <si>
    <t>N59</t>
  </si>
  <si>
    <t>NP62</t>
  </si>
  <si>
    <t>P95</t>
  </si>
  <si>
    <t>NP60</t>
  </si>
  <si>
    <t>P6</t>
  </si>
  <si>
    <t>N27</t>
  </si>
  <si>
    <t>N5</t>
  </si>
  <si>
    <t>NP96</t>
  </si>
  <si>
    <t>C41</t>
  </si>
  <si>
    <t>C11</t>
  </si>
  <si>
    <t>C54</t>
  </si>
  <si>
    <t>C55</t>
  </si>
  <si>
    <t>P30</t>
  </si>
  <si>
    <t>NP43</t>
  </si>
  <si>
    <t>C10</t>
  </si>
  <si>
    <t>P51</t>
  </si>
  <si>
    <t>NP15</t>
  </si>
  <si>
    <t>P116</t>
  </si>
  <si>
    <t>N21</t>
  </si>
  <si>
    <t>N33</t>
  </si>
  <si>
    <t>NP104</t>
  </si>
  <si>
    <t>NP7</t>
  </si>
  <si>
    <t>P89</t>
  </si>
  <si>
    <t>N100</t>
  </si>
  <si>
    <t>NP21</t>
  </si>
  <si>
    <t>N104</t>
  </si>
  <si>
    <t>C31</t>
  </si>
  <si>
    <t>N38</t>
  </si>
  <si>
    <t>NP46</t>
  </si>
  <si>
    <t>C69</t>
  </si>
  <si>
    <t>P38</t>
  </si>
  <si>
    <t>NP70</t>
  </si>
  <si>
    <t>N83</t>
  </si>
  <si>
    <t>P63</t>
  </si>
  <si>
    <t>C98</t>
  </si>
  <si>
    <t>P76</t>
  </si>
  <si>
    <t>P14</t>
  </si>
  <si>
    <t>NP87</t>
  </si>
  <si>
    <t>NP45</t>
  </si>
  <si>
    <t>C52</t>
  </si>
  <si>
    <t>C80</t>
  </si>
  <si>
    <t>N44</t>
  </si>
  <si>
    <t>N10</t>
  </si>
  <si>
    <t>P101</t>
  </si>
  <si>
    <t>NP19</t>
  </si>
  <si>
    <t>N78</t>
  </si>
  <si>
    <t>N72</t>
  </si>
  <si>
    <t>C4</t>
  </si>
  <si>
    <t>N95</t>
  </si>
  <si>
    <t>P16</t>
  </si>
  <si>
    <t>NP4</t>
  </si>
  <si>
    <t>P26</t>
  </si>
  <si>
    <t>C20</t>
  </si>
  <si>
    <t>C5</t>
  </si>
  <si>
    <t>N94</t>
  </si>
  <si>
    <t>NP3</t>
  </si>
  <si>
    <t>P91</t>
  </si>
  <si>
    <t>P27</t>
  </si>
  <si>
    <t>P88</t>
  </si>
  <si>
    <t>NP32</t>
  </si>
  <si>
    <t>NP35</t>
  </si>
  <si>
    <t>C34</t>
  </si>
  <si>
    <t>C12</t>
  </si>
  <si>
    <t>N99</t>
  </si>
  <si>
    <t>P4</t>
  </si>
  <si>
    <t>N13</t>
  </si>
  <si>
    <t>NP11</t>
  </si>
  <si>
    <t>C100</t>
  </si>
  <si>
    <t>N112</t>
  </si>
  <si>
    <t>NP55</t>
  </si>
  <si>
    <t>N11</t>
  </si>
  <si>
    <t>P11</t>
  </si>
  <si>
    <t>C63</t>
  </si>
  <si>
    <t>P92</t>
  </si>
  <si>
    <t>P52</t>
  </si>
  <si>
    <t>NP26</t>
  </si>
  <si>
    <t>NP1</t>
  </si>
  <si>
    <t>N41</t>
  </si>
  <si>
    <t>P62</t>
  </si>
  <si>
    <t>N74</t>
  </si>
  <si>
    <t>C91</t>
  </si>
  <si>
    <t>C51</t>
  </si>
  <si>
    <t>NP91</t>
  </si>
  <si>
    <t>C107</t>
  </si>
  <si>
    <t>0.7mi South of KK-14 Rd</t>
  </si>
  <si>
    <t>P20</t>
  </si>
  <si>
    <t>N67</t>
  </si>
  <si>
    <t>NP78</t>
  </si>
  <si>
    <t>NP37</t>
  </si>
  <si>
    <t>NP93</t>
  </si>
  <si>
    <t>C85</t>
  </si>
  <si>
    <t>N60</t>
  </si>
  <si>
    <t>N46</t>
  </si>
  <si>
    <t>C22</t>
  </si>
  <si>
    <t>NP57</t>
  </si>
  <si>
    <t>P50</t>
  </si>
  <si>
    <t>P59</t>
  </si>
  <si>
    <t>N1</t>
  </si>
  <si>
    <t>C18</t>
  </si>
  <si>
    <t>C71</t>
  </si>
  <si>
    <t>C65</t>
  </si>
  <si>
    <t>P32</t>
  </si>
  <si>
    <t>P15</t>
  </si>
  <si>
    <t>NP17</t>
  </si>
  <si>
    <t>N66</t>
  </si>
  <si>
    <t>@ Cebolla Cr SWA</t>
  </si>
  <si>
    <t>P37</t>
  </si>
  <si>
    <t>N88</t>
  </si>
  <si>
    <t>NP39</t>
  </si>
  <si>
    <t>NP44</t>
  </si>
  <si>
    <t>N19</t>
  </si>
  <si>
    <t>P33</t>
  </si>
  <si>
    <t>N79</t>
  </si>
  <si>
    <t>C1</t>
  </si>
  <si>
    <t>C48</t>
  </si>
  <si>
    <t>N39</t>
  </si>
  <si>
    <t>P110</t>
  </si>
  <si>
    <t>P69</t>
  </si>
  <si>
    <t>NP29</t>
  </si>
  <si>
    <t>C116</t>
  </si>
  <si>
    <t>NP99</t>
  </si>
  <si>
    <t>N7</t>
  </si>
  <si>
    <t>C70</t>
  </si>
  <si>
    <t>P74</t>
  </si>
  <si>
    <t>C3</t>
  </si>
  <si>
    <t>NP5</t>
  </si>
  <si>
    <t>N35</t>
  </si>
  <si>
    <t>NP103</t>
  </si>
  <si>
    <t>NP33</t>
  </si>
  <si>
    <t>C67</t>
  </si>
  <si>
    <t>NP63</t>
  </si>
  <si>
    <t>C8</t>
  </si>
  <si>
    <t>P108</t>
  </si>
  <si>
    <t>NP36</t>
  </si>
  <si>
    <t>C56</t>
  </si>
  <si>
    <t>NP31</t>
  </si>
  <si>
    <t>P82</t>
  </si>
  <si>
    <t>P41</t>
  </si>
  <si>
    <t>P29</t>
  </si>
  <si>
    <t>N56</t>
  </si>
  <si>
    <t>N17</t>
  </si>
  <si>
    <t>C89</t>
  </si>
  <si>
    <t>N75</t>
  </si>
  <si>
    <t>P79</t>
  </si>
  <si>
    <t>C84</t>
  </si>
  <si>
    <t>N48</t>
  </si>
  <si>
    <t>NP95</t>
  </si>
  <si>
    <t>NP34</t>
  </si>
  <si>
    <t>C42</t>
  </si>
  <si>
    <t>N90</t>
  </si>
  <si>
    <t>NP40</t>
  </si>
  <si>
    <t>C75</t>
  </si>
  <si>
    <t>P49</t>
  </si>
  <si>
    <t>N57</t>
  </si>
  <si>
    <t>N18</t>
  </si>
  <si>
    <t>P3</t>
  </si>
  <si>
    <t>C36</t>
  </si>
  <si>
    <t>NP77</t>
  </si>
  <si>
    <t>P83</t>
  </si>
  <si>
    <t>N70</t>
  </si>
  <si>
    <t>P67</t>
  </si>
  <si>
    <t>P60</t>
  </si>
  <si>
    <t>C35</t>
  </si>
  <si>
    <t>NP97</t>
  </si>
  <si>
    <t>N32</t>
  </si>
  <si>
    <t>C43</t>
  </si>
  <si>
    <t>C79</t>
  </si>
  <si>
    <t>P64</t>
  </si>
  <si>
    <t>C97</t>
  </si>
  <si>
    <t>N89</t>
  </si>
  <si>
    <t>NP73</t>
  </si>
  <si>
    <t>NP56</t>
  </si>
  <si>
    <t>N16</t>
  </si>
  <si>
    <t>NP16</t>
  </si>
  <si>
    <t>N30</t>
  </si>
  <si>
    <t>C93</t>
  </si>
  <si>
    <t>NP9</t>
  </si>
  <si>
    <t>N23</t>
  </si>
  <si>
    <t>P99</t>
  </si>
  <si>
    <t>N113</t>
  </si>
  <si>
    <t>P31</t>
  </si>
  <si>
    <t>C77</t>
  </si>
  <si>
    <t>P94</t>
  </si>
  <si>
    <t>NP53</t>
  </si>
  <si>
    <t>P96</t>
  </si>
  <si>
    <t>C62</t>
  </si>
  <si>
    <t>at Gothic</t>
  </si>
  <si>
    <t>NP107</t>
  </si>
  <si>
    <t>NP109</t>
  </si>
  <si>
    <t>NP67</t>
  </si>
  <si>
    <t>P18</t>
  </si>
  <si>
    <t>N53</t>
  </si>
  <si>
    <t>N4</t>
  </si>
  <si>
    <t>N62</t>
  </si>
  <si>
    <t>NP83</t>
  </si>
  <si>
    <t>P97</t>
  </si>
  <si>
    <t>P80</t>
  </si>
  <si>
    <t>P61</t>
  </si>
  <si>
    <t>C26</t>
  </si>
  <si>
    <t>C58</t>
  </si>
  <si>
    <t>C38</t>
  </si>
  <si>
    <t>NP112</t>
  </si>
  <si>
    <t>N28</t>
  </si>
  <si>
    <t>P114</t>
  </si>
  <si>
    <t>C47</t>
  </si>
  <si>
    <t>C14</t>
  </si>
  <si>
    <t>N102</t>
  </si>
  <si>
    <t>blw Snelson Cr</t>
  </si>
  <si>
    <t>N64</t>
  </si>
  <si>
    <t>N96</t>
  </si>
  <si>
    <t>C102</t>
  </si>
  <si>
    <t>N42</t>
  </si>
  <si>
    <t>NP80</t>
  </si>
  <si>
    <t>NP12</t>
  </si>
  <si>
    <t>P2</t>
  </si>
  <si>
    <t>C29</t>
  </si>
  <si>
    <t>P1</t>
  </si>
  <si>
    <t>NP50</t>
  </si>
  <si>
    <t>N8</t>
  </si>
  <si>
    <t>P104</t>
  </si>
  <si>
    <t>C60</t>
  </si>
  <si>
    <t>N50</t>
  </si>
  <si>
    <t>P45</t>
  </si>
  <si>
    <t>NP6</t>
  </si>
  <si>
    <t>P48</t>
  </si>
  <si>
    <t>C73</t>
  </si>
  <si>
    <t>C33</t>
  </si>
  <si>
    <t>NP27</t>
  </si>
  <si>
    <t>@ Railroad Camp</t>
  </si>
  <si>
    <t>P71</t>
  </si>
  <si>
    <t>NP90</t>
  </si>
  <si>
    <t>P17</t>
  </si>
  <si>
    <t>NP13</t>
  </si>
  <si>
    <t>N91</t>
  </si>
  <si>
    <t>C96</t>
  </si>
  <si>
    <t>C95</t>
  </si>
  <si>
    <t>P46</t>
  </si>
  <si>
    <t>P113</t>
  </si>
  <si>
    <t>NP94</t>
  </si>
  <si>
    <t>NP10</t>
  </si>
  <si>
    <t>N85</t>
  </si>
  <si>
    <t>C105</t>
  </si>
  <si>
    <t>N98</t>
  </si>
  <si>
    <t>C66</t>
  </si>
  <si>
    <t>C92</t>
  </si>
  <si>
    <t>NP61</t>
  </si>
  <si>
    <t>N103</t>
  </si>
  <si>
    <t>P36</t>
  </si>
  <si>
    <t>N12</t>
  </si>
  <si>
    <t>at Hwy 50</t>
  </si>
  <si>
    <t>NP79</t>
  </si>
  <si>
    <t>P25</t>
  </si>
  <si>
    <t>P77</t>
  </si>
  <si>
    <t>N54</t>
  </si>
  <si>
    <t>P23</t>
  </si>
  <si>
    <t>C15</t>
  </si>
  <si>
    <t>C106</t>
  </si>
  <si>
    <t>P66</t>
  </si>
  <si>
    <t>C50</t>
  </si>
  <si>
    <t>NP49</t>
  </si>
  <si>
    <t>N65</t>
  </si>
  <si>
    <t>C87</t>
  </si>
  <si>
    <t>N37</t>
  </si>
  <si>
    <t>N25</t>
  </si>
  <si>
    <t>NP24</t>
  </si>
  <si>
    <t>N6</t>
  </si>
  <si>
    <t>NP82</t>
  </si>
  <si>
    <t>C94</t>
  </si>
  <si>
    <t>P10</t>
  </si>
  <si>
    <t>NP64</t>
  </si>
  <si>
    <t>First Fork</t>
  </si>
  <si>
    <t>P34</t>
  </si>
  <si>
    <t>P90</t>
  </si>
  <si>
    <t>P56</t>
  </si>
  <si>
    <t>P47</t>
  </si>
  <si>
    <t>N3</t>
  </si>
  <si>
    <t>N84</t>
  </si>
  <si>
    <t>N61</t>
  </si>
  <si>
    <t>NP52</t>
  </si>
  <si>
    <t>NP2</t>
  </si>
  <si>
    <t>N_P2 is barcode</t>
  </si>
  <si>
    <t>NP54</t>
  </si>
  <si>
    <t>NP65</t>
  </si>
  <si>
    <t>C2</t>
  </si>
  <si>
    <t>C115</t>
  </si>
  <si>
    <t>C110</t>
  </si>
  <si>
    <t>P5</t>
  </si>
  <si>
    <t>N40</t>
  </si>
  <si>
    <t>NP68</t>
  </si>
  <si>
    <t>N71</t>
  </si>
  <si>
    <t>C109</t>
  </si>
  <si>
    <t>C108</t>
  </si>
  <si>
    <t>C6</t>
  </si>
  <si>
    <t>N20</t>
  </si>
  <si>
    <t>C83</t>
  </si>
  <si>
    <t>C44</t>
  </si>
  <si>
    <t>P105</t>
  </si>
  <si>
    <t>N55</t>
  </si>
  <si>
    <t>N45</t>
  </si>
  <si>
    <t>P35</t>
  </si>
  <si>
    <t>P73</t>
  </si>
  <si>
    <t>P86</t>
  </si>
  <si>
    <t>NP81</t>
  </si>
  <si>
    <t>C72</t>
  </si>
  <si>
    <t>P70</t>
  </si>
  <si>
    <t>C24</t>
  </si>
  <si>
    <t>C81</t>
  </si>
  <si>
    <t>NP38</t>
  </si>
  <si>
    <t>N106</t>
  </si>
  <si>
    <t>P84</t>
  </si>
  <si>
    <t>N77</t>
  </si>
  <si>
    <t>Row Labels</t>
  </si>
  <si>
    <t>Sum of Confirmed</t>
  </si>
  <si>
    <t>Blw Hwy 50</t>
  </si>
  <si>
    <t>Near Sillsville</t>
  </si>
  <si>
    <t>@ Fish Cr SWA</t>
  </si>
  <si>
    <t>Abv Lemon Reservoir</t>
  </si>
  <si>
    <t>Abv 37.5 Rd</t>
  </si>
  <si>
    <t>(blank)</t>
  </si>
  <si>
    <t>@ 362 Rd</t>
  </si>
  <si>
    <t>Blw 730 Rd</t>
  </si>
  <si>
    <t>Blw Snelson Cr</t>
  </si>
  <si>
    <t>@ 656 Rd (Group Campground)</t>
  </si>
  <si>
    <t>@ mouth</t>
  </si>
  <si>
    <t>@ La Garita W.A. (794 Rd)</t>
  </si>
  <si>
    <t>@ Hwy 151</t>
  </si>
  <si>
    <t>Abv Vallecito Reservoir</t>
  </si>
  <si>
    <t>Blw 631 Rd</t>
  </si>
  <si>
    <t>Grand Total</t>
  </si>
  <si>
    <t>Sample Type</t>
  </si>
  <si>
    <t>Visit</t>
  </si>
  <si>
    <t>Time</t>
  </si>
  <si>
    <t>Temp (oC)</t>
  </si>
  <si>
    <t>Vials Deployed</t>
  </si>
  <si>
    <t>Vials Lost</t>
  </si>
  <si>
    <t>% Vials Lost</t>
  </si>
  <si>
    <t>Rack Depth</t>
  </si>
  <si>
    <t>Rack Flow</t>
  </si>
  <si>
    <t>7, 3</t>
  </si>
  <si>
    <t>17, 18</t>
  </si>
  <si>
    <t>20156048_002</t>
  </si>
  <si>
    <t>Acid Ratio</t>
  </si>
  <si>
    <t>NDS</t>
  </si>
  <si>
    <t>Master Site List</t>
  </si>
  <si>
    <t>Area, cm2</t>
  </si>
  <si>
    <t>41865-20-N-65</t>
  </si>
  <si>
    <t>41865-20-NP-79</t>
  </si>
  <si>
    <t>41865-20-N-37</t>
  </si>
  <si>
    <t>41865-20-P-23</t>
  </si>
  <si>
    <t>41865-20-N-6</t>
  </si>
  <si>
    <t>41865-20-C-94</t>
  </si>
  <si>
    <t>41865-20-C-50</t>
  </si>
  <si>
    <t>41865-20-NP-49</t>
  </si>
  <si>
    <t>41865-20-C-15</t>
  </si>
  <si>
    <t>41865-20-NP-24</t>
  </si>
  <si>
    <t>41865-20-P-10</t>
  </si>
  <si>
    <t>41865-20-P-66</t>
  </si>
  <si>
    <t>41865-20-N-25</t>
  </si>
  <si>
    <t>41865-20-NP-82</t>
  </si>
  <si>
    <t>41865-20-NP-64</t>
  </si>
  <si>
    <t>41865-20-C-87</t>
  </si>
  <si>
    <t>41865-20-P-77</t>
  </si>
  <si>
    <t>41865-20-N-54</t>
  </si>
  <si>
    <t>41865-20-P-25</t>
  </si>
  <si>
    <t>41865-20-C-106</t>
  </si>
  <si>
    <t>41865-13-C-60</t>
  </si>
  <si>
    <t>41865-13-N-64</t>
  </si>
  <si>
    <t>41865-13-N-50</t>
  </si>
  <si>
    <t>41865-13-N-42</t>
  </si>
  <si>
    <t>41865-13-C-33</t>
  </si>
  <si>
    <t>41865-13-NP-12</t>
  </si>
  <si>
    <t>41865-13-P-104</t>
  </si>
  <si>
    <t>41865-13-NP-80</t>
  </si>
  <si>
    <t>41865-13-P-1</t>
  </si>
  <si>
    <t>41865-13-C-73</t>
  </si>
  <si>
    <t>41865-13-C-102</t>
  </si>
  <si>
    <t>41865-13-NP-50</t>
  </si>
  <si>
    <t>41865-13-C-29</t>
  </si>
  <si>
    <t>41865-13-NP-27</t>
  </si>
  <si>
    <t>41865-13-P-48</t>
  </si>
  <si>
    <t>41865-13-P-45</t>
  </si>
  <si>
    <t>41865-13-N-96</t>
  </si>
  <si>
    <t>41865-13-NP-6</t>
  </si>
  <si>
    <t>41865-13-P-2</t>
  </si>
  <si>
    <t>41865-13-N-8</t>
  </si>
  <si>
    <t>41865-10-C-43</t>
  </si>
  <si>
    <t>41865-10-C-75</t>
  </si>
  <si>
    <t>41865-10-N-18</t>
  </si>
  <si>
    <t>41865-10-P-83</t>
  </si>
  <si>
    <t>41865-10-N-32</t>
  </si>
  <si>
    <t>41865-10-P-67</t>
  </si>
  <si>
    <t>41865-10-N-57</t>
  </si>
  <si>
    <t>41865-10-NP-40</t>
  </si>
  <si>
    <t>41865-10-P-49</t>
  </si>
  <si>
    <t>41865-10-N-70</t>
  </si>
  <si>
    <t>41865-10-P-3</t>
  </si>
  <si>
    <t>41865-10-P-60</t>
  </si>
  <si>
    <t>41865-10-C-42</t>
  </si>
  <si>
    <t>41865-10-NP-95</t>
  </si>
  <si>
    <t>41865-10-C-35</t>
  </si>
  <si>
    <t>41865-10-NP-34</t>
  </si>
  <si>
    <t>41865-10-N-90</t>
  </si>
  <si>
    <t>41865-10-NP-77</t>
  </si>
  <si>
    <t>41865-10-NP-97</t>
  </si>
  <si>
    <t>41865-10-C-36</t>
  </si>
  <si>
    <t>41865-21-NP-10</t>
  </si>
  <si>
    <t>41865-21-P-71</t>
  </si>
  <si>
    <t>41865-21-P-46</t>
  </si>
  <si>
    <t>41865-21-P-36</t>
  </si>
  <si>
    <t>41865-21-NP-90</t>
  </si>
  <si>
    <t>41865-21-P-17</t>
  </si>
  <si>
    <t>41865-21-C-66</t>
  </si>
  <si>
    <t>41865-21-C-105</t>
  </si>
  <si>
    <t>41865-21-N-91</t>
  </si>
  <si>
    <t>41865-21-C-92</t>
  </si>
  <si>
    <t>41865-21-P-113</t>
  </si>
  <si>
    <t>41865-21-NP-61</t>
  </si>
  <si>
    <t>41865-21-N-103</t>
  </si>
  <si>
    <t>41865-21-N-85</t>
  </si>
  <si>
    <t>41865-21-C-96</t>
  </si>
  <si>
    <t>41865-21-N-12</t>
  </si>
  <si>
    <t>41865-21-N-98</t>
  </si>
  <si>
    <t>41865-21-NP-13</t>
  </si>
  <si>
    <t>41865-21-C-95</t>
  </si>
  <si>
    <t>41865-21-NP-94</t>
  </si>
  <si>
    <t>41865-12-C-58</t>
  </si>
  <si>
    <t>41865-12-P-61</t>
  </si>
  <si>
    <t>41865-12-C-47</t>
  </si>
  <si>
    <t>41865-12-N-53</t>
  </si>
  <si>
    <t>41865-12-NP-107</t>
  </si>
  <si>
    <t>41865-12-C-26</t>
  </si>
  <si>
    <t>41865-12-P-18</t>
  </si>
  <si>
    <t>41865-12-P-114</t>
  </si>
  <si>
    <t>41865-12-N-28</t>
  </si>
  <si>
    <t>41865-12-NP-67</t>
  </si>
  <si>
    <t>41865-12-N-62</t>
  </si>
  <si>
    <t>41865-12-NP-112</t>
  </si>
  <si>
    <t>41865-12-N-102</t>
  </si>
  <si>
    <t>41865-12-N-4</t>
  </si>
  <si>
    <t>41865-12-C-14</t>
  </si>
  <si>
    <t>41865-12-NP-83</t>
  </si>
  <si>
    <t>41865-12-P-97</t>
  </si>
  <si>
    <t>41865-12-C-38</t>
  </si>
  <si>
    <t>41865-12-P-80</t>
  </si>
  <si>
    <t>41865-12-NP-109</t>
  </si>
  <si>
    <t>41864-11-N-89</t>
  </si>
  <si>
    <t>41864-11-C-79</t>
  </si>
  <si>
    <t>41864-11-P-96</t>
  </si>
  <si>
    <t>41864-11-C-62</t>
  </si>
  <si>
    <t>41864-11-C-97</t>
  </si>
  <si>
    <t>41864-11-P-31</t>
  </si>
  <si>
    <t>41864-11-NP-56</t>
  </si>
  <si>
    <t>41864-11-N-30</t>
  </si>
  <si>
    <t>41864-11-C-77</t>
  </si>
  <si>
    <t>41864-11-N-113</t>
  </si>
  <si>
    <t>41864-11-NP-9</t>
  </si>
  <si>
    <t>41864-11-P-94</t>
  </si>
  <si>
    <t>41864-11-C-93</t>
  </si>
  <si>
    <t>41864-11-N-16</t>
  </si>
  <si>
    <t>41864-11-P-99</t>
  </si>
  <si>
    <t>41864-11-NP-73</t>
  </si>
  <si>
    <t>41864-11-N-23</t>
  </si>
  <si>
    <t>41864-11-P-64</t>
  </si>
  <si>
    <t>41864-11-NP-16</t>
  </si>
  <si>
    <t>41863-4-P-11</t>
  </si>
  <si>
    <t>41863-4-NP-26</t>
  </si>
  <si>
    <t>41863-4-P-52</t>
  </si>
  <si>
    <t>41863-4-N-112</t>
  </si>
  <si>
    <t>41863-4-NP-11</t>
  </si>
  <si>
    <t>41863-4-NP-91</t>
  </si>
  <si>
    <t>41863-4-P-62</t>
  </si>
  <si>
    <t>41863-4-C-63</t>
  </si>
  <si>
    <t>41863-4-C-100</t>
  </si>
  <si>
    <t>41863-4-C-91</t>
  </si>
  <si>
    <t>41863-4-C-107</t>
  </si>
  <si>
    <t>41863-4-NP-55</t>
  </si>
  <si>
    <t>41863-4-NP-1</t>
  </si>
  <si>
    <t>41863-4-N-11</t>
  </si>
  <si>
    <t>41863-4-P-4</t>
  </si>
  <si>
    <t>41863-4-N-41</t>
  </si>
  <si>
    <t>41863-4-N-74</t>
  </si>
  <si>
    <t>41863-4-C-51</t>
  </si>
  <si>
    <t>41863-4-N-13</t>
  </si>
  <si>
    <t>41863-4-P-92</t>
  </si>
  <si>
    <t>41856-2-P-24</t>
  </si>
  <si>
    <t>41856-2-NP-28</t>
  </si>
  <si>
    <t>41856-2-N-49</t>
  </si>
  <si>
    <t>41856-2-NP-51</t>
  </si>
  <si>
    <t>41856-2-P-44</t>
  </si>
  <si>
    <t>41856-2-N-93</t>
  </si>
  <si>
    <t>41856-2-C-111</t>
  </si>
  <si>
    <t>41856-2-N-51</t>
  </si>
  <si>
    <t>41856-2-NP-22</t>
  </si>
  <si>
    <t>41856-2-C-13</t>
  </si>
  <si>
    <t>41856-2-C-74</t>
  </si>
  <si>
    <t>41856-2-C-113</t>
  </si>
  <si>
    <t>41856-2-P-103</t>
  </si>
  <si>
    <t>41856-2-P-42</t>
  </si>
  <si>
    <t>41856-2-P-72</t>
  </si>
  <si>
    <t>41856-2-N-47</t>
  </si>
  <si>
    <t>41856-2-NP-42</t>
  </si>
  <si>
    <t>41856-2-N-92</t>
  </si>
  <si>
    <t>41856-2-C-112</t>
  </si>
  <si>
    <t>41857-3-P-111</t>
  </si>
  <si>
    <t>41857-3-N-43</t>
  </si>
  <si>
    <t>41857-3-P-9</t>
  </si>
  <si>
    <t>41857-3-NP-48</t>
  </si>
  <si>
    <t>41857-3-N-81</t>
  </si>
  <si>
    <t>41857-3-N-22</t>
  </si>
  <si>
    <t>41857-3-C-45</t>
  </si>
  <si>
    <t>41857-3-NP-92</t>
  </si>
  <si>
    <t>41857-3-C-99</t>
  </si>
  <si>
    <t>41857-3-P-57</t>
  </si>
  <si>
    <t>41857-3-N-29</t>
  </si>
  <si>
    <t>41857-3-NP-59</t>
  </si>
  <si>
    <t>41857-3-N-101</t>
  </si>
  <si>
    <t>41857-3-NP-84</t>
  </si>
  <si>
    <t>41857-3-P-87</t>
  </si>
  <si>
    <t>41857-3-P-40</t>
  </si>
  <si>
    <t>41857-3-C-27</t>
  </si>
  <si>
    <t>41857-3-NP-66</t>
  </si>
  <si>
    <t>41857-3-C-78</t>
  </si>
  <si>
    <t>41857-3-C-114</t>
  </si>
  <si>
    <t>41858-5-C-53</t>
  </si>
  <si>
    <t>41858-5-NP-62</t>
  </si>
  <si>
    <t>41858-5-P-95</t>
  </si>
  <si>
    <t>41858-5-NP-18</t>
  </si>
  <si>
    <t>41858-5-C-39</t>
  </si>
  <si>
    <t>41858-5-N-59</t>
  </si>
  <si>
    <t>41858-5-C-32</t>
  </si>
  <si>
    <t>41858-5-P-13</t>
  </si>
  <si>
    <t>41858-5-N-34</t>
  </si>
  <si>
    <t>41858-5-NP-60</t>
  </si>
  <si>
    <t>41858-5-N-87</t>
  </si>
  <si>
    <t>41858-5-P-100</t>
  </si>
  <si>
    <t>41858-5-NP-75</t>
  </si>
  <si>
    <t>41858-5-N-80</t>
  </si>
  <si>
    <t>41858-5-P-55</t>
  </si>
  <si>
    <t>41858-5-P-85</t>
  </si>
  <si>
    <t>41858-5-C-30</t>
  </si>
  <si>
    <t>41858-5-NP-98</t>
  </si>
  <si>
    <t>41858-5-N-58</t>
  </si>
  <si>
    <t>41858-5-C-17</t>
  </si>
  <si>
    <t>41863-8-P-15</t>
  </si>
  <si>
    <t>41863-8-NP-17</t>
  </si>
  <si>
    <t>41863-8-C-71</t>
  </si>
  <si>
    <t>41863-8-NP-78</t>
  </si>
  <si>
    <t>41863-8-N-60</t>
  </si>
  <si>
    <t>41863-8-P-20</t>
  </si>
  <si>
    <t>41863-8-NP-57</t>
  </si>
  <si>
    <t>41863-8-N-1</t>
  </si>
  <si>
    <t>41863-8-P-50</t>
  </si>
  <si>
    <t>41863-8-NP-93</t>
  </si>
  <si>
    <t>41863-8-C-22</t>
  </si>
  <si>
    <t>41863-8-N-67</t>
  </si>
  <si>
    <t>41863-8-P-59</t>
  </si>
  <si>
    <t>41878-1-N-106</t>
  </si>
  <si>
    <t>41878-1-C-83</t>
  </si>
  <si>
    <t>41878-1-N-45</t>
  </si>
  <si>
    <t>41878-1-C-81</t>
  </si>
  <si>
    <t>41878-1-N-20</t>
  </si>
  <si>
    <t>41878-1-C-6</t>
  </si>
  <si>
    <t>41878-1-P-105</t>
  </si>
  <si>
    <t>41878-1-C-24</t>
  </si>
  <si>
    <t>41878-1-C-72</t>
  </si>
  <si>
    <t>41878-1-P-73</t>
  </si>
  <si>
    <t>41878-1-P-70</t>
  </si>
  <si>
    <t>41878-1-NP-38</t>
  </si>
  <si>
    <t>41878-1-N-55</t>
  </si>
  <si>
    <t>41878-1-P-86</t>
  </si>
  <si>
    <t>41878-1-NP-81</t>
  </si>
  <si>
    <t>41878-1-P-35</t>
  </si>
  <si>
    <t>41878-1-C-44</t>
  </si>
  <si>
    <t>41878-1-N-77</t>
  </si>
  <si>
    <t>41878-1-P-84</t>
  </si>
  <si>
    <t>41878-1-C-115</t>
  </si>
  <si>
    <t>41878-2-C-109</t>
  </si>
  <si>
    <t>41878-2-C-110</t>
  </si>
  <si>
    <t>41878-2-C-2</t>
  </si>
  <si>
    <t>41878-2-N-3</t>
  </si>
  <si>
    <t>41878-2-NP-54</t>
  </si>
  <si>
    <t>41878-2-P-90</t>
  </si>
  <si>
    <t>41878-2-P-47</t>
  </si>
  <si>
    <t>41878-2-P-5</t>
  </si>
  <si>
    <t>41878-2-NP-52</t>
  </si>
  <si>
    <t>41878-2-P-56</t>
  </si>
  <si>
    <t>41878-2-N-P2</t>
  </si>
  <si>
    <t>41878-2-N-40</t>
  </si>
  <si>
    <t>41878-2-NP-65</t>
  </si>
  <si>
    <t>41878-2-C-108</t>
  </si>
  <si>
    <t>41878-2-N-84</t>
  </si>
  <si>
    <t>41878-2-N-71</t>
  </si>
  <si>
    <t>41878-2-NP-68</t>
  </si>
  <si>
    <t>41878-2-P-34</t>
  </si>
  <si>
    <t>41878-2-N-61</t>
  </si>
  <si>
    <t>41863-1-NP-33</t>
  </si>
  <si>
    <t>41863-1-C-84</t>
  </si>
  <si>
    <t>41863-1-NP-63</t>
  </si>
  <si>
    <t>41863-1-C-67</t>
  </si>
  <si>
    <t>41863-1-NP-31</t>
  </si>
  <si>
    <t>41863-1-P-29</t>
  </si>
  <si>
    <t>41863-1-N-48</t>
  </si>
  <si>
    <t>41863-1-P-108</t>
  </si>
  <si>
    <t>41863-1-N-35</t>
  </si>
  <si>
    <t>41863-1-C-8</t>
  </si>
  <si>
    <t>41863-1-C-89</t>
  </si>
  <si>
    <t>41863-1-N-56</t>
  </si>
  <si>
    <t>41863-1-NP-103</t>
  </si>
  <si>
    <t>41863-1-N-17</t>
  </si>
  <si>
    <t>41863-1-C-56</t>
  </si>
  <si>
    <t>41863-1-P-82</t>
  </si>
  <si>
    <t>41863-1-P-41</t>
  </si>
  <si>
    <t>41863-1-NP-36</t>
  </si>
  <si>
    <t>41863-1-P-79</t>
  </si>
  <si>
    <t>41863-1-N-75</t>
  </si>
  <si>
    <t>41857-17-P-21</t>
  </si>
  <si>
    <t>41857-17-P-102</t>
  </si>
  <si>
    <t>41857-17-C-103</t>
  </si>
  <si>
    <t>41857-17-N-76</t>
  </si>
  <si>
    <t>41857-17-P-81</t>
  </si>
  <si>
    <t>41857-17-C-101</t>
  </si>
  <si>
    <t>41857-17-N-109</t>
  </si>
  <si>
    <t>41857-17-NP-100</t>
  </si>
  <si>
    <t>41857-17-N-111</t>
  </si>
  <si>
    <t>41857-17-N-24</t>
  </si>
  <si>
    <t>41857-17-P-54</t>
  </si>
  <si>
    <t>41857-17-P-68</t>
  </si>
  <si>
    <t>41857-17-NP-20</t>
  </si>
  <si>
    <t>41857-17-NP-85</t>
  </si>
  <si>
    <t>41857-17-N-82</t>
  </si>
  <si>
    <t>41857-18-C-90</t>
  </si>
  <si>
    <t>41857-18-N-52</t>
  </si>
  <si>
    <t>41857-18-NP-88</t>
  </si>
  <si>
    <t>41857-18-???</t>
  </si>
  <si>
    <t>41857-18-P-107</t>
  </si>
  <si>
    <t>41857-18-N-14</t>
  </si>
  <si>
    <t>41857-18-P-19</t>
  </si>
  <si>
    <t>41857-18-NP-76</t>
  </si>
  <si>
    <t>41857-18-N-15</t>
  </si>
  <si>
    <t>41857-18-P-12</t>
  </si>
  <si>
    <t>41858-19-C-54</t>
  </si>
  <si>
    <t>41858-19-P-89</t>
  </si>
  <si>
    <t>41858-19-P-51</t>
  </si>
  <si>
    <t>41858-19-N-21</t>
  </si>
  <si>
    <t>41858-19-C-10</t>
  </si>
  <si>
    <t>41858-19-P-30</t>
  </si>
  <si>
    <t>41858-19-N-5</t>
  </si>
  <si>
    <t>41858-19-P-116</t>
  </si>
  <si>
    <t>41858-19-C-55</t>
  </si>
  <si>
    <t>41858-19-N-27</t>
  </si>
  <si>
    <t>41858-19-N-33</t>
  </si>
  <si>
    <t>41858-19-NP-43</t>
  </si>
  <si>
    <t>41858-19-N-100</t>
  </si>
  <si>
    <t>41858-19-NP-104</t>
  </si>
  <si>
    <t>41863-9-P-69</t>
  </si>
  <si>
    <t>41863-9-P-74</t>
  </si>
  <si>
    <t>41863-9-NP-29</t>
  </si>
  <si>
    <t>41863-9-C-48</t>
  </si>
  <si>
    <t>41863-9-N-19</t>
  </si>
  <si>
    <t>41863-9-NP-39</t>
  </si>
  <si>
    <t>41863-9-P-33</t>
  </si>
  <si>
    <t>41863-9-N-7</t>
  </si>
  <si>
    <t>41863-9-P-37</t>
  </si>
  <si>
    <t>41863-9-N-79</t>
  </si>
  <si>
    <t>41863-9-NP-99</t>
  </si>
  <si>
    <t>41863-9-C-1</t>
  </si>
  <si>
    <t>41863-9-C-116</t>
  </si>
  <si>
    <t>41863-9-P-110</t>
  </si>
  <si>
    <t>41863-9-N-39</t>
  </si>
  <si>
    <t>41856-14-P-98</t>
  </si>
  <si>
    <t>41856-14-C-9</t>
  </si>
  <si>
    <t>41856-14-NP-89</t>
  </si>
  <si>
    <t>41856-14-C-7</t>
  </si>
  <si>
    <t>41856-14-N-68</t>
  </si>
  <si>
    <t>41856-14-NP-47</t>
  </si>
  <si>
    <t>41856-14-P-7</t>
  </si>
  <si>
    <t>41856-14-P-58</t>
  </si>
  <si>
    <t>41858-15-NP-70</t>
  </si>
  <si>
    <t>41858-15-C-80</t>
  </si>
  <si>
    <t>41858-15-NP-87</t>
  </si>
  <si>
    <t>41858-15-N-38</t>
  </si>
  <si>
    <t>41858-15-N-10</t>
  </si>
  <si>
    <t>41858-15-N-104</t>
  </si>
  <si>
    <t>41858-15-C-31</t>
  </si>
  <si>
    <t>41858-15-P-63</t>
  </si>
  <si>
    <t>41858-15-P-38</t>
  </si>
  <si>
    <t>41858-15-P-14</t>
  </si>
  <si>
    <t>41858-15-C-98</t>
  </si>
  <si>
    <t>41858-15-N-83</t>
  </si>
  <si>
    <t>41858-15-NP-46</t>
  </si>
  <si>
    <t>41858-15-N-44</t>
  </si>
  <si>
    <t>41858-15-P-76</t>
  </si>
  <si>
    <t>41858-15-C-69</t>
  </si>
  <si>
    <t>41857-7-C-76</t>
  </si>
  <si>
    <t>41857-7-C-86</t>
  </si>
  <si>
    <t>41857-7-NP-102</t>
  </si>
  <si>
    <t>41857-7-NP-101</t>
  </si>
  <si>
    <t>41857-7-N-36</t>
  </si>
  <si>
    <t>41857-7-P-39</t>
  </si>
  <si>
    <t>41857-7-P-53</t>
  </si>
  <si>
    <t>41857-7-C-82</t>
  </si>
  <si>
    <t>41857-7-P-28</t>
  </si>
  <si>
    <t>41857-7-P-43</t>
  </si>
  <si>
    <t>41857-7-P-115</t>
  </si>
  <si>
    <t>41857-7-N-107</t>
  </si>
  <si>
    <t>41857-7-N-108</t>
  </si>
  <si>
    <t>41857-7-N-110</t>
  </si>
  <si>
    <t>41857-7-C-64</t>
  </si>
  <si>
    <t>41857-7-NP-41</t>
  </si>
  <si>
    <t>41857-7-NP-72</t>
  </si>
  <si>
    <t>41857-7-NP-58</t>
  </si>
  <si>
    <t>41857-7-N-31</t>
  </si>
  <si>
    <t>41857-7-C-61</t>
  </si>
  <si>
    <t>41858-8-NP-35</t>
  </si>
  <si>
    <t>41858-8-NP-4</t>
  </si>
  <si>
    <t>41858-8-P-91</t>
  </si>
  <si>
    <t>41858-8-P-16</t>
  </si>
  <si>
    <t>41858-8-C-34</t>
  </si>
  <si>
    <t>41858-8-C-12</t>
  </si>
  <si>
    <t>41858-8-NP-19</t>
  </si>
  <si>
    <t>41858-8-N-99</t>
  </si>
  <si>
    <t>Initial Abs 665 nm</t>
  </si>
  <si>
    <t>Initial Abs 750 nm</t>
  </si>
  <si>
    <t>Acid Abs 665nm</t>
  </si>
  <si>
    <t>Acid Abs 750 nm</t>
  </si>
  <si>
    <t>Pathlength (cm)</t>
  </si>
  <si>
    <t xml:space="preserve">  solvent volume (mL):</t>
  </si>
  <si>
    <r>
      <t>Chla (mg/m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</si>
  <si>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Chla (mg/m2)</t>
  </si>
  <si>
    <t>41864-11-NP-53</t>
  </si>
  <si>
    <t>Not Analyzed</t>
  </si>
  <si>
    <t>Routine</t>
  </si>
  <si>
    <t>Deploy DOY</t>
  </si>
  <si>
    <t>Harvest DOY</t>
  </si>
  <si>
    <t>Order</t>
  </si>
  <si>
    <t>Still need to track down complete predictor variable for each site</t>
  </si>
  <si>
    <t>Need to add in rack depth info</t>
  </si>
  <si>
    <t>Need to add in flow info</t>
  </si>
  <si>
    <t>BB CT PB</t>
  </si>
  <si>
    <t>Get chem from Chris for Second First Fork sample 8/27/14</t>
  </si>
  <si>
    <t>Confirmed Harvested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</si>
</sst>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"/>
    <numFmt numFmtId="165" formatCode="0.00000"/>
    <numFmt numFmtId="166" formatCode="m/d/yy;@"/>
    <numFmt numFmtId="167" formatCode="yyyymmdd"/>
    <numFmt numFmtId="168" formatCode="h:mm;@"/>
    <numFmt numFmtId="170" formatCode="0.000"/>
    <numFmt numFmtId="171" formatCode="0.0_)"/>
    <numFmt numFmtId="172" formatCode="0.00_)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Arial"/>
    </font>
    <font>
      <sz val="10"/>
      <color indexed="8"/>
      <name val="Calibri"/>
      <family val="2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</font>
    <font>
      <sz val="11"/>
      <color rgb="FF00B050"/>
      <name val="Calibri"/>
      <family val="2"/>
    </font>
    <font>
      <sz val="12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Calibri"/>
    </font>
    <font>
      <sz val="10"/>
      <color rgb="FF000000"/>
      <name val="Calibri"/>
    </font>
    <font>
      <sz val="10"/>
      <color theme="1"/>
      <name val="Calibri"/>
    </font>
    <font>
      <sz val="10"/>
      <color rgb="FF00B050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8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15" fillId="0" borderId="0"/>
    <xf numFmtId="0" fontId="15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68">
    <xf numFmtId="0" fontId="0" fillId="0" borderId="0" xfId="0"/>
    <xf numFmtId="0" fontId="2" fillId="0" borderId="0" xfId="1"/>
    <xf numFmtId="0" fontId="3" fillId="0" borderId="0" xfId="1" applyFont="1"/>
    <xf numFmtId="0" fontId="6" fillId="2" borderId="1" xfId="3" applyFont="1" applyFill="1" applyBorder="1" applyAlignment="1">
      <alignment horizontal="center" vertical="center"/>
    </xf>
    <xf numFmtId="0" fontId="6" fillId="0" borderId="0" xfId="3" applyFont="1" applyFill="1" applyBorder="1" applyAlignment="1">
      <alignment vertical="center" wrapText="1"/>
    </xf>
    <xf numFmtId="0" fontId="6" fillId="0" borderId="0" xfId="3" applyFont="1" applyFill="1" applyBorder="1" applyAlignment="1">
      <alignment horizontal="right" vertical="center" wrapText="1"/>
    </xf>
    <xf numFmtId="14" fontId="6" fillId="0" borderId="0" xfId="3" applyNumberFormat="1" applyFont="1" applyFill="1" applyBorder="1" applyAlignment="1">
      <alignment horizontal="right" vertical="center" wrapText="1"/>
    </xf>
    <xf numFmtId="0" fontId="6" fillId="0" borderId="0" xfId="3" applyNumberFormat="1" applyFont="1" applyFill="1" applyBorder="1" applyAlignment="1">
      <alignment horizontal="right" vertical="center" wrapText="1"/>
    </xf>
    <xf numFmtId="0" fontId="7" fillId="3" borderId="2" xfId="4" applyFont="1" applyFill="1" applyBorder="1" applyAlignment="1">
      <alignment horizontal="center"/>
    </xf>
    <xf numFmtId="0" fontId="3" fillId="4" borderId="2" xfId="1" applyFont="1" applyFill="1" applyBorder="1"/>
    <xf numFmtId="0" fontId="3" fillId="4" borderId="1" xfId="1" applyFont="1" applyFill="1" applyBorder="1"/>
    <xf numFmtId="0" fontId="3" fillId="4" borderId="2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7" fillId="0" borderId="0" xfId="4" applyFont="1" applyFill="1" applyBorder="1" applyAlignment="1">
      <alignment horizontal="left" wrapText="1"/>
    </xf>
    <xf numFmtId="0" fontId="3" fillId="0" borderId="0" xfId="1" applyFont="1" applyFill="1"/>
    <xf numFmtId="0" fontId="3" fillId="0" borderId="0" xfId="1" applyFont="1" applyFill="1" applyBorder="1" applyAlignment="1"/>
    <xf numFmtId="2" fontId="3" fillId="0" borderId="0" xfId="1" applyNumberFormat="1" applyFont="1" applyBorder="1"/>
    <xf numFmtId="14" fontId="8" fillId="0" borderId="0" xfId="1" applyNumberFormat="1" applyFont="1" applyFill="1" applyBorder="1"/>
    <xf numFmtId="0" fontId="3" fillId="0" borderId="0" xfId="1" applyFont="1" applyFill="1" applyAlignment="1"/>
    <xf numFmtId="0" fontId="3" fillId="0" borderId="0" xfId="1" applyFont="1" applyFill="1" applyBorder="1"/>
    <xf numFmtId="14" fontId="3" fillId="0" borderId="0" xfId="1" applyNumberFormat="1" applyFont="1" applyFill="1" applyBorder="1"/>
    <xf numFmtId="0" fontId="7" fillId="0" borderId="0" xfId="5" applyFont="1" applyFill="1" applyBorder="1" applyAlignment="1">
      <alignment horizontal="right" wrapText="1"/>
    </xf>
    <xf numFmtId="2" fontId="7" fillId="0" borderId="0" xfId="5" applyNumberFormat="1" applyFont="1" applyFill="1" applyBorder="1" applyAlignment="1">
      <alignment horizontal="right" wrapText="1"/>
    </xf>
    <xf numFmtId="0" fontId="4" fillId="0" borderId="0" xfId="1" applyFont="1" applyFill="1"/>
    <xf numFmtId="2" fontId="4" fillId="0" borderId="0" xfId="1" applyNumberFormat="1" applyFont="1" applyFill="1"/>
    <xf numFmtId="0" fontId="3" fillId="0" borderId="0" xfId="1" applyFont="1" applyBorder="1" applyAlignment="1">
      <alignment horizontal="left"/>
    </xf>
    <xf numFmtId="14" fontId="3" fillId="0" borderId="0" xfId="1" applyNumberFormat="1" applyFont="1"/>
    <xf numFmtId="0" fontId="7" fillId="0" borderId="0" xfId="1" applyFont="1" applyFill="1" applyBorder="1" applyAlignment="1">
      <alignment vertical="center" wrapText="1"/>
    </xf>
    <xf numFmtId="14" fontId="3" fillId="0" borderId="0" xfId="1" applyNumberFormat="1" applyFont="1" applyAlignment="1">
      <alignment vertical="center"/>
    </xf>
    <xf numFmtId="1" fontId="9" fillId="5" borderId="0" xfId="1" applyNumberFormat="1" applyFont="1" applyFill="1" applyBorder="1" applyAlignment="1">
      <alignment horizontal="left"/>
    </xf>
    <xf numFmtId="0" fontId="9" fillId="5" borderId="0" xfId="1" applyFont="1" applyFill="1" applyBorder="1" applyAlignment="1">
      <alignment horizontal="left"/>
    </xf>
    <xf numFmtId="165" fontId="9" fillId="5" borderId="0" xfId="1" applyNumberFormat="1" applyFont="1" applyFill="1" applyBorder="1" applyAlignment="1">
      <alignment horizontal="left"/>
    </xf>
    <xf numFmtId="1" fontId="9" fillId="5" borderId="0" xfId="1" applyNumberFormat="1" applyFont="1" applyFill="1" applyBorder="1" applyAlignment="1">
      <alignment horizontal="right"/>
    </xf>
    <xf numFmtId="0" fontId="9" fillId="5" borderId="0" xfId="1" applyFont="1" applyFill="1" applyBorder="1"/>
    <xf numFmtId="0" fontId="2" fillId="0" borderId="0" xfId="1" applyFont="1" applyBorder="1"/>
    <xf numFmtId="1" fontId="2" fillId="0" borderId="0" xfId="1" applyNumberFormat="1" applyFont="1" applyBorder="1" applyAlignment="1">
      <alignment horizontal="left"/>
    </xf>
    <xf numFmtId="0" fontId="10" fillId="0" borderId="0" xfId="1" applyFont="1" applyAlignment="1">
      <alignment horizontal="left"/>
    </xf>
    <xf numFmtId="0" fontId="10" fillId="0" borderId="0" xfId="1" applyFont="1" applyBorder="1" applyAlignment="1">
      <alignment horizontal="left"/>
    </xf>
    <xf numFmtId="0" fontId="2" fillId="0" borderId="0" xfId="1" applyBorder="1"/>
    <xf numFmtId="1" fontId="2" fillId="0" borderId="0" xfId="1" applyNumberFormat="1" applyFont="1" applyBorder="1" applyAlignment="1">
      <alignment horizontal="right"/>
    </xf>
    <xf numFmtId="167" fontId="2" fillId="0" borderId="0" xfId="1" applyNumberFormat="1" applyFont="1" applyBorder="1"/>
    <xf numFmtId="0" fontId="2" fillId="0" borderId="0" xfId="1" applyFont="1" applyFill="1" applyBorder="1"/>
    <xf numFmtId="0" fontId="11" fillId="0" borderId="0" xfId="1" applyNumberFormat="1" applyFont="1" applyFill="1" applyBorder="1" applyAlignment="1">
      <alignment horizontal="left"/>
    </xf>
    <xf numFmtId="165" fontId="2" fillId="0" borderId="0" xfId="1" applyNumberFormat="1" applyFont="1" applyBorder="1" applyAlignment="1">
      <alignment horizontal="left"/>
    </xf>
    <xf numFmtId="0" fontId="10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left"/>
    </xf>
    <xf numFmtId="0" fontId="12" fillId="0" borderId="0" xfId="1" applyFont="1" applyBorder="1" applyAlignment="1">
      <alignment horizontal="left"/>
    </xf>
    <xf numFmtId="0" fontId="2" fillId="0" borderId="0" xfId="1" applyBorder="1" applyAlignment="1">
      <alignment horizontal="left"/>
    </xf>
    <xf numFmtId="0" fontId="1" fillId="0" borderId="0" xfId="1" applyFont="1" applyBorder="1"/>
    <xf numFmtId="0" fontId="2" fillId="0" borderId="0" xfId="1" applyFont="1" applyBorder="1" applyAlignment="1">
      <alignment horizontal="left"/>
    </xf>
    <xf numFmtId="0" fontId="2" fillId="0" borderId="0" xfId="1" applyAlignment="1">
      <alignment horizontal="left"/>
    </xf>
    <xf numFmtId="0" fontId="2" fillId="0" borderId="0" xfId="1" applyNumberFormat="1"/>
    <xf numFmtId="0" fontId="2" fillId="0" borderId="0" xfId="1" applyAlignment="1">
      <alignment horizontal="left" indent="1"/>
    </xf>
    <xf numFmtId="0" fontId="2" fillId="0" borderId="0" xfId="1" applyAlignment="1">
      <alignment horizontal="left" indent="2"/>
    </xf>
    <xf numFmtId="0" fontId="2" fillId="0" borderId="0" xfId="1" applyAlignment="1">
      <alignment horizontal="left" indent="3"/>
    </xf>
    <xf numFmtId="0" fontId="9" fillId="5" borderId="0" xfId="1" applyNumberFormat="1" applyFont="1" applyFill="1" applyBorder="1" applyAlignment="1">
      <alignment horizontal="left"/>
    </xf>
    <xf numFmtId="0" fontId="9" fillId="5" borderId="0" xfId="1" applyNumberFormat="1" applyFont="1" applyFill="1" applyBorder="1" applyAlignment="1">
      <alignment horizontal="right"/>
    </xf>
    <xf numFmtId="165" fontId="10" fillId="0" borderId="0" xfId="1" applyNumberFormat="1" applyFont="1" applyBorder="1" applyAlignment="1">
      <alignment horizontal="right"/>
    </xf>
    <xf numFmtId="1" fontId="10" fillId="0" borderId="0" xfId="1" applyNumberFormat="1" applyFont="1" applyBorder="1" applyAlignment="1">
      <alignment horizontal="right"/>
    </xf>
    <xf numFmtId="0" fontId="10" fillId="0" borderId="0" xfId="1" applyFont="1"/>
    <xf numFmtId="2" fontId="13" fillId="0" borderId="0" xfId="1" applyNumberFormat="1" applyFont="1" applyBorder="1" applyAlignment="1">
      <alignment horizontal="right" vertical="center"/>
    </xf>
    <xf numFmtId="0" fontId="2" fillId="0" borderId="0" xfId="1" applyBorder="1" applyAlignment="1">
      <alignment horizontal="right"/>
    </xf>
    <xf numFmtId="9" fontId="0" fillId="0" borderId="0" xfId="2" applyFont="1" applyBorder="1" applyAlignment="1">
      <alignment horizontal="right"/>
    </xf>
    <xf numFmtId="166" fontId="10" fillId="0" borderId="0" xfId="1" applyNumberFormat="1" applyFont="1" applyAlignment="1">
      <alignment vertical="center"/>
    </xf>
    <xf numFmtId="165" fontId="2" fillId="0" borderId="0" xfId="1" applyNumberFormat="1" applyFont="1" applyBorder="1" applyAlignment="1">
      <alignment horizontal="right"/>
    </xf>
    <xf numFmtId="0" fontId="2" fillId="0" borderId="0" xfId="1" applyFill="1" applyBorder="1" applyAlignment="1">
      <alignment horizontal="left"/>
    </xf>
    <xf numFmtId="0" fontId="14" fillId="0" borderId="0" xfId="1" applyNumberFormat="1" applyFont="1" applyFill="1" applyBorder="1" applyAlignment="1">
      <alignment horizontal="left"/>
    </xf>
    <xf numFmtId="165" fontId="13" fillId="0" borderId="0" xfId="1" applyNumberFormat="1" applyFont="1" applyBorder="1" applyAlignment="1">
      <alignment horizontal="right"/>
    </xf>
    <xf numFmtId="0" fontId="10" fillId="0" borderId="0" xfId="1" applyFont="1" applyBorder="1"/>
    <xf numFmtId="168" fontId="2" fillId="0" borderId="0" xfId="1" applyNumberFormat="1" applyBorder="1" applyAlignment="1">
      <alignment horizontal="right"/>
    </xf>
    <xf numFmtId="164" fontId="2" fillId="0" borderId="0" xfId="1" applyNumberFormat="1" applyBorder="1" applyAlignment="1">
      <alignment horizontal="right"/>
    </xf>
    <xf numFmtId="2" fontId="2" fillId="0" borderId="0" xfId="1" applyNumberFormat="1" applyBorder="1" applyAlignment="1">
      <alignment horizontal="right"/>
    </xf>
    <xf numFmtId="2" fontId="2" fillId="0" borderId="0" xfId="1" applyNumberFormat="1"/>
    <xf numFmtId="165" fontId="2" fillId="0" borderId="0" xfId="1" applyNumberFormat="1" applyBorder="1" applyAlignment="1">
      <alignment horizontal="right"/>
    </xf>
    <xf numFmtId="0" fontId="16" fillId="0" borderId="0" xfId="6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16" fillId="0" borderId="0" xfId="6" applyFont="1" applyFill="1" applyAlignment="1">
      <alignment horizontal="right"/>
    </xf>
    <xf numFmtId="0" fontId="16" fillId="0" borderId="0" xfId="7" applyFont="1" applyFill="1" applyAlignment="1">
      <alignment horizontal="right"/>
    </xf>
    <xf numFmtId="0" fontId="16" fillId="0" borderId="0" xfId="0" applyFont="1" applyFill="1" applyAlignment="1">
      <alignment horizontal="right"/>
    </xf>
    <xf numFmtId="170" fontId="4" fillId="0" borderId="0" xfId="0" applyNumberFormat="1" applyFont="1" applyFill="1" applyAlignment="1">
      <alignment horizontal="right"/>
    </xf>
    <xf numFmtId="171" fontId="16" fillId="0" borderId="0" xfId="7" applyNumberFormat="1" applyFont="1" applyFill="1" applyAlignment="1" applyProtection="1">
      <alignment horizontal="right"/>
    </xf>
    <xf numFmtId="2" fontId="4" fillId="0" borderId="0" xfId="0" applyNumberFormat="1" applyFont="1" applyFill="1" applyAlignment="1">
      <alignment horizontal="right"/>
    </xf>
    <xf numFmtId="172" fontId="16" fillId="0" borderId="0" xfId="6" applyNumberFormat="1" applyFont="1" applyFill="1" applyAlignment="1" applyProtection="1">
      <alignment horizontal="right"/>
    </xf>
    <xf numFmtId="0" fontId="3" fillId="0" borderId="0" xfId="0" applyFont="1" applyFill="1" applyAlignment="1">
      <alignment horizontal="right"/>
    </xf>
    <xf numFmtId="0" fontId="9" fillId="5" borderId="0" xfId="1" applyFont="1" applyFill="1" applyBorder="1" applyAlignment="1">
      <alignment horizontal="right"/>
    </xf>
    <xf numFmtId="14" fontId="9" fillId="5" borderId="0" xfId="1" applyNumberFormat="1" applyFont="1" applyFill="1" applyBorder="1" applyAlignment="1">
      <alignment horizontal="right"/>
    </xf>
    <xf numFmtId="14" fontId="10" fillId="0" borderId="0" xfId="1" applyNumberFormat="1" applyFont="1" applyBorder="1" applyAlignment="1">
      <alignment horizontal="right"/>
    </xf>
    <xf numFmtId="14" fontId="2" fillId="0" borderId="0" xfId="1" applyNumberFormat="1" applyFont="1" applyBorder="1" applyAlignment="1">
      <alignment horizontal="right"/>
    </xf>
    <xf numFmtId="0" fontId="2" fillId="0" borderId="0" xfId="1" applyFont="1" applyBorder="1" applyAlignment="1">
      <alignment horizontal="right"/>
    </xf>
    <xf numFmtId="165" fontId="9" fillId="5" borderId="0" xfId="1" applyNumberFormat="1" applyFont="1" applyFill="1" applyBorder="1" applyAlignment="1">
      <alignment horizontal="right"/>
    </xf>
    <xf numFmtId="0" fontId="13" fillId="0" borderId="0" xfId="1" applyFont="1" applyBorder="1" applyAlignment="1">
      <alignment horizontal="right"/>
    </xf>
    <xf numFmtId="0" fontId="3" fillId="0" borderId="0" xfId="0" applyFont="1" applyFill="1" applyAlignment="1">
      <alignment horizontal="left"/>
    </xf>
    <xf numFmtId="0" fontId="2" fillId="0" borderId="0" xfId="1" applyFont="1" applyFill="1" applyBorder="1" applyAlignment="1">
      <alignment horizontal="right"/>
    </xf>
    <xf numFmtId="1" fontId="2" fillId="0" borderId="0" xfId="1" applyNumberFormat="1" applyFont="1" applyBorder="1" applyAlignment="1">
      <alignment horizontal="left" wrapText="1"/>
    </xf>
    <xf numFmtId="0" fontId="1" fillId="0" borderId="0" xfId="1" applyFont="1" applyBorder="1" applyAlignment="1">
      <alignment horizontal="left" wrapText="1"/>
    </xf>
    <xf numFmtId="0" fontId="20" fillId="5" borderId="0" xfId="1" applyFont="1" applyFill="1" applyBorder="1" applyAlignment="1">
      <alignment horizontal="left"/>
    </xf>
    <xf numFmtId="165" fontId="20" fillId="5" borderId="0" xfId="1" applyNumberFormat="1" applyFont="1" applyFill="1" applyBorder="1" applyAlignment="1">
      <alignment horizontal="right"/>
    </xf>
    <xf numFmtId="0" fontId="20" fillId="5" borderId="0" xfId="1" applyFont="1" applyFill="1" applyBorder="1" applyAlignment="1">
      <alignment horizontal="center"/>
    </xf>
    <xf numFmtId="0" fontId="20" fillId="5" borderId="0" xfId="1" applyFont="1" applyFill="1" applyBorder="1" applyProtection="1">
      <protection locked="0"/>
    </xf>
    <xf numFmtId="0" fontId="21" fillId="6" borderId="0" xfId="0" applyFont="1" applyFill="1" applyBorder="1" applyAlignment="1">
      <alignment horizontal="center" vertical="center"/>
    </xf>
    <xf numFmtId="0" fontId="21" fillId="7" borderId="0" xfId="0" applyFont="1" applyFill="1" applyBorder="1"/>
    <xf numFmtId="0" fontId="21" fillId="7" borderId="0" xfId="0" applyFont="1" applyFill="1" applyBorder="1" applyAlignment="1">
      <alignment horizontal="center"/>
    </xf>
    <xf numFmtId="0" fontId="22" fillId="0" borderId="0" xfId="1" applyFont="1" applyBorder="1"/>
    <xf numFmtId="0" fontId="21" fillId="0" borderId="0" xfId="1" applyNumberFormat="1" applyFont="1" applyBorder="1" applyAlignment="1">
      <alignment horizontal="left"/>
    </xf>
    <xf numFmtId="0" fontId="21" fillId="0" borderId="0" xfId="1" applyFont="1" applyBorder="1" applyAlignment="1">
      <alignment horizontal="left"/>
    </xf>
    <xf numFmtId="165" fontId="21" fillId="0" borderId="0" xfId="1" applyNumberFormat="1" applyFont="1" applyBorder="1" applyAlignment="1">
      <alignment horizontal="right"/>
    </xf>
    <xf numFmtId="0" fontId="21" fillId="0" borderId="0" xfId="1" applyFont="1" applyBorder="1" applyAlignment="1">
      <alignment horizontal="right" vertical="center"/>
    </xf>
    <xf numFmtId="164" fontId="21" fillId="0" borderId="0" xfId="1" applyNumberFormat="1" applyFont="1" applyBorder="1" applyAlignment="1">
      <alignment horizontal="right" vertical="center"/>
    </xf>
    <xf numFmtId="2" fontId="21" fillId="0" borderId="0" xfId="1" applyNumberFormat="1" applyFont="1" applyBorder="1" applyAlignment="1">
      <alignment horizontal="right" vertical="center"/>
    </xf>
    <xf numFmtId="165" fontId="21" fillId="0" borderId="0" xfId="1" applyNumberFormat="1" applyFont="1" applyBorder="1" applyAlignment="1">
      <alignment horizontal="left"/>
    </xf>
    <xf numFmtId="166" fontId="21" fillId="0" borderId="0" xfId="2" applyNumberFormat="1" applyFont="1" applyBorder="1" applyAlignment="1">
      <alignment vertical="center"/>
    </xf>
    <xf numFmtId="0" fontId="21" fillId="0" borderId="0" xfId="1" applyFont="1" applyBorder="1"/>
    <xf numFmtId="0" fontId="22" fillId="0" borderId="0" xfId="1" applyFont="1" applyBorder="1" applyAlignment="1">
      <alignment horizontal="left"/>
    </xf>
    <xf numFmtId="0" fontId="22" fillId="0" borderId="0" xfId="1" applyNumberFormat="1" applyFont="1" applyBorder="1" applyAlignment="1">
      <alignment horizontal="right"/>
    </xf>
    <xf numFmtId="0" fontId="22" fillId="0" borderId="0" xfId="1" applyFont="1" applyBorder="1" applyAlignment="1">
      <alignment horizontal="right"/>
    </xf>
    <xf numFmtId="0" fontId="22" fillId="0" borderId="0" xfId="1" applyNumberFormat="1" applyFont="1" applyBorder="1" applyAlignment="1" applyProtection="1">
      <alignment horizontal="right"/>
      <protection locked="0"/>
    </xf>
    <xf numFmtId="0" fontId="22" fillId="0" borderId="0" xfId="1" applyFont="1" applyBorder="1" applyAlignment="1" applyProtection="1">
      <alignment horizontal="right"/>
      <protection locked="0"/>
    </xf>
    <xf numFmtId="0" fontId="22" fillId="0" borderId="0" xfId="1" applyNumberFormat="1" applyFont="1" applyFill="1" applyBorder="1" applyAlignment="1">
      <alignment horizontal="right"/>
    </xf>
    <xf numFmtId="0" fontId="23" fillId="0" borderId="0" xfId="1" applyNumberFormat="1" applyFont="1" applyFill="1" applyBorder="1" applyAlignment="1">
      <alignment horizontal="left"/>
    </xf>
    <xf numFmtId="165" fontId="22" fillId="0" borderId="0" xfId="1" applyNumberFormat="1" applyFont="1" applyBorder="1" applyAlignment="1">
      <alignment horizontal="right"/>
    </xf>
    <xf numFmtId="0" fontId="23" fillId="0" borderId="0" xfId="1" applyNumberFormat="1" applyFont="1" applyBorder="1" applyAlignment="1">
      <alignment horizontal="left"/>
    </xf>
    <xf numFmtId="0" fontId="21" fillId="0" borderId="0" xfId="0" applyFont="1" applyAlignment="1">
      <alignment horizontal="right" vertical="center" wrapText="1"/>
    </xf>
    <xf numFmtId="0" fontId="21" fillId="0" borderId="0" xfId="0" applyFont="1" applyAlignment="1">
      <alignment horizontal="right" wrapText="1"/>
    </xf>
    <xf numFmtId="2" fontId="21" fillId="0" borderId="0" xfId="0" applyNumberFormat="1" applyFont="1" applyAlignment="1">
      <alignment horizontal="right" wrapText="1"/>
    </xf>
    <xf numFmtId="0" fontId="21" fillId="0" borderId="0" xfId="0" applyFont="1"/>
    <xf numFmtId="2" fontId="21" fillId="0" borderId="0" xfId="0" applyNumberFormat="1" applyFont="1"/>
    <xf numFmtId="0" fontId="22" fillId="0" borderId="0" xfId="1" applyFont="1" applyBorder="1" applyProtection="1">
      <protection locked="0"/>
    </xf>
    <xf numFmtId="0" fontId="22" fillId="0" borderId="0" xfId="1" applyNumberFormat="1" applyFont="1" applyBorder="1" applyAlignment="1" applyProtection="1">
      <alignment horizontal="left"/>
      <protection locked="0"/>
    </xf>
    <xf numFmtId="0" fontId="22" fillId="0" borderId="0" xfId="1" applyFont="1" applyFill="1" applyBorder="1" applyAlignment="1">
      <alignment horizontal="left"/>
    </xf>
    <xf numFmtId="0" fontId="22" fillId="0" borderId="0" xfId="1" applyNumberFormat="1" applyFont="1" applyFill="1" applyBorder="1" applyAlignment="1" applyProtection="1">
      <alignment horizontal="right"/>
      <protection locked="0"/>
    </xf>
    <xf numFmtId="1" fontId="21" fillId="7" borderId="0" xfId="0" applyNumberFormat="1" applyFont="1" applyFill="1" applyBorder="1"/>
    <xf numFmtId="1" fontId="22" fillId="0" borderId="0" xfId="1" applyNumberFormat="1" applyFont="1" applyBorder="1"/>
    <xf numFmtId="1" fontId="21" fillId="0" borderId="0" xfId="0" applyNumberFormat="1" applyFont="1" applyAlignment="1">
      <alignment horizontal="right" wrapText="1"/>
    </xf>
    <xf numFmtId="1" fontId="21" fillId="0" borderId="0" xfId="0" applyNumberFormat="1" applyFont="1"/>
    <xf numFmtId="1" fontId="21" fillId="0" borderId="0" xfId="1" applyNumberFormat="1" applyFont="1" applyBorder="1" applyAlignment="1">
      <alignment horizontal="left"/>
    </xf>
    <xf numFmtId="1" fontId="23" fillId="0" borderId="0" xfId="1" applyNumberFormat="1" applyFont="1" applyBorder="1" applyAlignment="1">
      <alignment horizontal="left"/>
    </xf>
    <xf numFmtId="0" fontId="10" fillId="0" borderId="0" xfId="1" applyNumberFormat="1" applyFont="1" applyBorder="1" applyAlignment="1">
      <alignment horizontal="right"/>
    </xf>
    <xf numFmtId="14" fontId="22" fillId="0" borderId="0" xfId="1" applyNumberFormat="1" applyFont="1" applyBorder="1" applyProtection="1">
      <protection locked="0"/>
    </xf>
    <xf numFmtId="168" fontId="21" fillId="0" borderId="0" xfId="2" applyNumberFormat="1" applyFont="1" applyBorder="1" applyAlignment="1">
      <alignment vertical="center"/>
    </xf>
    <xf numFmtId="168" fontId="22" fillId="0" borderId="0" xfId="1" applyNumberFormat="1" applyFont="1" applyBorder="1" applyProtection="1">
      <protection locked="0"/>
    </xf>
    <xf numFmtId="0" fontId="2" fillId="0" borderId="4" xfId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3" xfId="1" applyBorder="1" applyAlignment="1">
      <alignment horizontal="center"/>
    </xf>
    <xf numFmtId="0" fontId="10" fillId="0" borderId="6" xfId="1" applyFont="1" applyBorder="1" applyAlignment="1">
      <alignment horizontal="left"/>
    </xf>
    <xf numFmtId="165" fontId="10" fillId="0" borderId="7" xfId="1" applyNumberFormat="1" applyFont="1" applyBorder="1" applyAlignment="1">
      <alignment horizontal="right"/>
    </xf>
    <xf numFmtId="0" fontId="2" fillId="0" borderId="8" xfId="1" applyBorder="1" applyAlignment="1">
      <alignment horizontal="left"/>
    </xf>
    <xf numFmtId="0" fontId="2" fillId="0" borderId="9" xfId="1" applyBorder="1" applyAlignment="1">
      <alignment horizontal="left"/>
    </xf>
    <xf numFmtId="165" fontId="13" fillId="0" borderId="9" xfId="1" applyNumberFormat="1" applyFont="1" applyBorder="1" applyAlignment="1">
      <alignment horizontal="right"/>
    </xf>
    <xf numFmtId="165" fontId="13" fillId="0" borderId="10" xfId="1" applyNumberFormat="1" applyFont="1" applyBorder="1" applyAlignment="1">
      <alignment horizontal="right"/>
    </xf>
    <xf numFmtId="0" fontId="2" fillId="5" borderId="2" xfId="1" applyFill="1" applyBorder="1" applyAlignment="1">
      <alignment horizontal="left"/>
    </xf>
    <xf numFmtId="0" fontId="10" fillId="0" borderId="11" xfId="1" applyNumberFormat="1" applyFont="1" applyBorder="1" applyAlignment="1">
      <alignment horizontal="left"/>
    </xf>
    <xf numFmtId="0" fontId="11" fillId="0" borderId="11" xfId="1" applyNumberFormat="1" applyFont="1" applyFill="1" applyBorder="1" applyAlignment="1">
      <alignment horizontal="left"/>
    </xf>
    <xf numFmtId="0" fontId="11" fillId="0" borderId="11" xfId="1" applyNumberFormat="1" applyFont="1" applyBorder="1" applyAlignment="1">
      <alignment horizontal="left"/>
    </xf>
    <xf numFmtId="0" fontId="14" fillId="0" borderId="12" xfId="1" applyNumberFormat="1" applyFont="1" applyFill="1" applyBorder="1" applyAlignment="1">
      <alignment horizontal="left"/>
    </xf>
    <xf numFmtId="0" fontId="2" fillId="0" borderId="6" xfId="1" applyBorder="1"/>
    <xf numFmtId="165" fontId="2" fillId="0" borderId="7" xfId="1" applyNumberFormat="1" applyBorder="1" applyAlignment="1">
      <alignment horizontal="right"/>
    </xf>
    <xf numFmtId="0" fontId="9" fillId="5" borderId="8" xfId="1" applyFont="1" applyFill="1" applyBorder="1" applyAlignment="1">
      <alignment horizontal="left"/>
    </xf>
    <xf numFmtId="0" fontId="9" fillId="5" borderId="9" xfId="1" applyFont="1" applyFill="1" applyBorder="1" applyAlignment="1">
      <alignment horizontal="left"/>
    </xf>
    <xf numFmtId="165" fontId="9" fillId="5" borderId="9" xfId="1" applyNumberFormat="1" applyFont="1" applyFill="1" applyBorder="1" applyAlignment="1">
      <alignment horizontal="right"/>
    </xf>
    <xf numFmtId="165" fontId="9" fillId="5" borderId="10" xfId="1" applyNumberFormat="1" applyFont="1" applyFill="1" applyBorder="1" applyAlignment="1">
      <alignment horizontal="right"/>
    </xf>
    <xf numFmtId="165" fontId="9" fillId="5" borderId="12" xfId="1" applyNumberFormat="1" applyFont="1" applyFill="1" applyBorder="1" applyAlignment="1">
      <alignment horizontal="left"/>
    </xf>
    <xf numFmtId="0" fontId="16" fillId="8" borderId="0" xfId="7" applyFont="1" applyFill="1" applyAlignment="1">
      <alignment horizontal="right"/>
    </xf>
    <xf numFmtId="171" fontId="16" fillId="8" borderId="0" xfId="7" applyNumberFormat="1" applyFont="1" applyFill="1" applyAlignment="1" applyProtection="1">
      <alignment horizontal="right"/>
    </xf>
    <xf numFmtId="0" fontId="3" fillId="8" borderId="0" xfId="0" applyFont="1" applyFill="1" applyAlignment="1">
      <alignment horizontal="right"/>
    </xf>
    <xf numFmtId="0" fontId="9" fillId="8" borderId="0" xfId="1" applyFont="1" applyFill="1" applyBorder="1" applyAlignment="1">
      <alignment horizontal="right"/>
    </xf>
    <xf numFmtId="0" fontId="2" fillId="8" borderId="0" xfId="1" applyFont="1" applyFill="1" applyBorder="1" applyAlignment="1">
      <alignment horizontal="right"/>
    </xf>
  </cellXfs>
  <cellStyles count="218"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Normal" xfId="0" builtinId="0"/>
    <cellStyle name="Normal 2" xfId="1"/>
    <cellStyle name="Normal 2 2" xfId="3"/>
    <cellStyle name="Normal_CDPHE Chlorophyll  2008" xfId="6"/>
    <cellStyle name="Normal_Lake_chlsecchi" xfId="7"/>
    <cellStyle name="Normal_Sheet1" xfId="5"/>
    <cellStyle name="Normal_Sheet1_2" xfId="4"/>
    <cellStyle name="Percent 2" xfId="2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9099518810149"/>
          <c:y val="0.211111111111111"/>
          <c:w val="0.839296369203849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'Loss Assessments'!$B$1</c:f>
              <c:strCache>
                <c:ptCount val="1"/>
                <c:pt idx="0">
                  <c:v>Temp (oC)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0603105861767279"/>
                  <c:y val="-0.0691622922134733"/>
                </c:manualLayout>
              </c:layout>
              <c:numFmt formatCode="General" sourceLinked="0"/>
            </c:trendlineLbl>
          </c:trendline>
          <c:xVal>
            <c:numRef>
              <c:f>'Loss Assessments'!$A$2:$A$22</c:f>
              <c:numCache>
                <c:formatCode>0%</c:formatCode>
                <c:ptCount val="21"/>
                <c:pt idx="0">
                  <c:v>0.6</c:v>
                </c:pt>
                <c:pt idx="1">
                  <c:v>0.75</c:v>
                </c:pt>
                <c:pt idx="2">
                  <c:v>0.05</c:v>
                </c:pt>
                <c:pt idx="3">
                  <c:v>1.0</c:v>
                </c:pt>
                <c:pt idx="4">
                  <c:v>0.25</c:v>
                </c:pt>
                <c:pt idx="5">
                  <c:v>0.5</c:v>
                </c:pt>
                <c:pt idx="6">
                  <c:v>0.0</c:v>
                </c:pt>
                <c:pt idx="7">
                  <c:v>0.3</c:v>
                </c:pt>
                <c:pt idx="8">
                  <c:v>0.2</c:v>
                </c:pt>
                <c:pt idx="9">
                  <c:v>0.6</c:v>
                </c:pt>
                <c:pt idx="10">
                  <c:v>0.0</c:v>
                </c:pt>
                <c:pt idx="11">
                  <c:v>0.35</c:v>
                </c:pt>
                <c:pt idx="12">
                  <c:v>0.25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xVal>
          <c:yVal>
            <c:numRef>
              <c:f>'Loss Assessments'!$B$2:$B$22</c:f>
              <c:numCache>
                <c:formatCode>0.00</c:formatCode>
                <c:ptCount val="21"/>
                <c:pt idx="0">
                  <c:v>17.23</c:v>
                </c:pt>
                <c:pt idx="1">
                  <c:v>18.83</c:v>
                </c:pt>
                <c:pt idx="2">
                  <c:v>19.52</c:v>
                </c:pt>
                <c:pt idx="3">
                  <c:v>24.83</c:v>
                </c:pt>
                <c:pt idx="4">
                  <c:v>16.97</c:v>
                </c:pt>
                <c:pt idx="5">
                  <c:v>13.25</c:v>
                </c:pt>
                <c:pt idx="6">
                  <c:v>17.41</c:v>
                </c:pt>
                <c:pt idx="7">
                  <c:v>23.26</c:v>
                </c:pt>
                <c:pt idx="8">
                  <c:v>22.79</c:v>
                </c:pt>
                <c:pt idx="9">
                  <c:v>15.73</c:v>
                </c:pt>
                <c:pt idx="10">
                  <c:v>14.67</c:v>
                </c:pt>
                <c:pt idx="11">
                  <c:v>22.55</c:v>
                </c:pt>
                <c:pt idx="12">
                  <c:v>17.36</c:v>
                </c:pt>
                <c:pt idx="13">
                  <c:v>20.52</c:v>
                </c:pt>
                <c:pt idx="14">
                  <c:v>10.94</c:v>
                </c:pt>
                <c:pt idx="15">
                  <c:v>15.01</c:v>
                </c:pt>
                <c:pt idx="16">
                  <c:v>13.27</c:v>
                </c:pt>
                <c:pt idx="17">
                  <c:v>14.71</c:v>
                </c:pt>
                <c:pt idx="18">
                  <c:v>16.78</c:v>
                </c:pt>
                <c:pt idx="19">
                  <c:v>17.56</c:v>
                </c:pt>
                <c:pt idx="20">
                  <c:v>13.45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82952"/>
        <c:axId val="2064007192"/>
      </c:scatterChart>
      <c:valAx>
        <c:axId val="2063682952"/>
        <c:scaling>
          <c:orientation val="minMax"/>
          <c:max val="1.0"/>
        </c:scaling>
        <c:delete val="0"/>
        <c:axPos val="b"/>
        <c:numFmt formatCode="0%" sourceLinked="1"/>
        <c:majorTickMark val="out"/>
        <c:minorTickMark val="none"/>
        <c:tickLblPos val="nextTo"/>
        <c:crossAx val="2064007192"/>
        <c:crosses val="autoZero"/>
        <c:crossBetween val="midCat"/>
      </c:valAx>
      <c:valAx>
        <c:axId val="2064007192"/>
        <c:scaling>
          <c:orientation val="minMax"/>
          <c:min val="10.0"/>
        </c:scaling>
        <c:delete val="0"/>
        <c:axPos val="l"/>
        <c:numFmt formatCode="0.00" sourceLinked="1"/>
        <c:majorTickMark val="out"/>
        <c:minorTickMark val="none"/>
        <c:tickLblPos val="nextTo"/>
        <c:crossAx val="20636829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552450</xdr:colOff>
      <xdr:row>428</xdr:row>
      <xdr:rowOff>371475</xdr:rowOff>
    </xdr:from>
    <xdr:to>
      <xdr:col>12</xdr:col>
      <xdr:colOff>342900</xdr:colOff>
      <xdr:row>428</xdr:row>
      <xdr:rowOff>647700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712450" y="763809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18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338892</xdr:colOff>
      <xdr:row>1</xdr:row>
      <xdr:rowOff>25739</xdr:rowOff>
    </xdr:from>
    <xdr:to>
      <xdr:col>7</xdr:col>
      <xdr:colOff>785090</xdr:colOff>
      <xdr:row>16</xdr:row>
      <xdr:rowOff>120276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Volumes/BWBEYEA@GMA/NDS%20Study/2014%20Statewide%20NDS%20Study/Forms_Data/Data/2014%20NDS%20Data_20140916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phe" refreshedDate="41892.607467939815" createdVersion="3" refreshedVersion="4" minRefreshableVersion="3" recordCount="460">
  <cacheSource type="worksheet">
    <worksheetSource ref="A1:P1048576" sheet="2014 NDS Deployment" r:id="rId2"/>
  </cacheSource>
  <cacheFields count="16">
    <cacheField name="FieldSheetOrder" numFmtId="1">
      <sharedItems containsString="0" containsBlank="1" containsNumber="1" containsInteger="1" minValue="1" maxValue="459"/>
    </cacheField>
    <cacheField name="StationID" numFmtId="0">
      <sharedItems containsNonDate="0" containsString="0" containsBlank="1"/>
    </cacheField>
    <cacheField name="Stream" numFmtId="0">
      <sharedItems containsBlank="1" count="21">
        <s v="Fish Creek"/>
        <s v="West Dolores River"/>
        <s v="Roaring Forks Creek"/>
        <s v="Mancos River"/>
        <s v="Florida River"/>
        <s v="Vallecito Creek"/>
        <s v="Stollsteimer Creek"/>
        <s v="Williams Creek"/>
        <s v="Rio Blanco River"/>
        <s v="Navajo River"/>
        <s v="Stewart Creek"/>
        <s v="Cochetopa Creek"/>
        <s v="Cebolla Creek"/>
        <s v="Mill Creek"/>
        <s v="Ohio Creek"/>
        <s v="East River"/>
        <s v="Pine Creek"/>
        <s v="Lake Fork Gunnison River"/>
        <s v="Blue Creek"/>
        <s v="First Fork"/>
        <m/>
      </sharedItems>
    </cacheField>
    <cacheField name="Description" numFmtId="0">
      <sharedItems containsBlank="1" count="40">
        <s v="@ Fish Cr SWA"/>
        <s v="blw 686 Rd"/>
        <s v="@ mouth"/>
        <s v="Abv 37.5 Rd"/>
        <s v="Abv Lemon Reservoir"/>
        <s v="Abv Vallecito Reservoir"/>
        <s v="@ Hwy 151"/>
        <s v="Blw 631 Rd"/>
        <s v="@ 656 Rd (Group Campground)"/>
        <s v="@ 362 Rd"/>
        <s v="@ La Garita W.A. (794 Rd)"/>
        <s v="0.7mi South of KK-14 Rd"/>
        <s v="@ Cebolla Cr SWA"/>
        <s v="Near Sillsville"/>
        <m/>
        <s v="Blw 730 Rd"/>
        <s v="at Gothic"/>
        <s v="Blw Snelson Cr"/>
        <s v="@ Railroad Camp"/>
        <s v="Blw Hwy 50"/>
        <s v="at mouth"/>
        <s v="@ Hwy 168" u="1"/>
        <s v="@ Hwy 152" u="1"/>
        <s v="@ Hwy 155" u="1"/>
        <s v="@ Hwy 161" u="1"/>
        <s v="@ Hwy 158" u="1"/>
        <s v="@ Hwy 164" u="1"/>
        <s v="@ Hwy 170" u="1"/>
        <s v="@ Hwy 167" u="1"/>
        <s v="@ Hwy 154" u="1"/>
        <s v="@ Hwy 160" u="1"/>
        <s v="@ Hwy 157" u="1"/>
        <s v="@ Hwy 163" u="1"/>
        <s v="@ Hwy 166" u="1"/>
        <s v="@ Hwy 169" u="1"/>
        <s v="@ Hwy 153" u="1"/>
        <s v="@ Hwy 156" u="1"/>
        <s v="@ Hwy 162" u="1"/>
        <s v="@ Hwy 159" u="1"/>
        <s v="@ Hwy 165" u="1"/>
      </sharedItems>
    </cacheField>
    <cacheField name="Lat" numFmtId="0">
      <sharedItems containsString="0" containsBlank="1" containsNumber="1" minValue="37.060502999999997" maxValue="38.963317000000004"/>
    </cacheField>
    <cacheField name="Long" numFmtId="0">
      <sharedItems containsString="0" containsBlank="1" containsNumber="1" minValue="-108.357838" maxValue="-106.693152"/>
    </cacheField>
    <cacheField name="DeployDate" numFmtId="0">
      <sharedItems containsNonDate="0" containsDate="1" containsString="0" containsBlank="1" minDate="2014-07-15T00:00:00" maxDate="2014-08-08T00:00:00"/>
    </cacheField>
    <cacheField name="HarvestDate" numFmtId="165">
      <sharedItems containsNonDate="0" containsDate="1" containsString="0" containsBlank="1" minDate="2014-08-05T00:00:00" maxDate="2014-08-28T00:00:00"/>
    </cacheField>
    <cacheField name="Rack" numFmtId="0">
      <sharedItems containsString="0" containsBlank="1" containsNumber="1" containsInteger="1" minValue="1" maxValue="21" count="22">
        <n v="14"/>
        <n v="16"/>
        <n v="2"/>
        <n v="7"/>
        <n v="3"/>
        <n v="17"/>
        <n v="18"/>
        <n v="5"/>
        <n v="19"/>
        <n v="15"/>
        <n v="8"/>
        <n v="4"/>
        <n v="6"/>
        <n v="9"/>
        <n v="1"/>
        <n v="10"/>
        <n v="11"/>
        <n v="12"/>
        <n v="13"/>
        <n v="21"/>
        <n v="20"/>
        <m/>
      </sharedItems>
    </cacheField>
    <cacheField name="Vial" numFmtId="0">
      <sharedItems containsBlank="1"/>
    </cacheField>
    <cacheField name="Group" numFmtId="0">
      <sharedItems containsBlank="1" count="5">
        <s v="C"/>
        <s v="P"/>
        <s v="NP"/>
        <s v="N"/>
        <m/>
      </sharedItems>
    </cacheField>
    <cacheField name="GroupID" numFmtId="1">
      <sharedItems containsString="0" containsBlank="1" containsNumber="1" containsInteger="1" minValue="1" maxValue="116" count="117">
        <n v="7"/>
        <n v="58"/>
        <n v="23"/>
        <n v="97"/>
        <n v="2"/>
        <n v="65"/>
        <n v="28"/>
        <n v="105"/>
        <n v="89"/>
        <n v="74"/>
        <n v="86"/>
        <n v="98"/>
        <n v="75"/>
        <n v="68"/>
        <n v="47"/>
        <n v="9"/>
        <n v="19"/>
        <n v="21"/>
        <n v="22"/>
        <n v="106"/>
        <n v="88"/>
        <n v="115"/>
        <n v="37"/>
        <n v="111"/>
        <n v="40"/>
        <n v="26"/>
        <n v="73"/>
        <n v="110"/>
        <n v="93"/>
        <n v="49"/>
        <n v="112"/>
        <n v="8"/>
        <n v="114"/>
        <n v="108"/>
        <n v="42"/>
        <n v="13"/>
        <n v="24"/>
        <n v="72"/>
        <n v="51"/>
        <n v="92"/>
        <n v="103"/>
        <n v="44"/>
        <n v="71"/>
        <n v="113"/>
        <n v="36"/>
        <n v="39"/>
        <n v="31"/>
        <n v="43"/>
        <n v="76"/>
        <n v="53"/>
        <n v="41"/>
        <n v="102"/>
        <n v="61"/>
        <n v="101"/>
        <n v="107"/>
        <n v="64"/>
        <n v="82"/>
        <n v="45"/>
        <n v="66"/>
        <n v="59"/>
        <n v="29"/>
        <n v="81"/>
        <n v="87"/>
        <n v="84"/>
        <n v="57"/>
        <n v="78"/>
        <n v="27"/>
        <n v="99"/>
        <n v="48"/>
        <n v="20"/>
        <n v="100"/>
        <n v="109"/>
        <n v="30"/>
        <n v="85"/>
        <n v="25"/>
        <n v="54"/>
        <n v="16"/>
        <n v="14"/>
        <n v="52"/>
        <n v="12"/>
        <n v="69"/>
        <n v="90"/>
        <n v="63"/>
        <n v="46"/>
        <n v="15"/>
        <n v="104"/>
        <n v="55"/>
        <n v="18"/>
        <n v="32"/>
        <n v="34"/>
        <n v="17"/>
        <n v="80"/>
        <n v="62"/>
        <n v="95"/>
        <n v="60"/>
        <n v="6"/>
        <n v="5"/>
        <n v="96"/>
        <n v="11"/>
        <n v="10"/>
        <n v="116"/>
        <n v="33"/>
        <n v="38"/>
        <n v="70"/>
        <n v="83"/>
        <n v="4"/>
        <n v="94"/>
        <n v="3"/>
        <n v="91"/>
        <n v="35"/>
        <n v="1"/>
        <n v="67"/>
        <n v="50"/>
        <n v="79"/>
        <n v="56"/>
        <n v="77"/>
        <m/>
      </sharedItems>
    </cacheField>
    <cacheField name="Barcode" numFmtId="0">
      <sharedItems containsBlank="1"/>
    </cacheField>
    <cacheField name="Freezer" numFmtId="0">
      <sharedItems containsString="0" containsBlank="1" containsNumber="1" containsInteger="1" minValue="1" maxValue="2"/>
    </cacheField>
    <cacheField name="Confirmed" numFmtId="0">
      <sharedItems containsString="0" containsBlank="1" containsNumber="1" containsInteger="1" minValue="0" maxValue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0">
  <r>
    <n v="1"/>
    <m/>
    <x v="0"/>
    <x v="0"/>
    <n v="37.745888000000001"/>
    <n v="-108.236599"/>
    <d v="2014-07-15T00:00:00"/>
    <d v="2014-08-05T00:00:00"/>
    <x v="0"/>
    <s v="C7"/>
    <x v="0"/>
    <x v="0"/>
    <s v="41856_14_C_7"/>
    <n v="2"/>
    <n v="1"/>
    <m/>
  </r>
  <r>
    <n v="2"/>
    <m/>
    <x v="0"/>
    <x v="0"/>
    <n v="37.745888000000001"/>
    <n v="-108.236599"/>
    <d v="2014-07-15T00:00:00"/>
    <d v="2014-08-05T00:00:00"/>
    <x v="0"/>
    <s v="P58"/>
    <x v="1"/>
    <x v="1"/>
    <s v="41856_14_P_58"/>
    <n v="2"/>
    <n v="1"/>
    <m/>
  </r>
  <r>
    <n v="3"/>
    <m/>
    <x v="0"/>
    <x v="0"/>
    <n v="37.745888000000001"/>
    <n v="-108.236599"/>
    <d v="2014-07-15T00:00:00"/>
    <d v="2014-08-05T00:00:00"/>
    <x v="0"/>
    <s v="NP23"/>
    <x v="2"/>
    <x v="2"/>
    <s v="41856_14_NP_23"/>
    <n v="2"/>
    <n v="0"/>
    <m/>
  </r>
  <r>
    <n v="4"/>
    <m/>
    <x v="0"/>
    <x v="0"/>
    <n v="37.745888000000001"/>
    <n v="-108.236599"/>
    <d v="2014-07-15T00:00:00"/>
    <d v="2014-08-05T00:00:00"/>
    <x v="0"/>
    <s v="N97"/>
    <x v="3"/>
    <x v="3"/>
    <s v="41856_14_N_97"/>
    <n v="2"/>
    <n v="0"/>
    <m/>
  </r>
  <r>
    <n v="5"/>
    <m/>
    <x v="0"/>
    <x v="0"/>
    <n v="37.745888000000001"/>
    <n v="-108.236599"/>
    <d v="2014-07-15T00:00:00"/>
    <d v="2014-08-05T00:00:00"/>
    <x v="0"/>
    <s v="N2"/>
    <x v="3"/>
    <x v="4"/>
    <s v="41856_14_N_2"/>
    <n v="2"/>
    <n v="0"/>
    <m/>
  </r>
  <r>
    <n v="6"/>
    <m/>
    <x v="0"/>
    <x v="0"/>
    <n v="37.745888000000001"/>
    <n v="-108.236599"/>
    <d v="2014-07-15T00:00:00"/>
    <d v="2014-08-05T00:00:00"/>
    <x v="0"/>
    <s v="P65"/>
    <x v="1"/>
    <x v="5"/>
    <s v="41856_14_P_65"/>
    <n v="2"/>
    <n v="0"/>
    <m/>
  </r>
  <r>
    <n v="7"/>
    <m/>
    <x v="0"/>
    <x v="0"/>
    <n v="37.745888000000001"/>
    <n v="-108.236599"/>
    <d v="2014-07-15T00:00:00"/>
    <d v="2014-08-05T00:00:00"/>
    <x v="0"/>
    <s v="C28"/>
    <x v="0"/>
    <x v="6"/>
    <s v="41856_14_C_28"/>
    <n v="2"/>
    <n v="0"/>
    <m/>
  </r>
  <r>
    <n v="8"/>
    <m/>
    <x v="0"/>
    <x v="0"/>
    <n v="37.745888000000001"/>
    <n v="-108.236599"/>
    <d v="2014-07-15T00:00:00"/>
    <d v="2014-08-05T00:00:00"/>
    <x v="0"/>
    <s v="N105"/>
    <x v="3"/>
    <x v="7"/>
    <s v="41856_14_N_105"/>
    <n v="2"/>
    <n v="0"/>
    <m/>
  </r>
  <r>
    <n v="9"/>
    <m/>
    <x v="0"/>
    <x v="0"/>
    <n v="37.745888000000001"/>
    <n v="-108.236599"/>
    <d v="2014-07-15T00:00:00"/>
    <d v="2014-08-05T00:00:00"/>
    <x v="0"/>
    <s v="NP89"/>
    <x v="2"/>
    <x v="8"/>
    <s v="41856_14_NP_89"/>
    <n v="2"/>
    <n v="1"/>
    <m/>
  </r>
  <r>
    <n v="10"/>
    <m/>
    <x v="0"/>
    <x v="0"/>
    <n v="37.745888000000001"/>
    <n v="-108.236599"/>
    <d v="2014-07-15T00:00:00"/>
    <d v="2014-08-05T00:00:00"/>
    <x v="0"/>
    <s v="NP74"/>
    <x v="2"/>
    <x v="9"/>
    <s v="41856_14_NP_74"/>
    <n v="2"/>
    <n v="0"/>
    <m/>
  </r>
  <r>
    <n v="11"/>
    <m/>
    <x v="0"/>
    <x v="0"/>
    <n v="37.745888000000001"/>
    <n v="-108.236599"/>
    <d v="2014-07-15T00:00:00"/>
    <d v="2014-08-05T00:00:00"/>
    <x v="0"/>
    <s v="N86"/>
    <x v="3"/>
    <x v="10"/>
    <s v="41856_14_N_86"/>
    <n v="2"/>
    <n v="0"/>
    <m/>
  </r>
  <r>
    <n v="12"/>
    <m/>
    <x v="0"/>
    <x v="0"/>
    <n v="37.745888000000001"/>
    <n v="-108.236599"/>
    <d v="2014-07-15T00:00:00"/>
    <d v="2014-08-05T00:00:00"/>
    <x v="0"/>
    <s v="P98"/>
    <x v="1"/>
    <x v="11"/>
    <s v="41856_14_P_98"/>
    <n v="2"/>
    <n v="1"/>
    <m/>
  </r>
  <r>
    <n v="13"/>
    <m/>
    <x v="0"/>
    <x v="0"/>
    <n v="37.745888000000001"/>
    <n v="-108.236599"/>
    <d v="2014-07-15T00:00:00"/>
    <d v="2014-08-05T00:00:00"/>
    <x v="0"/>
    <s v="P75"/>
    <x v="1"/>
    <x v="12"/>
    <s v="41856_14_P_75"/>
    <n v="2"/>
    <n v="0"/>
    <m/>
  </r>
  <r>
    <n v="14"/>
    <m/>
    <x v="0"/>
    <x v="0"/>
    <n v="37.745888000000001"/>
    <n v="-108.236599"/>
    <d v="2014-07-15T00:00:00"/>
    <d v="2014-08-05T00:00:00"/>
    <x v="0"/>
    <s v="N68"/>
    <x v="3"/>
    <x v="13"/>
    <s v="41856_14_N_68"/>
    <n v="2"/>
    <n v="1"/>
    <m/>
  </r>
  <r>
    <n v="15"/>
    <m/>
    <x v="0"/>
    <x v="0"/>
    <n v="37.745888000000001"/>
    <n v="-108.236599"/>
    <d v="2014-07-15T00:00:00"/>
    <d v="2014-08-05T00:00:00"/>
    <x v="0"/>
    <s v="NP47"/>
    <x v="2"/>
    <x v="14"/>
    <s v="41856_14_NP_47"/>
    <n v="2"/>
    <n v="1"/>
    <m/>
  </r>
  <r>
    <n v="16"/>
    <m/>
    <x v="0"/>
    <x v="0"/>
    <n v="37.745888000000001"/>
    <n v="-108.236599"/>
    <d v="2014-07-15T00:00:00"/>
    <d v="2014-08-05T00:00:00"/>
    <x v="0"/>
    <s v="C9"/>
    <x v="0"/>
    <x v="15"/>
    <s v="41856_14_C_9"/>
    <n v="2"/>
    <n v="1"/>
    <m/>
  </r>
  <r>
    <n v="17"/>
    <m/>
    <x v="0"/>
    <x v="0"/>
    <n v="37.745888000000001"/>
    <n v="-108.236599"/>
    <d v="2014-07-15T00:00:00"/>
    <d v="2014-08-05T00:00:00"/>
    <x v="0"/>
    <s v="NP86"/>
    <x v="2"/>
    <x v="10"/>
    <s v="41856_14_NP_86"/>
    <n v="2"/>
    <n v="0"/>
    <m/>
  </r>
  <r>
    <n v="18"/>
    <m/>
    <x v="0"/>
    <x v="0"/>
    <n v="37.745888000000001"/>
    <n v="-108.236599"/>
    <d v="2014-07-15T00:00:00"/>
    <d v="2014-08-05T00:00:00"/>
    <x v="0"/>
    <s v="C19"/>
    <x v="0"/>
    <x v="16"/>
    <s v="41856_14_C_19"/>
    <n v="2"/>
    <n v="0"/>
    <m/>
  </r>
  <r>
    <n v="19"/>
    <m/>
    <x v="0"/>
    <x v="0"/>
    <n v="37.745888000000001"/>
    <n v="-108.236599"/>
    <d v="2014-07-15T00:00:00"/>
    <d v="2014-08-05T00:00:00"/>
    <x v="0"/>
    <s v="P7"/>
    <x v="1"/>
    <x v="0"/>
    <s v="41856_14_P_7"/>
    <n v="2"/>
    <n v="1"/>
    <m/>
  </r>
  <r>
    <n v="20"/>
    <m/>
    <x v="0"/>
    <x v="0"/>
    <n v="37.745888000000001"/>
    <n v="-108.236599"/>
    <d v="2014-07-15T00:00:00"/>
    <d v="2014-08-05T00:00:00"/>
    <x v="0"/>
    <s v="C21"/>
    <x v="0"/>
    <x v="17"/>
    <s v="41856_14_C_21"/>
    <n v="2"/>
    <n v="0"/>
    <m/>
  </r>
  <r>
    <n v="21"/>
    <m/>
    <x v="1"/>
    <x v="1"/>
    <n v="37.705390000000001"/>
    <n v="-108.246014"/>
    <d v="2014-07-15T00:00:00"/>
    <d v="2014-08-05T00:00:00"/>
    <x v="1"/>
    <s v="P22"/>
    <x v="1"/>
    <x v="18"/>
    <s v="41856_16_P_22"/>
    <n v="2"/>
    <n v="1"/>
    <m/>
  </r>
  <r>
    <n v="22"/>
    <m/>
    <x v="1"/>
    <x v="1"/>
    <n v="37.705390000000001"/>
    <n v="-108.246014"/>
    <d v="2014-07-15T00:00:00"/>
    <d v="2014-08-05T00:00:00"/>
    <x v="1"/>
    <s v="P106"/>
    <x v="1"/>
    <x v="19"/>
    <s v="41856_16_P_106"/>
    <n v="2"/>
    <n v="0"/>
    <m/>
  </r>
  <r>
    <n v="23"/>
    <m/>
    <x v="1"/>
    <x v="1"/>
    <n v="37.705390000000001"/>
    <n v="-108.246014"/>
    <d v="2014-07-15T00:00:00"/>
    <d v="2014-08-05T00:00:00"/>
    <x v="1"/>
    <s v="NP106"/>
    <x v="2"/>
    <x v="19"/>
    <s v="41856_16_NP_106"/>
    <n v="2"/>
    <n v="1"/>
    <m/>
  </r>
  <r>
    <n v="24"/>
    <m/>
    <x v="1"/>
    <x v="1"/>
    <n v="37.705390000000001"/>
    <n v="-108.246014"/>
    <d v="2014-07-15T00:00:00"/>
    <d v="2014-08-05T00:00:00"/>
    <x v="1"/>
    <s v="NP105"/>
    <x v="2"/>
    <x v="7"/>
    <s v="41856_16_NP_105"/>
    <n v="2"/>
    <n v="1"/>
    <m/>
  </r>
  <r>
    <n v="25"/>
    <m/>
    <x v="1"/>
    <x v="1"/>
    <n v="37.705390000000001"/>
    <n v="-108.246014"/>
    <d v="2014-07-15T00:00:00"/>
    <d v="2014-08-05T00:00:00"/>
    <x v="1"/>
    <s v="C88"/>
    <x v="0"/>
    <x v="20"/>
    <s v="41856_16_C_88"/>
    <n v="2"/>
    <n v="0"/>
    <m/>
  </r>
  <r>
    <n v="26"/>
    <m/>
    <x v="1"/>
    <x v="1"/>
    <n v="37.705390000000001"/>
    <n v="-108.246014"/>
    <d v="2014-07-15T00:00:00"/>
    <d v="2014-08-05T00:00:00"/>
    <x v="1"/>
    <s v="N115"/>
    <x v="3"/>
    <x v="21"/>
    <s v="41856_16_N_115"/>
    <n v="2"/>
    <n v="0"/>
    <m/>
  </r>
  <r>
    <n v="27"/>
    <m/>
    <x v="1"/>
    <x v="1"/>
    <n v="37.705390000000001"/>
    <n v="-108.246014"/>
    <d v="2014-07-15T00:00:00"/>
    <d v="2014-08-05T00:00:00"/>
    <x v="1"/>
    <s v="C68"/>
    <x v="0"/>
    <x v="13"/>
    <s v="41856_16_C_68"/>
    <n v="2"/>
    <n v="0"/>
    <m/>
  </r>
  <r>
    <n v="28"/>
    <m/>
    <x v="1"/>
    <x v="1"/>
    <n v="37.705390000000001"/>
    <n v="-108.246014"/>
    <d v="2014-07-15T00:00:00"/>
    <d v="2014-08-05T00:00:00"/>
    <x v="1"/>
    <s v="C37"/>
    <x v="0"/>
    <x v="22"/>
    <s v="41856_16_C_37"/>
    <n v="2"/>
    <n v="0"/>
    <m/>
  </r>
  <r>
    <n v="29"/>
    <m/>
    <x v="1"/>
    <x v="1"/>
    <n v="37.705390000000001"/>
    <n v="-108.246014"/>
    <d v="2014-07-15T00:00:00"/>
    <d v="2014-08-05T00:00:00"/>
    <x v="1"/>
    <s v="NP111"/>
    <x v="2"/>
    <x v="23"/>
    <s v="41856_16_NP_111"/>
    <n v="2"/>
    <n v="0"/>
    <m/>
  </r>
  <r>
    <n v="30"/>
    <m/>
    <x v="1"/>
    <x v="1"/>
    <n v="37.705390000000001"/>
    <n v="-108.246014"/>
    <d v="2014-07-15T00:00:00"/>
    <d v="2014-08-05T00:00:00"/>
    <x v="1"/>
    <s v="C40"/>
    <x v="0"/>
    <x v="24"/>
    <s v="41856_16_C_40"/>
    <n v="2"/>
    <n v="1"/>
    <m/>
  </r>
  <r>
    <n v="31"/>
    <m/>
    <x v="1"/>
    <x v="1"/>
    <n v="37.705390000000001"/>
    <n v="-108.246014"/>
    <d v="2014-07-15T00:00:00"/>
    <d v="2014-08-05T00:00:00"/>
    <x v="1"/>
    <s v="N9"/>
    <x v="3"/>
    <x v="15"/>
    <s v="41856_16_N_9"/>
    <n v="2"/>
    <n v="0"/>
    <m/>
  </r>
  <r>
    <n v="32"/>
    <m/>
    <x v="1"/>
    <x v="1"/>
    <n v="37.705390000000001"/>
    <n v="-108.246014"/>
    <d v="2014-07-15T00:00:00"/>
    <d v="2014-08-05T00:00:00"/>
    <x v="1"/>
    <s v="N26"/>
    <x v="3"/>
    <x v="25"/>
    <s v="41856_16_N_26"/>
    <n v="2"/>
    <n v="0"/>
    <m/>
  </r>
  <r>
    <n v="33"/>
    <m/>
    <x v="1"/>
    <x v="1"/>
    <n v="37.705390000000001"/>
    <n v="-108.246014"/>
    <d v="2014-07-15T00:00:00"/>
    <d v="2014-08-05T00:00:00"/>
    <x v="1"/>
    <s v="N73"/>
    <x v="3"/>
    <x v="26"/>
    <s v="41856_16_N_73"/>
    <n v="2"/>
    <n v="0"/>
    <m/>
  </r>
  <r>
    <n v="34"/>
    <m/>
    <x v="1"/>
    <x v="1"/>
    <n v="37.705390000000001"/>
    <n v="-108.246014"/>
    <d v="2014-07-15T00:00:00"/>
    <d v="2014-08-05T00:00:00"/>
    <x v="1"/>
    <s v="NP110"/>
    <x v="2"/>
    <x v="27"/>
    <s v="41856_16_NP_110"/>
    <n v="2"/>
    <n v="0"/>
    <m/>
  </r>
  <r>
    <n v="35"/>
    <m/>
    <x v="1"/>
    <x v="1"/>
    <n v="37.705390000000001"/>
    <n v="-108.246014"/>
    <d v="2014-07-15T00:00:00"/>
    <d v="2014-08-05T00:00:00"/>
    <x v="1"/>
    <s v="P93"/>
    <x v="1"/>
    <x v="28"/>
    <s v="41856_16_P_93"/>
    <n v="2"/>
    <n v="0"/>
    <m/>
  </r>
  <r>
    <n v="36"/>
    <m/>
    <x v="1"/>
    <x v="1"/>
    <n v="37.705390000000001"/>
    <n v="-108.246014"/>
    <d v="2014-07-15T00:00:00"/>
    <d v="2014-08-05T00:00:00"/>
    <x v="1"/>
    <s v="C49"/>
    <x v="0"/>
    <x v="29"/>
    <s v="41856_16_C_49"/>
    <n v="2"/>
    <n v="0"/>
    <m/>
  </r>
  <r>
    <n v="37"/>
    <m/>
    <x v="1"/>
    <x v="1"/>
    <n v="37.705390000000001"/>
    <n v="-108.246014"/>
    <d v="2014-07-15T00:00:00"/>
    <d v="2014-08-05T00:00:00"/>
    <x v="1"/>
    <s v="P112"/>
    <x v="1"/>
    <x v="30"/>
    <s v="41856_16_P_112"/>
    <n v="2"/>
    <n v="0"/>
    <m/>
  </r>
  <r>
    <n v="38"/>
    <m/>
    <x v="1"/>
    <x v="1"/>
    <n v="37.705390000000001"/>
    <n v="-108.246014"/>
    <d v="2014-07-15T00:00:00"/>
    <d v="2014-08-05T00:00:00"/>
    <x v="1"/>
    <s v="P8"/>
    <x v="1"/>
    <x v="31"/>
    <s v="41856_16_P_8"/>
    <n v="2"/>
    <n v="1"/>
    <m/>
  </r>
  <r>
    <n v="39"/>
    <m/>
    <x v="1"/>
    <x v="1"/>
    <n v="37.705390000000001"/>
    <n v="-108.246014"/>
    <d v="2014-07-15T00:00:00"/>
    <d v="2014-08-05T00:00:00"/>
    <x v="1"/>
    <s v="N114"/>
    <x v="3"/>
    <x v="32"/>
    <s v="41856_16_N_114"/>
    <n v="2"/>
    <n v="0"/>
    <m/>
  </r>
  <r>
    <n v="40"/>
    <m/>
    <x v="1"/>
    <x v="1"/>
    <n v="37.705390000000001"/>
    <n v="-108.246014"/>
    <d v="2014-07-15T00:00:00"/>
    <d v="2014-08-05T00:00:00"/>
    <x v="1"/>
    <s v="NP108"/>
    <x v="2"/>
    <x v="33"/>
    <s v="41856_16_NP_108"/>
    <n v="2"/>
    <n v="0"/>
    <m/>
  </r>
  <r>
    <n v="41"/>
    <m/>
    <x v="2"/>
    <x v="2"/>
    <n v="37.598635000000002"/>
    <n v="-108.112647"/>
    <d v="2014-07-15T00:00:00"/>
    <d v="2014-08-05T00:00:00"/>
    <x v="2"/>
    <s v="NP22"/>
    <x v="2"/>
    <x v="18"/>
    <s v="41856_2_NP_22"/>
    <n v="2"/>
    <n v="1"/>
    <m/>
  </r>
  <r>
    <n v="42"/>
    <m/>
    <x v="2"/>
    <x v="2"/>
    <n v="37.598635000000002"/>
    <n v="-108.112647"/>
    <d v="2014-07-15T00:00:00"/>
    <d v="2014-08-05T00:00:00"/>
    <x v="2"/>
    <s v="NP28"/>
    <x v="2"/>
    <x v="6"/>
    <s v="41856_2_NP_28"/>
    <n v="2"/>
    <n v="1"/>
    <m/>
  </r>
  <r>
    <n v="43"/>
    <m/>
    <x v="2"/>
    <x v="2"/>
    <n v="37.598635000000002"/>
    <n v="-108.112647"/>
    <d v="2014-07-15T00:00:00"/>
    <d v="2014-08-05T00:00:00"/>
    <x v="2"/>
    <s v="P42"/>
    <x v="1"/>
    <x v="34"/>
    <s v="41856_2_P_42"/>
    <n v="2"/>
    <n v="1"/>
    <m/>
  </r>
  <r>
    <n v="44"/>
    <m/>
    <x v="2"/>
    <x v="2"/>
    <n v="37.598635000000002"/>
    <n v="-108.112647"/>
    <d v="2014-07-15T00:00:00"/>
    <d v="2014-08-05T00:00:00"/>
    <x v="2"/>
    <s v="C13"/>
    <x v="0"/>
    <x v="35"/>
    <s v="41856_2_C_13"/>
    <n v="2"/>
    <n v="1"/>
    <m/>
  </r>
  <r>
    <n v="45"/>
    <m/>
    <x v="2"/>
    <x v="2"/>
    <n v="37.598635000000002"/>
    <n v="-108.112647"/>
    <d v="2014-07-15T00:00:00"/>
    <d v="2014-08-05T00:00:00"/>
    <x v="2"/>
    <s v="P24"/>
    <x v="1"/>
    <x v="36"/>
    <s v="41856_2_P_24"/>
    <n v="2"/>
    <n v="1"/>
    <m/>
  </r>
  <r>
    <n v="46"/>
    <m/>
    <x v="2"/>
    <x v="2"/>
    <n v="37.598635000000002"/>
    <n v="-108.112647"/>
    <d v="2014-07-15T00:00:00"/>
    <d v="2014-08-05T00:00:00"/>
    <x v="2"/>
    <s v="P72"/>
    <x v="1"/>
    <x v="37"/>
    <s v="41856_2_P_72"/>
    <n v="2"/>
    <n v="1"/>
    <m/>
  </r>
  <r>
    <n v="47"/>
    <m/>
    <x v="2"/>
    <x v="2"/>
    <n v="37.598635000000002"/>
    <n v="-108.112647"/>
    <d v="2014-07-15T00:00:00"/>
    <d v="2014-08-05T00:00:00"/>
    <x v="2"/>
    <s v="N51"/>
    <x v="3"/>
    <x v="38"/>
    <s v="41856_2_N_51"/>
    <n v="2"/>
    <n v="1"/>
    <m/>
  </r>
  <r>
    <n v="48"/>
    <m/>
    <x v="2"/>
    <x v="2"/>
    <n v="37.598635000000002"/>
    <n v="-108.112647"/>
    <d v="2014-07-15T00:00:00"/>
    <d v="2014-08-05T00:00:00"/>
    <x v="2"/>
    <s v="NP51"/>
    <x v="2"/>
    <x v="38"/>
    <s v="41856_2_NP_51"/>
    <n v="2"/>
    <n v="1"/>
    <m/>
  </r>
  <r>
    <n v="49"/>
    <m/>
    <x v="2"/>
    <x v="2"/>
    <n v="37.598635000000002"/>
    <n v="-108.112647"/>
    <d v="2014-07-15T00:00:00"/>
    <d v="2014-08-05T00:00:00"/>
    <x v="2"/>
    <s v="N49"/>
    <x v="3"/>
    <x v="29"/>
    <s v="41856_2_N_49"/>
    <n v="2"/>
    <n v="1"/>
    <m/>
  </r>
  <r>
    <n v="50"/>
    <m/>
    <x v="2"/>
    <x v="2"/>
    <n v="37.598635000000002"/>
    <n v="-108.112647"/>
    <d v="2014-07-15T00:00:00"/>
    <d v="2014-08-05T00:00:00"/>
    <x v="2"/>
    <s v="N92"/>
    <x v="3"/>
    <x v="39"/>
    <s v="41856_2_N_92"/>
    <n v="2"/>
    <n v="1"/>
    <m/>
  </r>
  <r>
    <n v="51"/>
    <m/>
    <x v="2"/>
    <x v="2"/>
    <n v="37.598635000000002"/>
    <n v="-108.112647"/>
    <d v="2014-07-15T00:00:00"/>
    <d v="2014-08-05T00:00:00"/>
    <x v="2"/>
    <s v="NP42"/>
    <x v="2"/>
    <x v="34"/>
    <s v="41856_2_NP_42"/>
    <n v="2"/>
    <n v="1"/>
    <m/>
  </r>
  <r>
    <n v="52"/>
    <m/>
    <x v="2"/>
    <x v="2"/>
    <n v="37.598635000000002"/>
    <n v="-108.112647"/>
    <d v="2014-07-15T00:00:00"/>
    <d v="2014-08-05T00:00:00"/>
    <x v="2"/>
    <s v="P103"/>
    <x v="1"/>
    <x v="40"/>
    <s v="41856_2_P_103"/>
    <n v="2"/>
    <n v="1"/>
    <m/>
  </r>
  <r>
    <n v="53"/>
    <m/>
    <x v="2"/>
    <x v="2"/>
    <n v="37.598635000000002"/>
    <n v="-108.112647"/>
    <d v="2014-07-15T00:00:00"/>
    <d v="2014-08-05T00:00:00"/>
    <x v="2"/>
    <s v="P44"/>
    <x v="1"/>
    <x v="41"/>
    <s v="41856_2_P_44"/>
    <n v="2"/>
    <n v="1"/>
    <m/>
  </r>
  <r>
    <n v="54"/>
    <m/>
    <x v="2"/>
    <x v="2"/>
    <n v="37.598635000000002"/>
    <n v="-108.112647"/>
    <d v="2014-07-15T00:00:00"/>
    <d v="2014-08-05T00:00:00"/>
    <x v="2"/>
    <s v="NP71"/>
    <x v="2"/>
    <x v="42"/>
    <s v="41856_2_NP_71"/>
    <n v="2"/>
    <n v="0"/>
    <m/>
  </r>
  <r>
    <n v="55"/>
    <m/>
    <x v="2"/>
    <x v="2"/>
    <n v="37.598635000000002"/>
    <n v="-108.112647"/>
    <d v="2014-07-15T00:00:00"/>
    <d v="2014-08-05T00:00:00"/>
    <x v="2"/>
    <s v="N93"/>
    <x v="3"/>
    <x v="28"/>
    <s v="41856_2_N_93"/>
    <n v="2"/>
    <n v="1"/>
    <m/>
  </r>
  <r>
    <n v="56"/>
    <m/>
    <x v="2"/>
    <x v="2"/>
    <n v="37.598635000000002"/>
    <n v="-108.112647"/>
    <d v="2014-07-15T00:00:00"/>
    <d v="2014-08-05T00:00:00"/>
    <x v="2"/>
    <s v="N47"/>
    <x v="3"/>
    <x v="14"/>
    <s v="41856_2_N_47"/>
    <n v="2"/>
    <n v="1"/>
    <m/>
  </r>
  <r>
    <n v="57"/>
    <m/>
    <x v="2"/>
    <x v="2"/>
    <n v="37.598635000000002"/>
    <n v="-108.112647"/>
    <d v="2014-07-15T00:00:00"/>
    <d v="2014-08-05T00:00:00"/>
    <x v="2"/>
    <s v="C111"/>
    <x v="0"/>
    <x v="23"/>
    <s v="41856_2_C_111"/>
    <n v="2"/>
    <n v="1"/>
    <m/>
  </r>
  <r>
    <n v="58"/>
    <m/>
    <x v="2"/>
    <x v="2"/>
    <n v="37.598635000000002"/>
    <n v="-108.112647"/>
    <d v="2014-07-15T00:00:00"/>
    <d v="2014-08-05T00:00:00"/>
    <x v="2"/>
    <s v="C112"/>
    <x v="0"/>
    <x v="30"/>
    <s v="41856_2_C_112"/>
    <n v="2"/>
    <n v="1"/>
    <m/>
  </r>
  <r>
    <n v="59"/>
    <m/>
    <x v="2"/>
    <x v="2"/>
    <n v="37.598635000000002"/>
    <n v="-108.112647"/>
    <d v="2014-07-15T00:00:00"/>
    <d v="2014-08-05T00:00:00"/>
    <x v="2"/>
    <s v="C113"/>
    <x v="0"/>
    <x v="43"/>
    <s v="41856_2_C_113"/>
    <n v="2"/>
    <n v="1"/>
    <m/>
  </r>
  <r>
    <n v="60"/>
    <m/>
    <x v="2"/>
    <x v="2"/>
    <n v="37.598635000000002"/>
    <n v="-108.112647"/>
    <d v="2014-07-15T00:00:00"/>
    <d v="2014-08-05T00:00:00"/>
    <x v="2"/>
    <s v="C74"/>
    <x v="0"/>
    <x v="9"/>
    <s v="41856_2_C_74"/>
    <n v="2"/>
    <n v="1"/>
    <m/>
  </r>
  <r>
    <n v="61"/>
    <m/>
    <x v="3"/>
    <x v="3"/>
    <n v="37.304149000000002"/>
    <n v="-108.357838"/>
    <d v="2014-07-16T00:00:00"/>
    <d v="2014-08-06T00:00:00"/>
    <x v="3"/>
    <s v="N36"/>
    <x v="3"/>
    <x v="44"/>
    <s v="41857_7_N_36"/>
    <n v="2"/>
    <n v="1"/>
    <m/>
  </r>
  <r>
    <n v="62"/>
    <m/>
    <x v="3"/>
    <x v="3"/>
    <n v="37.304149000000002"/>
    <n v="-108.357838"/>
    <d v="2014-07-16T00:00:00"/>
    <d v="2014-08-06T00:00:00"/>
    <x v="3"/>
    <s v="P39"/>
    <x v="1"/>
    <x v="45"/>
    <s v="41857_7_P_39"/>
    <n v="2"/>
    <n v="1"/>
    <m/>
  </r>
  <r>
    <n v="63"/>
    <m/>
    <x v="3"/>
    <x v="3"/>
    <n v="37.304149000000002"/>
    <n v="-108.357838"/>
    <d v="2014-07-16T00:00:00"/>
    <d v="2014-08-06T00:00:00"/>
    <x v="3"/>
    <s v="N110"/>
    <x v="3"/>
    <x v="27"/>
    <s v="41857_7_N_110"/>
    <n v="2"/>
    <n v="1"/>
    <m/>
  </r>
  <r>
    <n v="64"/>
    <m/>
    <x v="3"/>
    <x v="3"/>
    <n v="37.304149000000002"/>
    <n v="-108.357838"/>
    <d v="2014-07-16T00:00:00"/>
    <d v="2014-08-06T00:00:00"/>
    <x v="3"/>
    <s v="N31"/>
    <x v="3"/>
    <x v="46"/>
    <s v="41857_7_N_31"/>
    <n v="2"/>
    <n v="1"/>
    <m/>
  </r>
  <r>
    <n v="65"/>
    <m/>
    <x v="3"/>
    <x v="3"/>
    <n v="37.304149000000002"/>
    <n v="-108.357838"/>
    <d v="2014-07-16T00:00:00"/>
    <d v="2014-08-06T00:00:00"/>
    <x v="3"/>
    <s v="P43"/>
    <x v="1"/>
    <x v="47"/>
    <s v="41857_7_P_43"/>
    <n v="2"/>
    <n v="1"/>
    <m/>
  </r>
  <r>
    <n v="66"/>
    <m/>
    <x v="3"/>
    <x v="3"/>
    <n v="37.304149000000002"/>
    <n v="-108.357838"/>
    <d v="2014-07-16T00:00:00"/>
    <d v="2014-08-06T00:00:00"/>
    <x v="3"/>
    <s v="C76"/>
    <x v="0"/>
    <x v="48"/>
    <s v="41857_7_C_76"/>
    <n v="2"/>
    <n v="1"/>
    <m/>
  </r>
  <r>
    <n v="67"/>
    <m/>
    <x v="3"/>
    <x v="3"/>
    <n v="37.304149000000002"/>
    <n v="-108.357838"/>
    <d v="2014-07-16T00:00:00"/>
    <d v="2014-08-06T00:00:00"/>
    <x v="3"/>
    <s v="P115"/>
    <x v="1"/>
    <x v="21"/>
    <s v="41857_7_P_115"/>
    <n v="2"/>
    <n v="1"/>
    <m/>
  </r>
  <r>
    <n v="68"/>
    <m/>
    <x v="3"/>
    <x v="3"/>
    <n v="37.304149000000002"/>
    <n v="-108.357838"/>
    <d v="2014-07-16T00:00:00"/>
    <d v="2014-08-06T00:00:00"/>
    <x v="3"/>
    <s v="P53"/>
    <x v="1"/>
    <x v="49"/>
    <s v="41857_7_P_53"/>
    <n v="2"/>
    <n v="1"/>
    <m/>
  </r>
  <r>
    <n v="69"/>
    <m/>
    <x v="3"/>
    <x v="3"/>
    <n v="37.304149000000002"/>
    <n v="-108.357838"/>
    <d v="2014-07-16T00:00:00"/>
    <d v="2014-08-06T00:00:00"/>
    <x v="3"/>
    <s v="C86"/>
    <x v="0"/>
    <x v="10"/>
    <s v="41857_7_C_86"/>
    <n v="2"/>
    <n v="1"/>
    <m/>
  </r>
  <r>
    <n v="70"/>
    <m/>
    <x v="3"/>
    <x v="3"/>
    <n v="37.304149000000002"/>
    <n v="-108.357838"/>
    <d v="2014-07-16T00:00:00"/>
    <d v="2014-08-06T00:00:00"/>
    <x v="3"/>
    <s v="NP41"/>
    <x v="2"/>
    <x v="50"/>
    <s v="41857_7_NP_41"/>
    <n v="2"/>
    <n v="1"/>
    <m/>
  </r>
  <r>
    <n v="71"/>
    <m/>
    <x v="3"/>
    <x v="3"/>
    <n v="37.304149000000002"/>
    <n v="-108.357838"/>
    <d v="2014-07-16T00:00:00"/>
    <d v="2014-08-06T00:00:00"/>
    <x v="3"/>
    <s v="NP102"/>
    <x v="2"/>
    <x v="51"/>
    <s v="41857_7_NP_102"/>
    <n v="2"/>
    <n v="1"/>
    <m/>
  </r>
  <r>
    <n v="72"/>
    <m/>
    <x v="3"/>
    <x v="3"/>
    <n v="37.304149000000002"/>
    <n v="-108.357838"/>
    <d v="2014-07-16T00:00:00"/>
    <d v="2014-08-06T00:00:00"/>
    <x v="3"/>
    <s v="C61"/>
    <x v="0"/>
    <x v="52"/>
    <s v="41857_7_C_61"/>
    <n v="2"/>
    <n v="1"/>
    <m/>
  </r>
  <r>
    <n v="73"/>
    <m/>
    <x v="3"/>
    <x v="3"/>
    <n v="37.304149000000002"/>
    <n v="-108.357838"/>
    <d v="2014-07-16T00:00:00"/>
    <d v="2014-08-06T00:00:00"/>
    <x v="3"/>
    <s v="NP101"/>
    <x v="2"/>
    <x v="53"/>
    <s v="41857_7_NP_101"/>
    <n v="2"/>
    <n v="1"/>
    <m/>
  </r>
  <r>
    <n v="74"/>
    <m/>
    <x v="3"/>
    <x v="3"/>
    <n v="37.304149000000002"/>
    <n v="-108.357838"/>
    <d v="2014-07-16T00:00:00"/>
    <d v="2014-08-06T00:00:00"/>
    <x v="3"/>
    <s v="P28"/>
    <x v="1"/>
    <x v="6"/>
    <s v="41857_7_P_28"/>
    <n v="2"/>
    <n v="1"/>
    <m/>
  </r>
  <r>
    <n v="75"/>
    <m/>
    <x v="3"/>
    <x v="3"/>
    <n v="37.304149000000002"/>
    <n v="-108.357838"/>
    <d v="2014-07-16T00:00:00"/>
    <d v="2014-08-06T00:00:00"/>
    <x v="3"/>
    <s v="N108"/>
    <x v="3"/>
    <x v="33"/>
    <s v="41857_7_N_108"/>
    <n v="2"/>
    <n v="1"/>
    <m/>
  </r>
  <r>
    <n v="76"/>
    <m/>
    <x v="3"/>
    <x v="3"/>
    <n v="37.304149000000002"/>
    <n v="-108.357838"/>
    <d v="2014-07-16T00:00:00"/>
    <d v="2014-08-06T00:00:00"/>
    <x v="3"/>
    <s v="NP72"/>
    <x v="2"/>
    <x v="37"/>
    <s v="41857_7_NP_72"/>
    <n v="2"/>
    <n v="1"/>
    <m/>
  </r>
  <r>
    <n v="77"/>
    <m/>
    <x v="3"/>
    <x v="3"/>
    <n v="37.304149000000002"/>
    <n v="-108.357838"/>
    <d v="2014-07-16T00:00:00"/>
    <d v="2014-08-06T00:00:00"/>
    <x v="3"/>
    <s v="NP58"/>
    <x v="2"/>
    <x v="1"/>
    <s v="41857_7_NP_58"/>
    <n v="2"/>
    <n v="1"/>
    <m/>
  </r>
  <r>
    <n v="78"/>
    <m/>
    <x v="3"/>
    <x v="3"/>
    <n v="37.304149000000002"/>
    <n v="-108.357838"/>
    <d v="2014-07-16T00:00:00"/>
    <d v="2014-08-06T00:00:00"/>
    <x v="3"/>
    <s v="N107"/>
    <x v="3"/>
    <x v="54"/>
    <s v="41857_7_N_107"/>
    <n v="2"/>
    <n v="1"/>
    <m/>
  </r>
  <r>
    <n v="79"/>
    <m/>
    <x v="3"/>
    <x v="3"/>
    <n v="37.304149000000002"/>
    <n v="-108.357838"/>
    <d v="2014-07-16T00:00:00"/>
    <d v="2014-08-06T00:00:00"/>
    <x v="3"/>
    <s v="C64"/>
    <x v="0"/>
    <x v="55"/>
    <s v="41857_7_C_64"/>
    <n v="2"/>
    <n v="1"/>
    <m/>
  </r>
  <r>
    <n v="80"/>
    <m/>
    <x v="3"/>
    <x v="3"/>
    <n v="37.304149000000002"/>
    <n v="-108.357838"/>
    <d v="2014-07-16T00:00:00"/>
    <d v="2014-08-06T00:00:00"/>
    <x v="3"/>
    <s v="C82"/>
    <x v="0"/>
    <x v="56"/>
    <s v="41857_7_C_82"/>
    <n v="2"/>
    <n v="1"/>
    <m/>
  </r>
  <r>
    <n v="81"/>
    <m/>
    <x v="3"/>
    <x v="3"/>
    <n v="37.304149000000002"/>
    <n v="-108.357838"/>
    <d v="2014-07-16T00:00:00"/>
    <d v="2014-08-06T00:00:00"/>
    <x v="4"/>
    <s v="C45"/>
    <x v="0"/>
    <x v="57"/>
    <s v="41857_3_C_45"/>
    <n v="2"/>
    <n v="1"/>
    <m/>
  </r>
  <r>
    <n v="82"/>
    <m/>
    <x v="3"/>
    <x v="3"/>
    <n v="37.304149000000002"/>
    <n v="-108.357838"/>
    <d v="2014-07-16T00:00:00"/>
    <d v="2014-08-06T00:00:00"/>
    <x v="4"/>
    <s v="NP66"/>
    <x v="2"/>
    <x v="58"/>
    <s v="41857_3_NP_66"/>
    <n v="2"/>
    <n v="1"/>
    <m/>
  </r>
  <r>
    <n v="83"/>
    <m/>
    <x v="3"/>
    <x v="3"/>
    <n v="37.304149000000002"/>
    <n v="-108.357838"/>
    <d v="2014-07-16T00:00:00"/>
    <d v="2014-08-06T00:00:00"/>
    <x v="4"/>
    <s v="N43"/>
    <x v="3"/>
    <x v="47"/>
    <s v="41857_3_N_43"/>
    <n v="2"/>
    <n v="1"/>
    <m/>
  </r>
  <r>
    <n v="84"/>
    <m/>
    <x v="3"/>
    <x v="3"/>
    <n v="37.304149000000002"/>
    <n v="-108.357838"/>
    <d v="2014-07-16T00:00:00"/>
    <d v="2014-08-06T00:00:00"/>
    <x v="4"/>
    <s v="NP59"/>
    <x v="2"/>
    <x v="59"/>
    <s v="41857_3_NP_59"/>
    <n v="2"/>
    <n v="1"/>
    <m/>
  </r>
  <r>
    <n v="85"/>
    <m/>
    <x v="3"/>
    <x v="3"/>
    <n v="37.304149000000002"/>
    <n v="-108.357838"/>
    <d v="2014-07-16T00:00:00"/>
    <d v="2014-08-06T00:00:00"/>
    <x v="4"/>
    <s v="N29"/>
    <x v="3"/>
    <x v="60"/>
    <s v="41857_3_N_29"/>
    <n v="2"/>
    <n v="1"/>
    <m/>
  </r>
  <r>
    <n v="86"/>
    <m/>
    <x v="3"/>
    <x v="3"/>
    <n v="37.304149000000002"/>
    <n v="-108.357838"/>
    <d v="2014-07-16T00:00:00"/>
    <d v="2014-08-06T00:00:00"/>
    <x v="4"/>
    <s v="N101"/>
    <x v="3"/>
    <x v="53"/>
    <s v="41857_3_N_101"/>
    <n v="2"/>
    <n v="1"/>
    <m/>
  </r>
  <r>
    <n v="87"/>
    <m/>
    <x v="3"/>
    <x v="3"/>
    <n v="37.304149000000002"/>
    <n v="-108.357838"/>
    <d v="2014-07-16T00:00:00"/>
    <d v="2014-08-06T00:00:00"/>
    <x v="4"/>
    <s v="N81"/>
    <x v="3"/>
    <x v="61"/>
    <s v="41857_3_N_81"/>
    <n v="2"/>
    <n v="1"/>
    <m/>
  </r>
  <r>
    <n v="88"/>
    <m/>
    <x v="3"/>
    <x v="3"/>
    <n v="37.304149000000002"/>
    <n v="-108.357838"/>
    <d v="2014-07-16T00:00:00"/>
    <d v="2014-08-06T00:00:00"/>
    <x v="4"/>
    <s v="C114"/>
    <x v="0"/>
    <x v="32"/>
    <s v="41857_3_C_114"/>
    <n v="2"/>
    <n v="1"/>
    <m/>
  </r>
  <r>
    <n v="89"/>
    <m/>
    <x v="3"/>
    <x v="3"/>
    <n v="37.304149000000002"/>
    <n v="-108.357838"/>
    <d v="2014-07-16T00:00:00"/>
    <d v="2014-08-06T00:00:00"/>
    <x v="4"/>
    <s v="P40"/>
    <x v="1"/>
    <x v="24"/>
    <s v="41857_3_P_40"/>
    <n v="2"/>
    <n v="1"/>
    <m/>
  </r>
  <r>
    <n v="90"/>
    <m/>
    <x v="3"/>
    <x v="3"/>
    <n v="37.304149000000002"/>
    <n v="-108.357838"/>
    <d v="2014-07-16T00:00:00"/>
    <d v="2014-08-06T00:00:00"/>
    <x v="4"/>
    <s v="N22"/>
    <x v="3"/>
    <x v="18"/>
    <s v="41857_3_N_22"/>
    <n v="2"/>
    <n v="1"/>
    <m/>
  </r>
  <r>
    <n v="91"/>
    <m/>
    <x v="3"/>
    <x v="3"/>
    <n v="37.304149000000002"/>
    <n v="-108.357838"/>
    <d v="2014-07-16T00:00:00"/>
    <d v="2014-08-06T00:00:00"/>
    <x v="4"/>
    <s v="P9"/>
    <x v="1"/>
    <x v="15"/>
    <s v="41857_3_P_9"/>
    <n v="2"/>
    <n v="1"/>
    <m/>
  </r>
  <r>
    <n v="92"/>
    <m/>
    <x v="3"/>
    <x v="3"/>
    <n v="37.304149000000002"/>
    <n v="-108.357838"/>
    <d v="2014-07-16T00:00:00"/>
    <d v="2014-08-06T00:00:00"/>
    <x v="4"/>
    <s v="P87"/>
    <x v="1"/>
    <x v="62"/>
    <s v="41857_3_P_87"/>
    <n v="2"/>
    <n v="1"/>
    <m/>
  </r>
  <r>
    <n v="93"/>
    <m/>
    <x v="3"/>
    <x v="3"/>
    <n v="37.304149000000002"/>
    <n v="-108.357838"/>
    <d v="2014-07-16T00:00:00"/>
    <d v="2014-08-06T00:00:00"/>
    <x v="4"/>
    <s v="NP84"/>
    <x v="2"/>
    <x v="63"/>
    <s v="41857_3_NP_84"/>
    <n v="2"/>
    <n v="1"/>
    <m/>
  </r>
  <r>
    <n v="94"/>
    <m/>
    <x v="3"/>
    <x v="3"/>
    <n v="37.304149000000002"/>
    <n v="-108.357838"/>
    <d v="2014-07-16T00:00:00"/>
    <d v="2014-08-06T00:00:00"/>
    <x v="4"/>
    <s v="P57"/>
    <x v="1"/>
    <x v="64"/>
    <s v="41857_3_P_57"/>
    <n v="2"/>
    <n v="1"/>
    <m/>
  </r>
  <r>
    <n v="95"/>
    <m/>
    <x v="3"/>
    <x v="3"/>
    <n v="37.304149000000002"/>
    <n v="-108.357838"/>
    <d v="2014-07-16T00:00:00"/>
    <d v="2014-08-06T00:00:00"/>
    <x v="4"/>
    <s v="C78"/>
    <x v="0"/>
    <x v="65"/>
    <s v="41857_3_C_78"/>
    <n v="2"/>
    <n v="1"/>
    <m/>
  </r>
  <r>
    <n v="96"/>
    <m/>
    <x v="3"/>
    <x v="3"/>
    <n v="37.304149000000002"/>
    <n v="-108.357838"/>
    <d v="2014-07-16T00:00:00"/>
    <d v="2014-08-06T00:00:00"/>
    <x v="4"/>
    <s v="P111"/>
    <x v="1"/>
    <x v="23"/>
    <s v="41857_3_P_111"/>
    <n v="2"/>
    <n v="1"/>
    <m/>
  </r>
  <r>
    <n v="97"/>
    <m/>
    <x v="3"/>
    <x v="3"/>
    <n v="37.304149000000002"/>
    <n v="-108.357838"/>
    <d v="2014-07-16T00:00:00"/>
    <d v="2014-08-06T00:00:00"/>
    <x v="4"/>
    <s v="C27"/>
    <x v="0"/>
    <x v="66"/>
    <s v="41857_3_C_27"/>
    <n v="2"/>
    <n v="1"/>
    <m/>
  </r>
  <r>
    <n v="98"/>
    <m/>
    <x v="3"/>
    <x v="3"/>
    <n v="37.304149000000002"/>
    <n v="-108.357838"/>
    <d v="2014-07-16T00:00:00"/>
    <d v="2014-08-06T00:00:00"/>
    <x v="4"/>
    <s v="C99"/>
    <x v="0"/>
    <x v="67"/>
    <s v="41857_3_C_99"/>
    <n v="2"/>
    <n v="1"/>
    <m/>
  </r>
  <r>
    <n v="99"/>
    <m/>
    <x v="3"/>
    <x v="3"/>
    <n v="37.304149000000002"/>
    <n v="-108.357838"/>
    <d v="2014-07-16T00:00:00"/>
    <d v="2014-08-06T00:00:00"/>
    <x v="4"/>
    <s v="NP48"/>
    <x v="2"/>
    <x v="68"/>
    <s v="41857_3_NP_48"/>
    <n v="2"/>
    <n v="1"/>
    <m/>
  </r>
  <r>
    <n v="100"/>
    <m/>
    <x v="3"/>
    <x v="3"/>
    <n v="37.304149000000002"/>
    <n v="-108.357838"/>
    <d v="2014-07-16T00:00:00"/>
    <d v="2014-08-06T00:00:00"/>
    <x v="4"/>
    <s v="NP92"/>
    <x v="2"/>
    <x v="39"/>
    <s v="41857_3_NP_92"/>
    <n v="2"/>
    <n v="1"/>
    <m/>
  </r>
  <r>
    <n v="101"/>
    <m/>
    <x v="4"/>
    <x v="4"/>
    <n v="37.426000000000002"/>
    <n v="-107.674629"/>
    <d v="2014-07-16T00:00:00"/>
    <d v="2014-08-06T00:00:00"/>
    <x v="5"/>
    <s v="NP20"/>
    <x v="2"/>
    <x v="69"/>
    <s v="41857_17_NP_20"/>
    <n v="2"/>
    <n v="1"/>
    <m/>
  </r>
  <r>
    <n v="102"/>
    <m/>
    <x v="4"/>
    <x v="4"/>
    <n v="37.426000000000002"/>
    <n v="-107.674629"/>
    <d v="2014-07-16T00:00:00"/>
    <d v="2014-08-06T00:00:00"/>
    <x v="5"/>
    <s v="P102"/>
    <x v="1"/>
    <x v="51"/>
    <s v="41857_17_P_102"/>
    <n v="2"/>
    <n v="1"/>
    <m/>
  </r>
  <r>
    <n v="103"/>
    <m/>
    <x v="4"/>
    <x v="4"/>
    <n v="37.426000000000002"/>
    <n v="-107.674629"/>
    <d v="2014-07-16T00:00:00"/>
    <d v="2014-08-06T00:00:00"/>
    <x v="5"/>
    <s v="P68"/>
    <x v="1"/>
    <x v="13"/>
    <s v="41857_17_P_68"/>
    <n v="2"/>
    <n v="1"/>
    <m/>
  </r>
  <r>
    <n v="104"/>
    <m/>
    <x v="4"/>
    <x v="4"/>
    <n v="37.426000000000002"/>
    <n v="-107.674629"/>
    <d v="2014-07-16T00:00:00"/>
    <d v="2014-08-06T00:00:00"/>
    <x v="5"/>
    <s v="NP100"/>
    <x v="2"/>
    <x v="70"/>
    <s v="41857_17_NP_100"/>
    <n v="2"/>
    <n v="1"/>
    <m/>
  </r>
  <r>
    <n v="105"/>
    <m/>
    <x v="4"/>
    <x v="4"/>
    <n v="37.426000000000002"/>
    <n v="-107.674629"/>
    <d v="2014-07-16T00:00:00"/>
    <d v="2014-08-06T00:00:00"/>
    <x v="5"/>
    <s v="C101"/>
    <x v="0"/>
    <x v="53"/>
    <s v="41857_17_C_101"/>
    <n v="2"/>
    <n v="1"/>
    <m/>
  </r>
  <r>
    <n v="106"/>
    <m/>
    <x v="4"/>
    <x v="4"/>
    <n v="37.426000000000002"/>
    <n v="-107.674629"/>
    <d v="2014-07-16T00:00:00"/>
    <d v="2014-08-06T00:00:00"/>
    <x v="5"/>
    <s v="P81"/>
    <x v="1"/>
    <x v="61"/>
    <s v="41857_17_P_81"/>
    <n v="2"/>
    <n v="1"/>
    <m/>
  </r>
  <r>
    <n v="107"/>
    <m/>
    <x v="4"/>
    <x v="4"/>
    <n v="37.426000000000002"/>
    <n v="-107.674629"/>
    <d v="2014-07-16T00:00:00"/>
    <d v="2014-08-06T00:00:00"/>
    <x v="5"/>
    <s v="N109"/>
    <x v="3"/>
    <x v="71"/>
    <s v="41857_17_N_109"/>
    <n v="2"/>
    <n v="1"/>
    <m/>
  </r>
  <r>
    <n v="108"/>
    <m/>
    <x v="4"/>
    <x v="4"/>
    <n v="37.426000000000002"/>
    <n v="-107.674629"/>
    <d v="2014-07-16T00:00:00"/>
    <d v="2014-08-06T00:00:00"/>
    <x v="5"/>
    <s v="NP30"/>
    <x v="2"/>
    <x v="72"/>
    <s v="41857_17_NP_30"/>
    <n v="2"/>
    <n v="0"/>
    <m/>
  </r>
  <r>
    <n v="109"/>
    <m/>
    <x v="4"/>
    <x v="4"/>
    <n v="37.426000000000002"/>
    <n v="-107.674629"/>
    <d v="2014-07-16T00:00:00"/>
    <d v="2014-08-06T00:00:00"/>
    <x v="5"/>
    <s v="C103"/>
    <x v="0"/>
    <x v="40"/>
    <s v="41857_17_C_103"/>
    <n v="2"/>
    <n v="1"/>
    <m/>
  </r>
  <r>
    <n v="110"/>
    <m/>
    <x v="4"/>
    <x v="4"/>
    <n v="37.426000000000002"/>
    <n v="-107.674629"/>
    <d v="2014-07-16T00:00:00"/>
    <d v="2014-08-06T00:00:00"/>
    <x v="5"/>
    <s v="NP85"/>
    <x v="2"/>
    <x v="73"/>
    <s v="41857_17_NP_85"/>
    <n v="2"/>
    <n v="1"/>
    <m/>
  </r>
  <r>
    <n v="111"/>
    <m/>
    <x v="4"/>
    <x v="4"/>
    <n v="37.426000000000002"/>
    <n v="-107.674629"/>
    <d v="2014-07-16T00:00:00"/>
    <d v="2014-08-06T00:00:00"/>
    <x v="5"/>
    <s v="C57"/>
    <x v="0"/>
    <x v="64"/>
    <s v="41857_17_C_57"/>
    <n v="2"/>
    <n v="0"/>
    <m/>
  </r>
  <r>
    <n v="112"/>
    <m/>
    <x v="4"/>
    <x v="4"/>
    <n v="37.426000000000002"/>
    <n v="-107.674629"/>
    <d v="2014-07-16T00:00:00"/>
    <d v="2014-08-06T00:00:00"/>
    <x v="5"/>
    <s v="N111"/>
    <x v="3"/>
    <x v="23"/>
    <s v="41857_17_N_111"/>
    <n v="2"/>
    <n v="1"/>
    <m/>
  </r>
  <r>
    <n v="113"/>
    <m/>
    <x v="4"/>
    <x v="4"/>
    <n v="37.426000000000002"/>
    <n v="-107.674629"/>
    <d v="2014-07-16T00:00:00"/>
    <d v="2014-08-06T00:00:00"/>
    <x v="5"/>
    <s v="N82"/>
    <x v="3"/>
    <x v="56"/>
    <s v="41857_17_N_82"/>
    <n v="2"/>
    <n v="1"/>
    <m/>
  </r>
  <r>
    <n v="114"/>
    <m/>
    <x v="4"/>
    <x v="4"/>
    <n v="37.426000000000002"/>
    <n v="-107.674629"/>
    <d v="2014-07-16T00:00:00"/>
    <d v="2014-08-06T00:00:00"/>
    <x v="5"/>
    <s v="C59"/>
    <x v="0"/>
    <x v="59"/>
    <s v="41857_17_C_59"/>
    <n v="2"/>
    <n v="0"/>
    <m/>
  </r>
  <r>
    <n v="115"/>
    <m/>
    <x v="4"/>
    <x v="4"/>
    <n v="37.426000000000002"/>
    <n v="-107.674629"/>
    <d v="2014-07-16T00:00:00"/>
    <d v="2014-08-06T00:00:00"/>
    <x v="5"/>
    <s v="NP25"/>
    <x v="2"/>
    <x v="74"/>
    <s v="41857_17_NP_25"/>
    <n v="2"/>
    <n v="0"/>
    <m/>
  </r>
  <r>
    <n v="116"/>
    <m/>
    <x v="4"/>
    <x v="4"/>
    <n v="37.426000000000002"/>
    <n v="-107.674629"/>
    <d v="2014-07-16T00:00:00"/>
    <d v="2014-08-06T00:00:00"/>
    <x v="5"/>
    <s v="P54"/>
    <x v="1"/>
    <x v="75"/>
    <s v="41857_17_P_54"/>
    <n v="2"/>
    <n v="1"/>
    <m/>
  </r>
  <r>
    <n v="117"/>
    <m/>
    <x v="4"/>
    <x v="4"/>
    <n v="37.426000000000002"/>
    <n v="-107.674629"/>
    <d v="2014-07-16T00:00:00"/>
    <d v="2014-08-06T00:00:00"/>
    <x v="5"/>
    <s v="P21"/>
    <x v="1"/>
    <x v="17"/>
    <s v="41857_17_P_21"/>
    <n v="2"/>
    <n v="1"/>
    <m/>
  </r>
  <r>
    <n v="118"/>
    <m/>
    <x v="4"/>
    <x v="4"/>
    <n v="37.426000000000002"/>
    <n v="-107.674629"/>
    <d v="2014-07-16T00:00:00"/>
    <d v="2014-08-06T00:00:00"/>
    <x v="5"/>
    <s v="N24"/>
    <x v="3"/>
    <x v="36"/>
    <s v="41857_17_N_24"/>
    <n v="2"/>
    <n v="1"/>
    <m/>
  </r>
  <r>
    <n v="119"/>
    <m/>
    <x v="4"/>
    <x v="4"/>
    <n v="37.426000000000002"/>
    <n v="-107.674629"/>
    <d v="2014-07-16T00:00:00"/>
    <d v="2014-08-06T00:00:00"/>
    <x v="5"/>
    <s v="C16"/>
    <x v="0"/>
    <x v="76"/>
    <s v="41857_17_C_16"/>
    <n v="2"/>
    <n v="0"/>
    <m/>
  </r>
  <r>
    <n v="120"/>
    <m/>
    <x v="4"/>
    <x v="4"/>
    <n v="37.426000000000002"/>
    <n v="-107.674629"/>
    <d v="2014-07-16T00:00:00"/>
    <d v="2014-08-06T00:00:00"/>
    <x v="5"/>
    <s v="N76"/>
    <x v="3"/>
    <x v="48"/>
    <s v="41857_17_N_76"/>
    <n v="2"/>
    <n v="1"/>
    <m/>
  </r>
  <r>
    <n v="121"/>
    <m/>
    <x v="5"/>
    <x v="5"/>
    <n v="37.473984999999999"/>
    <n v="-107.546542"/>
    <d v="2014-07-16T00:00:00"/>
    <d v="2014-08-06T00:00:00"/>
    <x v="6"/>
    <s v="N14"/>
    <x v="3"/>
    <x v="77"/>
    <s v="41857_18_N_14"/>
    <n v="2"/>
    <n v="1"/>
    <m/>
  </r>
  <r>
    <n v="122"/>
    <m/>
    <x v="5"/>
    <x v="5"/>
    <n v="37.473984999999999"/>
    <n v="-107.546542"/>
    <d v="2014-07-16T00:00:00"/>
    <d v="2014-08-06T00:00:00"/>
    <x v="6"/>
    <s v="N52"/>
    <x v="3"/>
    <x v="78"/>
    <s v="41857_18_N_52"/>
    <n v="2"/>
    <n v="1"/>
    <m/>
  </r>
  <r>
    <n v="123"/>
    <m/>
    <x v="5"/>
    <x v="5"/>
    <n v="37.473984999999999"/>
    <n v="-107.546542"/>
    <d v="2014-07-16T00:00:00"/>
    <d v="2014-08-06T00:00:00"/>
    <x v="6"/>
    <s v="P12"/>
    <x v="1"/>
    <x v="79"/>
    <s v="41857_18_P_12"/>
    <n v="2"/>
    <n v="1"/>
    <m/>
  </r>
  <r>
    <n v="124"/>
    <m/>
    <x v="5"/>
    <x v="5"/>
    <n v="37.473984999999999"/>
    <n v="-107.546542"/>
    <d v="2014-07-16T00:00:00"/>
    <d v="2014-08-06T00:00:00"/>
    <x v="6"/>
    <s v="NP88"/>
    <x v="2"/>
    <x v="20"/>
    <s v="41857_18_NP_88"/>
    <n v="2"/>
    <n v="1"/>
    <m/>
  </r>
  <r>
    <n v="125"/>
    <m/>
    <x v="5"/>
    <x v="5"/>
    <n v="37.473984999999999"/>
    <n v="-107.546542"/>
    <d v="2014-07-16T00:00:00"/>
    <d v="2014-08-06T00:00:00"/>
    <x v="6"/>
    <s v="P109"/>
    <x v="1"/>
    <x v="71"/>
    <s v="41857_18_P_109"/>
    <n v="2"/>
    <n v="0"/>
    <m/>
  </r>
  <r>
    <n v="126"/>
    <m/>
    <x v="5"/>
    <x v="5"/>
    <n v="37.473984999999999"/>
    <n v="-107.546542"/>
    <d v="2014-07-16T00:00:00"/>
    <d v="2014-08-06T00:00:00"/>
    <x v="6"/>
    <s v="C25"/>
    <x v="0"/>
    <x v="74"/>
    <s v="41857_18_C_25"/>
    <n v="2"/>
    <n v="0"/>
    <m/>
  </r>
  <r>
    <n v="127"/>
    <m/>
    <x v="5"/>
    <x v="5"/>
    <n v="37.473984999999999"/>
    <n v="-107.546542"/>
    <d v="2014-07-16T00:00:00"/>
    <d v="2014-08-06T00:00:00"/>
    <x v="6"/>
    <s v="NP14"/>
    <x v="2"/>
    <x v="77"/>
    <s v="41857_18_NP_14"/>
    <n v="2"/>
    <n v="0"/>
    <m/>
  </r>
  <r>
    <n v="128"/>
    <m/>
    <x v="5"/>
    <x v="5"/>
    <n v="37.473984999999999"/>
    <n v="-107.546542"/>
    <d v="2014-07-16T00:00:00"/>
    <d v="2014-08-06T00:00:00"/>
    <x v="6"/>
    <s v="NP69"/>
    <x v="2"/>
    <x v="80"/>
    <s v="41857_18_NP_69"/>
    <n v="2"/>
    <n v="0"/>
    <m/>
  </r>
  <r>
    <n v="129"/>
    <m/>
    <x v="5"/>
    <x v="5"/>
    <n v="37.473984999999999"/>
    <n v="-107.546542"/>
    <d v="2014-07-16T00:00:00"/>
    <d v="2014-08-06T00:00:00"/>
    <x v="6"/>
    <s v="C23"/>
    <x v="0"/>
    <x v="2"/>
    <s v="41857_18_C_23"/>
    <n v="2"/>
    <n v="0"/>
    <m/>
  </r>
  <r>
    <n v="130"/>
    <m/>
    <x v="5"/>
    <x v="5"/>
    <n v="37.473984999999999"/>
    <n v="-107.546542"/>
    <d v="2014-07-16T00:00:00"/>
    <d v="2014-08-06T00:00:00"/>
    <x v="6"/>
    <s v="NP76"/>
    <x v="2"/>
    <x v="48"/>
    <s v="41857_18_NP_76"/>
    <n v="2"/>
    <n v="1"/>
    <m/>
  </r>
  <r>
    <n v="131"/>
    <m/>
    <x v="5"/>
    <x v="5"/>
    <n v="37.473984999999999"/>
    <n v="-107.546542"/>
    <d v="2014-07-16T00:00:00"/>
    <d v="2014-08-06T00:00:00"/>
    <x v="6"/>
    <s v="C90"/>
    <x v="0"/>
    <x v="81"/>
    <s v="41857_18_C_90"/>
    <n v="2"/>
    <n v="1"/>
    <m/>
  </r>
  <r>
    <n v="132"/>
    <m/>
    <x v="5"/>
    <x v="5"/>
    <n v="37.473984999999999"/>
    <n v="-107.546542"/>
    <d v="2014-07-16T00:00:00"/>
    <d v="2014-08-06T00:00:00"/>
    <x v="6"/>
    <s v="P107"/>
    <x v="1"/>
    <x v="54"/>
    <s v="41857_18_P_107"/>
    <n v="2"/>
    <n v="1"/>
    <m/>
  </r>
  <r>
    <n v="133"/>
    <m/>
    <x v="5"/>
    <x v="5"/>
    <n v="37.473984999999999"/>
    <n v="-107.546542"/>
    <d v="2014-07-16T00:00:00"/>
    <d v="2014-08-06T00:00:00"/>
    <x v="6"/>
    <s v="NP8"/>
    <x v="2"/>
    <x v="31"/>
    <s v="41857_18_NP_8"/>
    <n v="2"/>
    <n v="0"/>
    <m/>
  </r>
  <r>
    <n v="134"/>
    <m/>
    <x v="5"/>
    <x v="5"/>
    <n v="37.473984999999999"/>
    <n v="-107.546542"/>
    <d v="2014-07-16T00:00:00"/>
    <d v="2014-08-06T00:00:00"/>
    <x v="6"/>
    <s v="N69"/>
    <x v="3"/>
    <x v="80"/>
    <s v="41857_18_N_69"/>
    <n v="2"/>
    <n v="0"/>
    <m/>
  </r>
  <r>
    <n v="135"/>
    <m/>
    <x v="5"/>
    <x v="5"/>
    <n v="37.473984999999999"/>
    <n v="-107.546542"/>
    <d v="2014-07-16T00:00:00"/>
    <d v="2014-08-06T00:00:00"/>
    <x v="6"/>
    <s v="N63"/>
    <x v="3"/>
    <x v="82"/>
    <s v="41857_18_N_63"/>
    <n v="2"/>
    <n v="0"/>
    <m/>
  </r>
  <r>
    <n v="136"/>
    <m/>
    <x v="5"/>
    <x v="5"/>
    <n v="37.473984999999999"/>
    <n v="-107.546542"/>
    <d v="2014-07-16T00:00:00"/>
    <d v="2014-08-06T00:00:00"/>
    <x v="6"/>
    <s v="C46"/>
    <x v="0"/>
    <x v="83"/>
    <s v="41857_18_C_46"/>
    <n v="2"/>
    <n v="0"/>
    <m/>
  </r>
  <r>
    <n v="137"/>
    <m/>
    <x v="5"/>
    <x v="5"/>
    <n v="37.473984999999999"/>
    <n v="-107.546542"/>
    <d v="2014-07-16T00:00:00"/>
    <d v="2014-08-06T00:00:00"/>
    <x v="6"/>
    <s v="P78"/>
    <x v="1"/>
    <x v="65"/>
    <s v="41857_18_P_78"/>
    <n v="2"/>
    <n v="0"/>
    <m/>
  </r>
  <r>
    <n v="138"/>
    <m/>
    <x v="5"/>
    <x v="5"/>
    <n v="37.473984999999999"/>
    <n v="-107.546542"/>
    <d v="2014-07-16T00:00:00"/>
    <d v="2014-08-06T00:00:00"/>
    <x v="6"/>
    <s v="N15"/>
    <x v="3"/>
    <x v="84"/>
    <s v="41857_18_N_15"/>
    <n v="2"/>
    <n v="1"/>
    <m/>
  </r>
  <r>
    <n v="139"/>
    <m/>
    <x v="5"/>
    <x v="5"/>
    <n v="37.473984999999999"/>
    <n v="-107.546542"/>
    <d v="2014-07-16T00:00:00"/>
    <d v="2014-08-06T00:00:00"/>
    <x v="6"/>
    <s v="P19"/>
    <x v="1"/>
    <x v="16"/>
    <s v="41857_18_P_19"/>
    <n v="2"/>
    <n v="1"/>
    <m/>
  </r>
  <r>
    <n v="140"/>
    <m/>
    <x v="5"/>
    <x v="5"/>
    <n v="37.473984999999999"/>
    <n v="-107.546542"/>
    <d v="2014-07-16T00:00:00"/>
    <d v="2014-08-06T00:00:00"/>
    <x v="6"/>
    <s v="C104"/>
    <x v="0"/>
    <x v="85"/>
    <s v="41857_18_C_104"/>
    <n v="2"/>
    <n v="1"/>
    <s v="No label ????"/>
  </r>
  <r>
    <n v="141"/>
    <m/>
    <x v="6"/>
    <x v="6"/>
    <n v="37.172530000000002"/>
    <n v="-107.296858"/>
    <d v="2014-07-17T00:00:00"/>
    <d v="2014-08-07T00:00:00"/>
    <x v="7"/>
    <s v="N87"/>
    <x v="3"/>
    <x v="62"/>
    <s v="41858_5_N_87"/>
    <n v="2"/>
    <n v="1"/>
    <m/>
  </r>
  <r>
    <n v="142"/>
    <m/>
    <x v="6"/>
    <x v="6"/>
    <n v="37.172530000000002"/>
    <n v="-107.296858"/>
    <d v="2014-07-17T00:00:00"/>
    <d v="2014-08-07T00:00:00"/>
    <x v="7"/>
    <s v="P85"/>
    <x v="1"/>
    <x v="73"/>
    <s v="41858_5_P_85"/>
    <n v="2"/>
    <n v="1"/>
    <m/>
  </r>
  <r>
    <n v="143"/>
    <m/>
    <x v="6"/>
    <x v="6"/>
    <n v="37.172530000000002"/>
    <n v="-107.296858"/>
    <d v="2014-07-17T00:00:00"/>
    <d v="2014-08-07T00:00:00"/>
    <x v="7"/>
    <s v="P55"/>
    <x v="1"/>
    <x v="86"/>
    <s v="41858_5_P_55"/>
    <n v="2"/>
    <n v="1"/>
    <m/>
  </r>
  <r>
    <n v="144"/>
    <m/>
    <x v="6"/>
    <x v="6"/>
    <n v="37.172530000000002"/>
    <n v="-107.296858"/>
    <d v="2014-07-17T00:00:00"/>
    <d v="2014-08-07T00:00:00"/>
    <x v="7"/>
    <s v="NP18"/>
    <x v="2"/>
    <x v="87"/>
    <s v="41858_5_NP_18"/>
    <n v="2"/>
    <n v="1"/>
    <m/>
  </r>
  <r>
    <n v="145"/>
    <m/>
    <x v="6"/>
    <x v="6"/>
    <n v="37.172530000000002"/>
    <n v="-107.296858"/>
    <d v="2014-07-17T00:00:00"/>
    <d v="2014-08-07T00:00:00"/>
    <x v="7"/>
    <s v="C32"/>
    <x v="0"/>
    <x v="88"/>
    <s v="41858_5_C_32"/>
    <n v="2"/>
    <n v="1"/>
    <m/>
  </r>
  <r>
    <n v="146"/>
    <m/>
    <x v="6"/>
    <x v="6"/>
    <n v="37.172530000000002"/>
    <n v="-107.296858"/>
    <d v="2014-07-17T00:00:00"/>
    <d v="2014-08-07T00:00:00"/>
    <x v="7"/>
    <s v="P100"/>
    <x v="1"/>
    <x v="70"/>
    <s v="41858_5_P_100"/>
    <n v="2"/>
    <n v="1"/>
    <m/>
  </r>
  <r>
    <n v="147"/>
    <m/>
    <x v="6"/>
    <x v="6"/>
    <n v="37.172530000000002"/>
    <n v="-107.296858"/>
    <d v="2014-07-17T00:00:00"/>
    <d v="2014-08-07T00:00:00"/>
    <x v="7"/>
    <s v="C53"/>
    <x v="0"/>
    <x v="49"/>
    <s v="41858_5_C_53"/>
    <n v="2"/>
    <n v="1"/>
    <m/>
  </r>
  <r>
    <n v="148"/>
    <m/>
    <x v="6"/>
    <x v="6"/>
    <n v="37.172530000000002"/>
    <n v="-107.296858"/>
    <d v="2014-07-17T00:00:00"/>
    <d v="2014-08-07T00:00:00"/>
    <x v="7"/>
    <s v="P13"/>
    <x v="1"/>
    <x v="35"/>
    <s v="41858_5_P_13"/>
    <n v="2"/>
    <n v="1"/>
    <m/>
  </r>
  <r>
    <n v="149"/>
    <m/>
    <x v="6"/>
    <x v="6"/>
    <n v="37.172530000000002"/>
    <n v="-107.296858"/>
    <d v="2014-07-17T00:00:00"/>
    <d v="2014-08-07T00:00:00"/>
    <x v="7"/>
    <s v="NP75"/>
    <x v="2"/>
    <x v="12"/>
    <s v="41858_5_NP_75"/>
    <n v="2"/>
    <n v="1"/>
    <m/>
  </r>
  <r>
    <n v="150"/>
    <m/>
    <x v="6"/>
    <x v="6"/>
    <n v="37.172530000000002"/>
    <n v="-107.296858"/>
    <d v="2014-07-17T00:00:00"/>
    <d v="2014-08-07T00:00:00"/>
    <x v="7"/>
    <s v="N34"/>
    <x v="3"/>
    <x v="89"/>
    <s v="41858_5_N_34"/>
    <n v="2"/>
    <n v="1"/>
    <m/>
  </r>
  <r>
    <n v="151"/>
    <m/>
    <x v="6"/>
    <x v="6"/>
    <n v="37.172530000000002"/>
    <n v="-107.296858"/>
    <d v="2014-07-17T00:00:00"/>
    <d v="2014-08-07T00:00:00"/>
    <x v="7"/>
    <s v="C17"/>
    <x v="0"/>
    <x v="90"/>
    <s v="41858_5_C_17"/>
    <n v="2"/>
    <n v="1"/>
    <m/>
  </r>
  <r>
    <n v="152"/>
    <m/>
    <x v="6"/>
    <x v="6"/>
    <n v="37.172530000000002"/>
    <n v="-107.296858"/>
    <d v="2014-07-17T00:00:00"/>
    <d v="2014-08-07T00:00:00"/>
    <x v="7"/>
    <s v="N80"/>
    <x v="3"/>
    <x v="91"/>
    <s v="41858_5_N_80"/>
    <n v="2"/>
    <n v="1"/>
    <m/>
  </r>
  <r>
    <n v="153"/>
    <m/>
    <x v="6"/>
    <x v="6"/>
    <n v="37.172530000000002"/>
    <n v="-107.296858"/>
    <d v="2014-07-17T00:00:00"/>
    <d v="2014-08-07T00:00:00"/>
    <x v="7"/>
    <s v="NP98"/>
    <x v="2"/>
    <x v="11"/>
    <s v="41858_5_NP_98"/>
    <n v="2"/>
    <n v="1"/>
    <m/>
  </r>
  <r>
    <n v="154"/>
    <m/>
    <x v="6"/>
    <x v="6"/>
    <n v="37.172530000000002"/>
    <n v="-107.296858"/>
    <d v="2014-07-17T00:00:00"/>
    <d v="2014-08-07T00:00:00"/>
    <x v="7"/>
    <s v="C30"/>
    <x v="0"/>
    <x v="72"/>
    <s v="41858_5_C_30"/>
    <n v="2"/>
    <n v="1"/>
    <m/>
  </r>
  <r>
    <n v="155"/>
    <m/>
    <x v="6"/>
    <x v="6"/>
    <n v="37.172530000000002"/>
    <n v="-107.296858"/>
    <d v="2014-07-17T00:00:00"/>
    <d v="2014-08-07T00:00:00"/>
    <x v="7"/>
    <s v="N58"/>
    <x v="3"/>
    <x v="1"/>
    <s v="41858_5_N_58"/>
    <n v="2"/>
    <n v="1"/>
    <m/>
  </r>
  <r>
    <n v="156"/>
    <m/>
    <x v="6"/>
    <x v="6"/>
    <n v="37.172530000000002"/>
    <n v="-107.296858"/>
    <d v="2014-07-17T00:00:00"/>
    <d v="2014-08-07T00:00:00"/>
    <x v="7"/>
    <s v="C39"/>
    <x v="0"/>
    <x v="45"/>
    <s v="41858_5_C_39"/>
    <n v="2"/>
    <n v="1"/>
    <m/>
  </r>
  <r>
    <n v="157"/>
    <m/>
    <x v="6"/>
    <x v="6"/>
    <n v="37.172530000000002"/>
    <n v="-107.296858"/>
    <d v="2014-07-17T00:00:00"/>
    <d v="2014-08-07T00:00:00"/>
    <x v="7"/>
    <s v="N59"/>
    <x v="3"/>
    <x v="59"/>
    <s v="41858_5_N_59"/>
    <n v="2"/>
    <n v="1"/>
    <m/>
  </r>
  <r>
    <n v="158"/>
    <m/>
    <x v="6"/>
    <x v="6"/>
    <n v="37.172530000000002"/>
    <n v="-107.296858"/>
    <d v="2014-07-17T00:00:00"/>
    <d v="2014-08-07T00:00:00"/>
    <x v="7"/>
    <s v="NP62"/>
    <x v="2"/>
    <x v="92"/>
    <s v="41858_5_NP_62"/>
    <n v="2"/>
    <n v="1"/>
    <m/>
  </r>
  <r>
    <n v="159"/>
    <m/>
    <x v="6"/>
    <x v="6"/>
    <n v="37.172530000000002"/>
    <n v="-107.296858"/>
    <d v="2014-07-17T00:00:00"/>
    <d v="2014-08-07T00:00:00"/>
    <x v="7"/>
    <s v="P95"/>
    <x v="1"/>
    <x v="93"/>
    <s v="41858_5_P_95"/>
    <n v="2"/>
    <n v="1"/>
    <m/>
  </r>
  <r>
    <n v="160"/>
    <m/>
    <x v="6"/>
    <x v="6"/>
    <n v="37.172530000000002"/>
    <n v="-107.296858"/>
    <d v="2014-07-17T00:00:00"/>
    <d v="2014-08-07T00:00:00"/>
    <x v="7"/>
    <s v="NP60"/>
    <x v="2"/>
    <x v="94"/>
    <s v="41858_5_NP_60"/>
    <n v="2"/>
    <n v="1"/>
    <m/>
  </r>
  <r>
    <n v="161"/>
    <m/>
    <x v="7"/>
    <x v="7"/>
    <n v="37.455877000000001"/>
    <n v="-107.198972"/>
    <d v="2014-07-17T00:00:00"/>
    <d v="2014-08-07T00:00:00"/>
    <x v="8"/>
    <s v="P6"/>
    <x v="1"/>
    <x v="95"/>
    <s v="41858_19_P_6"/>
    <n v="2"/>
    <n v="0"/>
    <m/>
  </r>
  <r>
    <n v="162"/>
    <m/>
    <x v="7"/>
    <x v="7"/>
    <n v="37.455877000000001"/>
    <n v="-107.198972"/>
    <d v="2014-07-17T00:00:00"/>
    <d v="2014-08-07T00:00:00"/>
    <x v="8"/>
    <s v="N27"/>
    <x v="3"/>
    <x v="66"/>
    <s v="41858_19_N_27"/>
    <n v="2"/>
    <n v="1"/>
    <m/>
  </r>
  <r>
    <n v="163"/>
    <m/>
    <x v="7"/>
    <x v="7"/>
    <n v="37.455877000000001"/>
    <n v="-107.198972"/>
    <d v="2014-07-17T00:00:00"/>
    <d v="2014-08-07T00:00:00"/>
    <x v="8"/>
    <s v="N5"/>
    <x v="3"/>
    <x v="96"/>
    <s v="41858_19_N_5"/>
    <n v="2"/>
    <n v="1"/>
    <m/>
  </r>
  <r>
    <n v="164"/>
    <m/>
    <x v="7"/>
    <x v="7"/>
    <n v="37.455877000000001"/>
    <n v="-107.198972"/>
    <d v="2014-07-17T00:00:00"/>
    <d v="2014-08-07T00:00:00"/>
    <x v="8"/>
    <s v="NP96"/>
    <x v="2"/>
    <x v="97"/>
    <s v="41858_19_NP_96"/>
    <n v="2"/>
    <n v="0"/>
    <m/>
  </r>
  <r>
    <n v="165"/>
    <m/>
    <x v="7"/>
    <x v="7"/>
    <n v="37.455877000000001"/>
    <n v="-107.198972"/>
    <d v="2014-07-17T00:00:00"/>
    <d v="2014-08-07T00:00:00"/>
    <x v="8"/>
    <s v="C41"/>
    <x v="0"/>
    <x v="50"/>
    <s v="41858_19_C_41"/>
    <n v="2"/>
    <n v="0"/>
    <m/>
  </r>
  <r>
    <n v="166"/>
    <m/>
    <x v="7"/>
    <x v="7"/>
    <n v="37.455877000000001"/>
    <n v="-107.198972"/>
    <d v="2014-07-17T00:00:00"/>
    <d v="2014-08-07T00:00:00"/>
    <x v="8"/>
    <s v="C11"/>
    <x v="0"/>
    <x v="98"/>
    <s v="41858_19_C_11"/>
    <n v="2"/>
    <n v="0"/>
    <m/>
  </r>
  <r>
    <n v="167"/>
    <m/>
    <x v="7"/>
    <x v="7"/>
    <n v="37.455877000000001"/>
    <n v="-107.198972"/>
    <d v="2014-07-17T00:00:00"/>
    <d v="2014-08-07T00:00:00"/>
    <x v="8"/>
    <s v="C54"/>
    <x v="0"/>
    <x v="75"/>
    <s v="41858_19_C_54"/>
    <n v="2"/>
    <n v="1"/>
    <m/>
  </r>
  <r>
    <n v="168"/>
    <m/>
    <x v="7"/>
    <x v="7"/>
    <n v="37.455877000000001"/>
    <n v="-107.198972"/>
    <d v="2014-07-17T00:00:00"/>
    <d v="2014-08-07T00:00:00"/>
    <x v="8"/>
    <s v="C55"/>
    <x v="0"/>
    <x v="86"/>
    <s v="41858_19_C_55"/>
    <n v="2"/>
    <n v="1"/>
    <m/>
  </r>
  <r>
    <n v="169"/>
    <m/>
    <x v="7"/>
    <x v="7"/>
    <n v="37.455877000000001"/>
    <n v="-107.198972"/>
    <d v="2014-07-17T00:00:00"/>
    <d v="2014-08-07T00:00:00"/>
    <x v="8"/>
    <s v="P30"/>
    <x v="1"/>
    <x v="72"/>
    <s v="41858_19_P_30"/>
    <n v="2"/>
    <n v="1"/>
    <m/>
  </r>
  <r>
    <n v="170"/>
    <m/>
    <x v="7"/>
    <x v="7"/>
    <n v="37.455877000000001"/>
    <n v="-107.198972"/>
    <d v="2014-07-17T00:00:00"/>
    <d v="2014-08-07T00:00:00"/>
    <x v="8"/>
    <s v="NP43"/>
    <x v="2"/>
    <x v="47"/>
    <s v="41858_19_NP_43"/>
    <n v="2"/>
    <n v="1"/>
    <m/>
  </r>
  <r>
    <n v="171"/>
    <m/>
    <x v="7"/>
    <x v="7"/>
    <n v="37.455877000000001"/>
    <n v="-107.198972"/>
    <d v="2014-07-17T00:00:00"/>
    <d v="2014-08-07T00:00:00"/>
    <x v="8"/>
    <s v="C10"/>
    <x v="0"/>
    <x v="99"/>
    <s v="41858_19_C_10"/>
    <n v="2"/>
    <n v="1"/>
    <m/>
  </r>
  <r>
    <n v="172"/>
    <m/>
    <x v="7"/>
    <x v="7"/>
    <n v="37.455877000000001"/>
    <n v="-107.198972"/>
    <d v="2014-07-17T00:00:00"/>
    <d v="2014-08-07T00:00:00"/>
    <x v="8"/>
    <s v="P51"/>
    <x v="1"/>
    <x v="38"/>
    <s v="41858_19_P_51"/>
    <n v="2"/>
    <n v="1"/>
    <m/>
  </r>
  <r>
    <n v="173"/>
    <m/>
    <x v="7"/>
    <x v="7"/>
    <n v="37.455877000000001"/>
    <n v="-107.198972"/>
    <d v="2014-07-17T00:00:00"/>
    <d v="2014-08-07T00:00:00"/>
    <x v="8"/>
    <s v="NP15"/>
    <x v="2"/>
    <x v="84"/>
    <s v="41858_19_NP_15"/>
    <n v="2"/>
    <n v="0"/>
    <m/>
  </r>
  <r>
    <n v="174"/>
    <m/>
    <x v="7"/>
    <x v="7"/>
    <n v="37.455877000000001"/>
    <n v="-107.198972"/>
    <d v="2014-07-17T00:00:00"/>
    <d v="2014-08-07T00:00:00"/>
    <x v="8"/>
    <s v="P116"/>
    <x v="1"/>
    <x v="100"/>
    <s v="41858_19_P_116"/>
    <n v="2"/>
    <n v="1"/>
    <m/>
  </r>
  <r>
    <n v="175"/>
    <m/>
    <x v="7"/>
    <x v="7"/>
    <n v="37.455877000000001"/>
    <n v="-107.198972"/>
    <d v="2014-07-17T00:00:00"/>
    <d v="2014-08-07T00:00:00"/>
    <x v="8"/>
    <s v="N21"/>
    <x v="3"/>
    <x v="17"/>
    <s v="41858_19_N_21"/>
    <n v="2"/>
    <n v="1"/>
    <m/>
  </r>
  <r>
    <n v="176"/>
    <m/>
    <x v="7"/>
    <x v="7"/>
    <n v="37.455877000000001"/>
    <n v="-107.198972"/>
    <d v="2014-07-17T00:00:00"/>
    <d v="2014-08-07T00:00:00"/>
    <x v="8"/>
    <s v="N33"/>
    <x v="3"/>
    <x v="101"/>
    <s v="41858_19_N_33"/>
    <n v="2"/>
    <n v="1"/>
    <m/>
  </r>
  <r>
    <n v="177"/>
    <m/>
    <x v="7"/>
    <x v="7"/>
    <n v="37.455877000000001"/>
    <n v="-107.198972"/>
    <d v="2014-07-17T00:00:00"/>
    <d v="2014-08-07T00:00:00"/>
    <x v="8"/>
    <s v="NP104"/>
    <x v="2"/>
    <x v="85"/>
    <s v="41858_19_NP_104"/>
    <n v="2"/>
    <n v="1"/>
    <m/>
  </r>
  <r>
    <n v="178"/>
    <m/>
    <x v="7"/>
    <x v="7"/>
    <n v="37.455877000000001"/>
    <n v="-107.198972"/>
    <d v="2014-07-17T00:00:00"/>
    <d v="2014-08-07T00:00:00"/>
    <x v="8"/>
    <s v="NP7"/>
    <x v="2"/>
    <x v="0"/>
    <s v="41858_19_NP_7"/>
    <n v="2"/>
    <n v="0"/>
    <m/>
  </r>
  <r>
    <n v="179"/>
    <m/>
    <x v="7"/>
    <x v="7"/>
    <n v="37.455877000000001"/>
    <n v="-107.198972"/>
    <d v="2014-07-17T00:00:00"/>
    <d v="2014-08-07T00:00:00"/>
    <x v="8"/>
    <s v="P89"/>
    <x v="1"/>
    <x v="8"/>
    <s v="41858_19_P_89"/>
    <n v="2"/>
    <n v="1"/>
    <m/>
  </r>
  <r>
    <n v="180"/>
    <m/>
    <x v="7"/>
    <x v="7"/>
    <n v="37.455877000000001"/>
    <n v="-107.198972"/>
    <d v="2014-07-17T00:00:00"/>
    <d v="2014-08-07T00:00:00"/>
    <x v="8"/>
    <s v="N100"/>
    <x v="3"/>
    <x v="70"/>
    <s v="41858_19_N_100"/>
    <n v="2"/>
    <n v="1"/>
    <m/>
  </r>
  <r>
    <n v="181"/>
    <m/>
    <x v="8"/>
    <x v="8"/>
    <n v="37.143698000000001"/>
    <n v="-106.88550600000001"/>
    <d v="2014-07-17T00:00:00"/>
    <d v="2014-08-07T00:00:00"/>
    <x v="9"/>
    <s v="NP21"/>
    <x v="2"/>
    <x v="17"/>
    <s v="41858_15_NP_21"/>
    <n v="2"/>
    <n v="0"/>
    <m/>
  </r>
  <r>
    <n v="182"/>
    <m/>
    <x v="8"/>
    <x v="8"/>
    <n v="37.143698000000001"/>
    <n v="-106.88550600000001"/>
    <d v="2014-07-17T00:00:00"/>
    <d v="2014-08-07T00:00:00"/>
    <x v="9"/>
    <s v="N104"/>
    <x v="3"/>
    <x v="85"/>
    <s v="41858_15_N_104"/>
    <n v="2"/>
    <n v="1"/>
    <m/>
  </r>
  <r>
    <n v="183"/>
    <m/>
    <x v="8"/>
    <x v="8"/>
    <n v="37.143698000000001"/>
    <n v="-106.88550600000001"/>
    <d v="2014-07-17T00:00:00"/>
    <d v="2014-08-07T00:00:00"/>
    <x v="9"/>
    <s v="C31"/>
    <x v="0"/>
    <x v="46"/>
    <s v="41858_15_C_31"/>
    <n v="2"/>
    <n v="1"/>
    <m/>
  </r>
  <r>
    <n v="184"/>
    <m/>
    <x v="8"/>
    <x v="8"/>
    <n v="37.143698000000001"/>
    <n v="-106.88550600000001"/>
    <d v="2014-07-17T00:00:00"/>
    <d v="2014-08-07T00:00:00"/>
    <x v="9"/>
    <s v="N38"/>
    <x v="3"/>
    <x v="102"/>
    <s v="41858_15_N_38"/>
    <n v="2"/>
    <n v="1"/>
    <m/>
  </r>
  <r>
    <n v="185"/>
    <m/>
    <x v="8"/>
    <x v="8"/>
    <n v="37.143698000000001"/>
    <n v="-106.88550600000001"/>
    <d v="2014-07-17T00:00:00"/>
    <d v="2014-08-07T00:00:00"/>
    <x v="9"/>
    <s v="NP46"/>
    <x v="2"/>
    <x v="83"/>
    <s v="41858_15_NP_46"/>
    <n v="2"/>
    <n v="1"/>
    <m/>
  </r>
  <r>
    <n v="186"/>
    <m/>
    <x v="8"/>
    <x v="8"/>
    <n v="37.143698000000001"/>
    <n v="-106.88550600000001"/>
    <d v="2014-07-17T00:00:00"/>
    <d v="2014-08-07T00:00:00"/>
    <x v="9"/>
    <s v="C69"/>
    <x v="0"/>
    <x v="80"/>
    <s v="41858_15_C_69"/>
    <n v="2"/>
    <n v="1"/>
    <m/>
  </r>
  <r>
    <n v="187"/>
    <m/>
    <x v="8"/>
    <x v="8"/>
    <n v="37.143698000000001"/>
    <n v="-106.88550600000001"/>
    <d v="2014-07-17T00:00:00"/>
    <d v="2014-08-07T00:00:00"/>
    <x v="9"/>
    <s v="P38"/>
    <x v="1"/>
    <x v="102"/>
    <s v="41858_15_P_38"/>
    <n v="2"/>
    <n v="1"/>
    <m/>
  </r>
  <r>
    <n v="188"/>
    <m/>
    <x v="8"/>
    <x v="8"/>
    <n v="37.143698000000001"/>
    <n v="-106.88550600000001"/>
    <d v="2014-07-17T00:00:00"/>
    <d v="2014-08-07T00:00:00"/>
    <x v="9"/>
    <s v="NP70"/>
    <x v="2"/>
    <x v="103"/>
    <s v="41858_15_NP_70"/>
    <n v="2"/>
    <n v="1"/>
    <m/>
  </r>
  <r>
    <n v="189"/>
    <m/>
    <x v="8"/>
    <x v="8"/>
    <n v="37.143698000000001"/>
    <n v="-106.88550600000001"/>
    <d v="2014-07-17T00:00:00"/>
    <d v="2014-08-07T00:00:00"/>
    <x v="9"/>
    <s v="N83"/>
    <x v="3"/>
    <x v="104"/>
    <s v="41858_15_N_83"/>
    <n v="2"/>
    <n v="1"/>
    <m/>
  </r>
  <r>
    <n v="190"/>
    <m/>
    <x v="8"/>
    <x v="8"/>
    <n v="37.143698000000001"/>
    <n v="-106.88550600000001"/>
    <d v="2014-07-17T00:00:00"/>
    <d v="2014-08-07T00:00:00"/>
    <x v="9"/>
    <s v="P63"/>
    <x v="1"/>
    <x v="82"/>
    <s v="41858_15_P_63"/>
    <n v="2"/>
    <n v="1"/>
    <m/>
  </r>
  <r>
    <n v="191"/>
    <m/>
    <x v="8"/>
    <x v="8"/>
    <n v="37.143698000000001"/>
    <n v="-106.88550600000001"/>
    <d v="2014-07-17T00:00:00"/>
    <d v="2014-08-07T00:00:00"/>
    <x v="9"/>
    <s v="C98"/>
    <x v="0"/>
    <x v="11"/>
    <s v="41858_15_C_98"/>
    <n v="2"/>
    <n v="1"/>
    <m/>
  </r>
  <r>
    <n v="192"/>
    <m/>
    <x v="8"/>
    <x v="8"/>
    <n v="37.143698000000001"/>
    <n v="-106.88550600000001"/>
    <d v="2014-07-17T00:00:00"/>
    <d v="2014-08-07T00:00:00"/>
    <x v="9"/>
    <s v="P76"/>
    <x v="1"/>
    <x v="48"/>
    <s v="41858_15_P_76"/>
    <n v="2"/>
    <n v="1"/>
    <m/>
  </r>
  <r>
    <n v="193"/>
    <m/>
    <x v="8"/>
    <x v="8"/>
    <n v="37.143698000000001"/>
    <n v="-106.88550600000001"/>
    <d v="2014-07-17T00:00:00"/>
    <d v="2014-08-07T00:00:00"/>
    <x v="9"/>
    <s v="P14"/>
    <x v="1"/>
    <x v="77"/>
    <s v="41858_15_P_14"/>
    <n v="2"/>
    <n v="1"/>
    <m/>
  </r>
  <r>
    <n v="194"/>
    <m/>
    <x v="8"/>
    <x v="8"/>
    <n v="37.143698000000001"/>
    <n v="-106.88550600000001"/>
    <d v="2014-07-17T00:00:00"/>
    <d v="2014-08-07T00:00:00"/>
    <x v="9"/>
    <s v="NP87"/>
    <x v="2"/>
    <x v="62"/>
    <s v="41858_15_NP_87"/>
    <n v="2"/>
    <n v="1"/>
    <m/>
  </r>
  <r>
    <n v="195"/>
    <m/>
    <x v="8"/>
    <x v="8"/>
    <n v="37.143698000000001"/>
    <n v="-106.88550600000001"/>
    <d v="2014-07-17T00:00:00"/>
    <d v="2014-08-07T00:00:00"/>
    <x v="9"/>
    <s v="NP45"/>
    <x v="2"/>
    <x v="57"/>
    <s v="41858_15_NP_45"/>
    <n v="2"/>
    <n v="0"/>
    <m/>
  </r>
  <r>
    <n v="196"/>
    <m/>
    <x v="8"/>
    <x v="8"/>
    <n v="37.143698000000001"/>
    <n v="-106.88550600000001"/>
    <d v="2014-07-17T00:00:00"/>
    <d v="2014-08-07T00:00:00"/>
    <x v="9"/>
    <s v="C52"/>
    <x v="0"/>
    <x v="78"/>
    <s v="41858_15_C_52"/>
    <n v="2"/>
    <n v="0"/>
    <m/>
  </r>
  <r>
    <n v="197"/>
    <m/>
    <x v="8"/>
    <x v="8"/>
    <n v="37.143698000000001"/>
    <n v="-106.88550600000001"/>
    <d v="2014-07-17T00:00:00"/>
    <d v="2014-08-07T00:00:00"/>
    <x v="9"/>
    <s v="C80"/>
    <x v="0"/>
    <x v="91"/>
    <s v="41858_15_C_80"/>
    <n v="2"/>
    <n v="1"/>
    <m/>
  </r>
  <r>
    <n v="198"/>
    <m/>
    <x v="8"/>
    <x v="8"/>
    <n v="37.143698000000001"/>
    <n v="-106.88550600000001"/>
    <d v="2014-07-17T00:00:00"/>
    <d v="2014-08-07T00:00:00"/>
    <x v="9"/>
    <s v="N44"/>
    <x v="3"/>
    <x v="41"/>
    <s v="41858_15_N_44"/>
    <n v="2"/>
    <n v="1"/>
    <m/>
  </r>
  <r>
    <n v="199"/>
    <m/>
    <x v="8"/>
    <x v="8"/>
    <n v="37.143698000000001"/>
    <n v="-106.88550600000001"/>
    <d v="2014-07-17T00:00:00"/>
    <d v="2014-08-07T00:00:00"/>
    <x v="9"/>
    <s v="N10"/>
    <x v="3"/>
    <x v="99"/>
    <s v="41858_15_N_10"/>
    <n v="2"/>
    <n v="1"/>
    <m/>
  </r>
  <r>
    <n v="200"/>
    <m/>
    <x v="8"/>
    <x v="8"/>
    <n v="37.143698000000001"/>
    <n v="-106.88550600000001"/>
    <d v="2014-07-17T00:00:00"/>
    <d v="2014-08-07T00:00:00"/>
    <x v="9"/>
    <s v="P101"/>
    <x v="1"/>
    <x v="53"/>
    <s v="41858_15_P_101"/>
    <n v="2"/>
    <n v="0"/>
    <m/>
  </r>
  <r>
    <n v="201"/>
    <m/>
    <x v="9"/>
    <x v="9"/>
    <n v="37.060502999999997"/>
    <n v="-106.693152"/>
    <d v="2014-07-17T00:00:00"/>
    <d v="2014-08-07T00:00:00"/>
    <x v="10"/>
    <s v="NP19"/>
    <x v="2"/>
    <x v="16"/>
    <s v="41858_8_NP_19"/>
    <n v="2"/>
    <n v="1"/>
    <m/>
  </r>
  <r>
    <n v="202"/>
    <m/>
    <x v="9"/>
    <x v="9"/>
    <n v="37.060502999999997"/>
    <n v="-106.693152"/>
    <d v="2014-07-17T00:00:00"/>
    <d v="2014-08-07T00:00:00"/>
    <x v="10"/>
    <s v="N78"/>
    <x v="3"/>
    <x v="65"/>
    <s v="41858_8_N_78"/>
    <n v="2"/>
    <n v="0"/>
    <m/>
  </r>
  <r>
    <n v="203"/>
    <m/>
    <x v="9"/>
    <x v="9"/>
    <n v="37.060502999999997"/>
    <n v="-106.693152"/>
    <d v="2014-07-17T00:00:00"/>
    <d v="2014-08-07T00:00:00"/>
    <x v="10"/>
    <s v="N72"/>
    <x v="3"/>
    <x v="37"/>
    <s v="41858_8_N_72"/>
    <n v="2"/>
    <n v="0"/>
    <m/>
  </r>
  <r>
    <n v="204"/>
    <m/>
    <x v="9"/>
    <x v="9"/>
    <n v="37.060502999999997"/>
    <n v="-106.693152"/>
    <d v="2014-07-17T00:00:00"/>
    <d v="2014-08-07T00:00:00"/>
    <x v="10"/>
    <s v="C4"/>
    <x v="0"/>
    <x v="105"/>
    <s v="41858_8_C_4"/>
    <n v="2"/>
    <n v="0"/>
    <m/>
  </r>
  <r>
    <n v="205"/>
    <m/>
    <x v="9"/>
    <x v="9"/>
    <n v="37.060502999999997"/>
    <n v="-106.693152"/>
    <d v="2014-07-17T00:00:00"/>
    <d v="2014-08-07T00:00:00"/>
    <x v="10"/>
    <s v="N95"/>
    <x v="3"/>
    <x v="93"/>
    <s v="41858_8_N_95"/>
    <n v="2"/>
    <n v="0"/>
    <m/>
  </r>
  <r>
    <n v="206"/>
    <m/>
    <x v="9"/>
    <x v="9"/>
    <n v="37.060502999999997"/>
    <n v="-106.693152"/>
    <d v="2014-07-17T00:00:00"/>
    <d v="2014-08-07T00:00:00"/>
    <x v="10"/>
    <s v="P16"/>
    <x v="1"/>
    <x v="76"/>
    <s v="41858_8_P_16"/>
    <n v="2"/>
    <n v="1"/>
    <m/>
  </r>
  <r>
    <n v="207"/>
    <m/>
    <x v="9"/>
    <x v="9"/>
    <n v="37.060502999999997"/>
    <n v="-106.693152"/>
    <d v="2014-07-17T00:00:00"/>
    <d v="2014-08-07T00:00:00"/>
    <x v="10"/>
    <s v="NP4"/>
    <x v="2"/>
    <x v="105"/>
    <s v="41858_8_NP_4"/>
    <n v="2"/>
    <n v="1"/>
    <m/>
  </r>
  <r>
    <n v="208"/>
    <m/>
    <x v="9"/>
    <x v="9"/>
    <n v="37.060502999999997"/>
    <n v="-106.693152"/>
    <d v="2014-07-17T00:00:00"/>
    <d v="2014-08-07T00:00:00"/>
    <x v="10"/>
    <s v="P26"/>
    <x v="1"/>
    <x v="25"/>
    <s v="41858_8_P_26"/>
    <n v="2"/>
    <n v="0"/>
    <m/>
  </r>
  <r>
    <n v="209"/>
    <m/>
    <x v="9"/>
    <x v="9"/>
    <n v="37.060502999999997"/>
    <n v="-106.693152"/>
    <d v="2014-07-17T00:00:00"/>
    <d v="2014-08-07T00:00:00"/>
    <x v="10"/>
    <s v="C20"/>
    <x v="0"/>
    <x v="69"/>
    <s v="41858_8_C_20"/>
    <n v="2"/>
    <n v="0"/>
    <m/>
  </r>
  <r>
    <n v="210"/>
    <m/>
    <x v="9"/>
    <x v="9"/>
    <n v="37.060502999999997"/>
    <n v="-106.693152"/>
    <d v="2014-07-17T00:00:00"/>
    <d v="2014-08-07T00:00:00"/>
    <x v="10"/>
    <s v="C5"/>
    <x v="0"/>
    <x v="96"/>
    <s v="41858_8_C_5"/>
    <n v="2"/>
    <n v="0"/>
    <m/>
  </r>
  <r>
    <n v="211"/>
    <m/>
    <x v="9"/>
    <x v="9"/>
    <n v="37.060502999999997"/>
    <n v="-106.693152"/>
    <d v="2014-07-17T00:00:00"/>
    <d v="2014-08-07T00:00:00"/>
    <x v="10"/>
    <s v="N94"/>
    <x v="3"/>
    <x v="106"/>
    <s v="41858_8_N_94"/>
    <n v="2"/>
    <n v="0"/>
    <m/>
  </r>
  <r>
    <n v="212"/>
    <m/>
    <x v="9"/>
    <x v="9"/>
    <n v="37.060502999999997"/>
    <n v="-106.693152"/>
    <d v="2014-07-17T00:00:00"/>
    <d v="2014-08-07T00:00:00"/>
    <x v="10"/>
    <s v="NP3"/>
    <x v="2"/>
    <x v="107"/>
    <s v="41858_8_NP_3"/>
    <n v="2"/>
    <n v="0"/>
    <m/>
  </r>
  <r>
    <n v="213"/>
    <m/>
    <x v="9"/>
    <x v="9"/>
    <n v="37.060502999999997"/>
    <n v="-106.693152"/>
    <d v="2014-07-17T00:00:00"/>
    <d v="2014-08-07T00:00:00"/>
    <x v="10"/>
    <s v="P91"/>
    <x v="1"/>
    <x v="108"/>
    <s v="41858_8_P_91"/>
    <n v="2"/>
    <n v="1"/>
    <m/>
  </r>
  <r>
    <n v="214"/>
    <m/>
    <x v="9"/>
    <x v="9"/>
    <n v="37.060502999999997"/>
    <n v="-106.693152"/>
    <d v="2014-07-17T00:00:00"/>
    <d v="2014-08-07T00:00:00"/>
    <x v="10"/>
    <s v="P27"/>
    <x v="1"/>
    <x v="66"/>
    <s v="41858_8_P_27"/>
    <n v="2"/>
    <n v="0"/>
    <m/>
  </r>
  <r>
    <n v="215"/>
    <m/>
    <x v="9"/>
    <x v="9"/>
    <n v="37.060502999999997"/>
    <n v="-106.693152"/>
    <d v="2014-07-17T00:00:00"/>
    <d v="2014-08-07T00:00:00"/>
    <x v="10"/>
    <s v="P88"/>
    <x v="1"/>
    <x v="20"/>
    <s v="41858_8_P_88"/>
    <n v="2"/>
    <n v="0"/>
    <m/>
  </r>
  <r>
    <n v="216"/>
    <m/>
    <x v="9"/>
    <x v="9"/>
    <n v="37.060502999999997"/>
    <n v="-106.693152"/>
    <d v="2014-07-17T00:00:00"/>
    <d v="2014-08-07T00:00:00"/>
    <x v="10"/>
    <s v="NP32"/>
    <x v="2"/>
    <x v="88"/>
    <s v="41858_8_NP_32"/>
    <n v="2"/>
    <n v="0"/>
    <m/>
  </r>
  <r>
    <n v="217"/>
    <m/>
    <x v="9"/>
    <x v="9"/>
    <n v="37.060502999999997"/>
    <n v="-106.693152"/>
    <d v="2014-07-17T00:00:00"/>
    <d v="2014-08-07T00:00:00"/>
    <x v="10"/>
    <s v="NP35"/>
    <x v="2"/>
    <x v="109"/>
    <s v="41858_8_NP_35"/>
    <n v="2"/>
    <n v="1"/>
    <m/>
  </r>
  <r>
    <n v="218"/>
    <m/>
    <x v="9"/>
    <x v="9"/>
    <n v="37.060502999999997"/>
    <n v="-106.693152"/>
    <d v="2014-07-17T00:00:00"/>
    <d v="2014-08-07T00:00:00"/>
    <x v="10"/>
    <s v="C34"/>
    <x v="0"/>
    <x v="89"/>
    <s v="41858_8_C_34"/>
    <n v="2"/>
    <n v="1"/>
    <m/>
  </r>
  <r>
    <n v="219"/>
    <m/>
    <x v="9"/>
    <x v="9"/>
    <n v="37.060502999999997"/>
    <n v="-106.693152"/>
    <d v="2014-07-17T00:00:00"/>
    <d v="2014-08-07T00:00:00"/>
    <x v="10"/>
    <s v="C12"/>
    <x v="0"/>
    <x v="79"/>
    <s v="41858_8_C_12"/>
    <n v="2"/>
    <n v="1"/>
    <m/>
  </r>
  <r>
    <n v="220"/>
    <m/>
    <x v="9"/>
    <x v="9"/>
    <n v="37.060502999999997"/>
    <n v="-106.693152"/>
    <d v="2014-07-17T00:00:00"/>
    <d v="2014-08-07T00:00:00"/>
    <x v="10"/>
    <s v="N99"/>
    <x v="3"/>
    <x v="67"/>
    <s v="41858_8_N_99"/>
    <n v="2"/>
    <n v="1"/>
    <m/>
  </r>
  <r>
    <n v="221"/>
    <m/>
    <x v="10"/>
    <x v="10"/>
    <n v="38.024929999999998"/>
    <n v="-106.837052"/>
    <d v="2014-07-22T00:00:00"/>
    <d v="2014-08-12T00:00:00"/>
    <x v="11"/>
    <s v="P4"/>
    <x v="1"/>
    <x v="105"/>
    <s v="41863_4_P_4"/>
    <n v="1"/>
    <n v="1"/>
    <m/>
  </r>
  <r>
    <n v="222"/>
    <m/>
    <x v="10"/>
    <x v="10"/>
    <n v="38.024929999999998"/>
    <n v="-106.837052"/>
    <d v="2014-07-22T00:00:00"/>
    <d v="2014-08-12T00:00:00"/>
    <x v="11"/>
    <s v="N13"/>
    <x v="3"/>
    <x v="35"/>
    <s v="41863_4_N_13"/>
    <n v="1"/>
    <n v="1"/>
    <m/>
  </r>
  <r>
    <n v="223"/>
    <m/>
    <x v="10"/>
    <x v="10"/>
    <n v="38.024929999999998"/>
    <n v="-106.837052"/>
    <d v="2014-07-22T00:00:00"/>
    <d v="2014-08-12T00:00:00"/>
    <x v="11"/>
    <s v="NP11"/>
    <x v="2"/>
    <x v="98"/>
    <s v="41863_4_NP_11"/>
    <n v="1"/>
    <n v="1"/>
    <m/>
  </r>
  <r>
    <n v="224"/>
    <m/>
    <x v="10"/>
    <x v="10"/>
    <n v="38.024929999999998"/>
    <n v="-106.837052"/>
    <d v="2014-07-22T00:00:00"/>
    <d v="2014-08-12T00:00:00"/>
    <x v="11"/>
    <s v="C100"/>
    <x v="0"/>
    <x v="70"/>
    <s v="41863_4_C_100"/>
    <n v="1"/>
    <n v="1"/>
    <m/>
  </r>
  <r>
    <n v="225"/>
    <m/>
    <x v="10"/>
    <x v="10"/>
    <n v="38.024929999999998"/>
    <n v="-106.837052"/>
    <d v="2014-07-22T00:00:00"/>
    <d v="2014-08-12T00:00:00"/>
    <x v="11"/>
    <s v="N112"/>
    <x v="3"/>
    <x v="30"/>
    <s v="41863_4_N_112"/>
    <n v="1"/>
    <n v="1"/>
    <m/>
  </r>
  <r>
    <n v="226"/>
    <m/>
    <x v="10"/>
    <x v="10"/>
    <n v="38.024929999999998"/>
    <n v="-106.837052"/>
    <d v="2014-07-22T00:00:00"/>
    <d v="2014-08-12T00:00:00"/>
    <x v="11"/>
    <s v="NP55"/>
    <x v="2"/>
    <x v="86"/>
    <s v="41863_4_NP_55"/>
    <n v="1"/>
    <n v="1"/>
    <m/>
  </r>
  <r>
    <n v="227"/>
    <m/>
    <x v="10"/>
    <x v="10"/>
    <n v="38.024929999999998"/>
    <n v="-106.837052"/>
    <d v="2014-07-22T00:00:00"/>
    <d v="2014-08-12T00:00:00"/>
    <x v="11"/>
    <s v="N11"/>
    <x v="3"/>
    <x v="98"/>
    <s v="41863_4_N_11"/>
    <n v="1"/>
    <n v="1"/>
    <m/>
  </r>
  <r>
    <n v="228"/>
    <m/>
    <x v="10"/>
    <x v="10"/>
    <n v="38.024929999999998"/>
    <n v="-106.837052"/>
    <d v="2014-07-22T00:00:00"/>
    <d v="2014-08-12T00:00:00"/>
    <x v="11"/>
    <s v="P11"/>
    <x v="1"/>
    <x v="98"/>
    <s v="41863_4_P_11"/>
    <n v="1"/>
    <n v="1"/>
    <m/>
  </r>
  <r>
    <n v="229"/>
    <m/>
    <x v="10"/>
    <x v="10"/>
    <n v="38.024929999999998"/>
    <n v="-106.837052"/>
    <d v="2014-07-22T00:00:00"/>
    <d v="2014-08-12T00:00:00"/>
    <x v="11"/>
    <s v="C63"/>
    <x v="0"/>
    <x v="82"/>
    <s v="41863_4_C_63"/>
    <n v="1"/>
    <n v="1"/>
    <m/>
  </r>
  <r>
    <n v="230"/>
    <m/>
    <x v="10"/>
    <x v="10"/>
    <n v="38.024929999999998"/>
    <n v="-106.837052"/>
    <d v="2014-07-22T00:00:00"/>
    <d v="2014-08-12T00:00:00"/>
    <x v="11"/>
    <s v="P92"/>
    <x v="1"/>
    <x v="39"/>
    <s v="41863_4_P_92"/>
    <n v="1"/>
    <n v="1"/>
    <m/>
  </r>
  <r>
    <n v="231"/>
    <m/>
    <x v="10"/>
    <x v="10"/>
    <n v="38.024929999999998"/>
    <n v="-106.837052"/>
    <d v="2014-07-22T00:00:00"/>
    <d v="2014-08-12T00:00:00"/>
    <x v="11"/>
    <s v="P52"/>
    <x v="1"/>
    <x v="78"/>
    <s v="41863_4_P_52"/>
    <n v="1"/>
    <n v="1"/>
    <m/>
  </r>
  <r>
    <n v="232"/>
    <m/>
    <x v="10"/>
    <x v="10"/>
    <n v="38.024929999999998"/>
    <n v="-106.837052"/>
    <d v="2014-07-22T00:00:00"/>
    <d v="2014-08-12T00:00:00"/>
    <x v="11"/>
    <s v="NP26"/>
    <x v="2"/>
    <x v="25"/>
    <s v="41863_4_NP_26"/>
    <n v="1"/>
    <n v="1"/>
    <m/>
  </r>
  <r>
    <n v="233"/>
    <m/>
    <x v="10"/>
    <x v="10"/>
    <n v="38.024929999999998"/>
    <n v="-106.837052"/>
    <d v="2014-07-22T00:00:00"/>
    <d v="2014-08-12T00:00:00"/>
    <x v="11"/>
    <s v="NP1"/>
    <x v="2"/>
    <x v="110"/>
    <s v="41863_4_NP_1"/>
    <n v="1"/>
    <n v="1"/>
    <m/>
  </r>
  <r>
    <n v="234"/>
    <m/>
    <x v="10"/>
    <x v="10"/>
    <n v="38.024929999999998"/>
    <n v="-106.837052"/>
    <d v="2014-07-22T00:00:00"/>
    <d v="2014-08-12T00:00:00"/>
    <x v="11"/>
    <s v="N41"/>
    <x v="3"/>
    <x v="50"/>
    <s v="41863_4_N_41"/>
    <n v="1"/>
    <n v="1"/>
    <m/>
  </r>
  <r>
    <n v="235"/>
    <m/>
    <x v="10"/>
    <x v="10"/>
    <n v="38.024929999999998"/>
    <n v="-106.837052"/>
    <d v="2014-07-22T00:00:00"/>
    <d v="2014-08-12T00:00:00"/>
    <x v="11"/>
    <s v="P62"/>
    <x v="1"/>
    <x v="92"/>
    <s v="41863_4_P_62"/>
    <n v="1"/>
    <n v="1"/>
    <m/>
  </r>
  <r>
    <n v="236"/>
    <m/>
    <x v="10"/>
    <x v="10"/>
    <n v="38.024929999999998"/>
    <n v="-106.837052"/>
    <d v="2014-07-22T00:00:00"/>
    <d v="2014-08-12T00:00:00"/>
    <x v="11"/>
    <s v="N74"/>
    <x v="3"/>
    <x v="9"/>
    <s v="41863_4_N_74"/>
    <n v="1"/>
    <n v="1"/>
    <m/>
  </r>
  <r>
    <n v="237"/>
    <m/>
    <x v="10"/>
    <x v="10"/>
    <n v="38.024929999999998"/>
    <n v="-106.837052"/>
    <d v="2014-07-22T00:00:00"/>
    <d v="2014-08-12T00:00:00"/>
    <x v="11"/>
    <s v="C91"/>
    <x v="0"/>
    <x v="108"/>
    <s v="41863_4_C_91"/>
    <n v="1"/>
    <n v="1"/>
    <m/>
  </r>
  <r>
    <n v="238"/>
    <m/>
    <x v="10"/>
    <x v="10"/>
    <n v="38.024929999999998"/>
    <n v="-106.837052"/>
    <d v="2014-07-22T00:00:00"/>
    <d v="2014-08-12T00:00:00"/>
    <x v="11"/>
    <s v="C51"/>
    <x v="0"/>
    <x v="38"/>
    <s v="41863_4_C_51"/>
    <n v="1"/>
    <n v="1"/>
    <m/>
  </r>
  <r>
    <n v="239"/>
    <m/>
    <x v="10"/>
    <x v="10"/>
    <n v="38.024929999999998"/>
    <n v="-106.837052"/>
    <d v="2014-07-22T00:00:00"/>
    <d v="2014-08-12T00:00:00"/>
    <x v="11"/>
    <s v="NP91"/>
    <x v="2"/>
    <x v="108"/>
    <s v="41863_4_NP_91"/>
    <n v="1"/>
    <n v="1"/>
    <m/>
  </r>
  <r>
    <n v="240"/>
    <m/>
    <x v="10"/>
    <x v="10"/>
    <n v="38.024929999999998"/>
    <n v="-106.837052"/>
    <d v="2014-07-22T00:00:00"/>
    <d v="2014-08-12T00:00:00"/>
    <x v="11"/>
    <s v="C107"/>
    <x v="0"/>
    <x v="54"/>
    <s v="41863_4_C_107"/>
    <n v="1"/>
    <n v="1"/>
    <m/>
  </r>
  <r>
    <n v="241"/>
    <m/>
    <x v="11"/>
    <x v="11"/>
    <n v="38.223889999999997"/>
    <n v="-106.743961"/>
    <d v="2014-07-22T00:00:00"/>
    <d v="2014-08-12T00:00:00"/>
    <x v="12"/>
    <s v="P20"/>
    <x v="1"/>
    <x v="69"/>
    <s v="41863_6_P_20"/>
    <n v="1"/>
    <n v="1"/>
    <m/>
  </r>
  <r>
    <n v="242"/>
    <m/>
    <x v="11"/>
    <x v="11"/>
    <n v="38.223889999999997"/>
    <n v="-106.743961"/>
    <d v="2014-07-22T00:00:00"/>
    <d v="2014-08-12T00:00:00"/>
    <x v="12"/>
    <s v="N67"/>
    <x v="3"/>
    <x v="111"/>
    <s v="41863_6_N_67"/>
    <n v="1"/>
    <n v="1"/>
    <m/>
  </r>
  <r>
    <n v="243"/>
    <m/>
    <x v="11"/>
    <x v="11"/>
    <n v="38.223889999999997"/>
    <n v="-106.743961"/>
    <d v="2014-07-22T00:00:00"/>
    <d v="2014-08-12T00:00:00"/>
    <x v="12"/>
    <s v="NP78"/>
    <x v="2"/>
    <x v="65"/>
    <s v="41863_6_NP_78"/>
    <n v="1"/>
    <n v="1"/>
    <m/>
  </r>
  <r>
    <n v="244"/>
    <m/>
    <x v="11"/>
    <x v="11"/>
    <n v="38.223889999999997"/>
    <n v="-106.743961"/>
    <d v="2014-07-22T00:00:00"/>
    <d v="2014-08-12T00:00:00"/>
    <x v="12"/>
    <s v="NP37"/>
    <x v="2"/>
    <x v="22"/>
    <s v="41863_6_NP_37"/>
    <n v="1"/>
    <n v="0"/>
    <m/>
  </r>
  <r>
    <n v="245"/>
    <m/>
    <x v="11"/>
    <x v="11"/>
    <n v="38.223889999999997"/>
    <n v="-106.743961"/>
    <d v="2014-07-22T00:00:00"/>
    <d v="2014-08-12T00:00:00"/>
    <x v="12"/>
    <s v="NP93"/>
    <x v="2"/>
    <x v="28"/>
    <s v="41863_6_NP_93"/>
    <n v="1"/>
    <n v="1"/>
    <m/>
  </r>
  <r>
    <n v="246"/>
    <m/>
    <x v="11"/>
    <x v="11"/>
    <n v="38.223889999999997"/>
    <n v="-106.743961"/>
    <d v="2014-07-22T00:00:00"/>
    <d v="2014-08-12T00:00:00"/>
    <x v="12"/>
    <s v="C85"/>
    <x v="0"/>
    <x v="73"/>
    <s v="41863_6_C_85"/>
    <n v="1"/>
    <n v="0"/>
    <m/>
  </r>
  <r>
    <n v="247"/>
    <m/>
    <x v="11"/>
    <x v="11"/>
    <n v="38.223889999999997"/>
    <n v="-106.743961"/>
    <d v="2014-07-22T00:00:00"/>
    <d v="2014-08-12T00:00:00"/>
    <x v="12"/>
    <s v="N60"/>
    <x v="3"/>
    <x v="94"/>
    <s v="41863_6_N_60"/>
    <n v="1"/>
    <n v="1"/>
    <m/>
  </r>
  <r>
    <n v="248"/>
    <m/>
    <x v="11"/>
    <x v="11"/>
    <n v="38.223889999999997"/>
    <n v="-106.743961"/>
    <d v="2014-07-22T00:00:00"/>
    <d v="2014-08-12T00:00:00"/>
    <x v="12"/>
    <s v="N46"/>
    <x v="3"/>
    <x v="83"/>
    <s v="41863_6_N_46"/>
    <n v="1"/>
    <n v="0"/>
    <m/>
  </r>
  <r>
    <n v="249"/>
    <m/>
    <x v="11"/>
    <x v="11"/>
    <n v="38.223889999999997"/>
    <n v="-106.743961"/>
    <d v="2014-07-22T00:00:00"/>
    <d v="2014-08-12T00:00:00"/>
    <x v="12"/>
    <s v="C22"/>
    <x v="0"/>
    <x v="18"/>
    <s v="41863_6_C_22"/>
    <n v="1"/>
    <n v="1"/>
    <m/>
  </r>
  <r>
    <n v="250"/>
    <m/>
    <x v="11"/>
    <x v="11"/>
    <n v="38.223889999999997"/>
    <n v="-106.743961"/>
    <d v="2014-07-22T00:00:00"/>
    <d v="2014-08-12T00:00:00"/>
    <x v="12"/>
    <s v="NP57"/>
    <x v="2"/>
    <x v="64"/>
    <s v="41863_6_NP_57"/>
    <n v="1"/>
    <n v="1"/>
    <m/>
  </r>
  <r>
    <n v="251"/>
    <m/>
    <x v="11"/>
    <x v="11"/>
    <n v="38.223889999999997"/>
    <n v="-106.743961"/>
    <d v="2014-07-22T00:00:00"/>
    <d v="2014-08-12T00:00:00"/>
    <x v="12"/>
    <s v="P50"/>
    <x v="1"/>
    <x v="112"/>
    <s v="41863_6_P_50"/>
    <n v="1"/>
    <n v="1"/>
    <m/>
  </r>
  <r>
    <n v="252"/>
    <m/>
    <x v="11"/>
    <x v="11"/>
    <n v="38.223889999999997"/>
    <n v="-106.743961"/>
    <d v="2014-07-22T00:00:00"/>
    <d v="2014-08-12T00:00:00"/>
    <x v="12"/>
    <s v="P59"/>
    <x v="1"/>
    <x v="59"/>
    <s v="41863_6_P_59"/>
    <n v="1"/>
    <n v="1"/>
    <m/>
  </r>
  <r>
    <n v="253"/>
    <m/>
    <x v="11"/>
    <x v="11"/>
    <n v="38.223889999999997"/>
    <n v="-106.743961"/>
    <d v="2014-07-22T00:00:00"/>
    <d v="2014-08-12T00:00:00"/>
    <x v="12"/>
    <s v="N1"/>
    <x v="3"/>
    <x v="110"/>
    <s v="41863_6_N_1"/>
    <n v="1"/>
    <n v="1"/>
    <m/>
  </r>
  <r>
    <n v="254"/>
    <m/>
    <x v="11"/>
    <x v="11"/>
    <n v="38.223889999999997"/>
    <n v="-106.743961"/>
    <d v="2014-07-22T00:00:00"/>
    <d v="2014-08-12T00:00:00"/>
    <x v="12"/>
    <s v="C18"/>
    <x v="0"/>
    <x v="87"/>
    <s v="41863_6_C_18"/>
    <n v="1"/>
    <n v="0"/>
    <m/>
  </r>
  <r>
    <n v="255"/>
    <m/>
    <x v="11"/>
    <x v="11"/>
    <n v="38.223889999999997"/>
    <n v="-106.743961"/>
    <d v="2014-07-22T00:00:00"/>
    <d v="2014-08-12T00:00:00"/>
    <x v="12"/>
    <s v="C71"/>
    <x v="0"/>
    <x v="42"/>
    <s v="41863_6_C_71"/>
    <n v="1"/>
    <n v="1"/>
    <m/>
  </r>
  <r>
    <n v="256"/>
    <m/>
    <x v="11"/>
    <x v="11"/>
    <n v="38.223889999999997"/>
    <n v="-106.743961"/>
    <d v="2014-07-22T00:00:00"/>
    <d v="2014-08-12T00:00:00"/>
    <x v="12"/>
    <s v="C65"/>
    <x v="0"/>
    <x v="5"/>
    <s v="41863_6_C_65"/>
    <n v="1"/>
    <n v="0"/>
    <m/>
  </r>
  <r>
    <n v="257"/>
    <m/>
    <x v="11"/>
    <x v="11"/>
    <n v="38.223889999999997"/>
    <n v="-106.743961"/>
    <d v="2014-07-22T00:00:00"/>
    <d v="2014-08-12T00:00:00"/>
    <x v="12"/>
    <s v="P32"/>
    <x v="1"/>
    <x v="88"/>
    <s v="41863_6_P_32"/>
    <n v="1"/>
    <n v="0"/>
    <m/>
  </r>
  <r>
    <n v="258"/>
    <m/>
    <x v="11"/>
    <x v="11"/>
    <n v="38.223889999999997"/>
    <n v="-106.743961"/>
    <d v="2014-07-22T00:00:00"/>
    <d v="2014-08-12T00:00:00"/>
    <x v="12"/>
    <s v="P15"/>
    <x v="1"/>
    <x v="84"/>
    <s v="41863_6_P_15"/>
    <n v="1"/>
    <n v="1"/>
    <m/>
  </r>
  <r>
    <n v="259"/>
    <m/>
    <x v="11"/>
    <x v="11"/>
    <n v="38.223889999999997"/>
    <n v="-106.743961"/>
    <d v="2014-07-22T00:00:00"/>
    <d v="2014-08-12T00:00:00"/>
    <x v="12"/>
    <s v="NP17"/>
    <x v="2"/>
    <x v="90"/>
    <s v="41863_6_NP_17"/>
    <n v="1"/>
    <n v="1"/>
    <m/>
  </r>
  <r>
    <n v="260"/>
    <m/>
    <x v="11"/>
    <x v="11"/>
    <n v="38.223889999999997"/>
    <n v="-106.743961"/>
    <d v="2014-07-22T00:00:00"/>
    <d v="2014-08-12T00:00:00"/>
    <x v="12"/>
    <s v="N66"/>
    <x v="3"/>
    <x v="58"/>
    <s v="41863_6_N_66"/>
    <n v="1"/>
    <n v="0"/>
    <m/>
  </r>
  <r>
    <n v="261"/>
    <m/>
    <x v="12"/>
    <x v="12"/>
    <n v="38.106758999999997"/>
    <n v="-107.03497400000001"/>
    <d v="2014-07-22T00:00:00"/>
    <d v="2014-08-12T00:00:00"/>
    <x v="13"/>
    <s v="P37"/>
    <x v="1"/>
    <x v="22"/>
    <s v="41863_9_P_37"/>
    <n v="1"/>
    <n v="1"/>
    <m/>
  </r>
  <r>
    <n v="262"/>
    <m/>
    <x v="12"/>
    <x v="12"/>
    <n v="38.106758999999997"/>
    <n v="-107.03497400000001"/>
    <d v="2014-07-22T00:00:00"/>
    <d v="2014-08-12T00:00:00"/>
    <x v="13"/>
    <s v="N88"/>
    <x v="3"/>
    <x v="20"/>
    <s v="41863_9_N_88"/>
    <n v="1"/>
    <n v="0"/>
    <m/>
  </r>
  <r>
    <n v="263"/>
    <m/>
    <x v="12"/>
    <x v="12"/>
    <n v="38.106758999999997"/>
    <n v="-107.03497400000001"/>
    <d v="2014-07-22T00:00:00"/>
    <d v="2014-08-12T00:00:00"/>
    <x v="13"/>
    <s v="NP39"/>
    <x v="2"/>
    <x v="45"/>
    <s v="41863_9_NP_39"/>
    <n v="1"/>
    <n v="1"/>
    <m/>
  </r>
  <r>
    <n v="264"/>
    <m/>
    <x v="12"/>
    <x v="12"/>
    <n v="38.106758999999997"/>
    <n v="-107.03497400000001"/>
    <d v="2014-07-22T00:00:00"/>
    <d v="2014-08-12T00:00:00"/>
    <x v="13"/>
    <s v="NP44"/>
    <x v="2"/>
    <x v="41"/>
    <s v="41863_9_NP_44"/>
    <n v="1"/>
    <n v="0"/>
    <m/>
  </r>
  <r>
    <n v="265"/>
    <m/>
    <x v="12"/>
    <x v="12"/>
    <n v="38.106758999999997"/>
    <n v="-107.03497400000001"/>
    <d v="2014-07-22T00:00:00"/>
    <d v="2014-08-12T00:00:00"/>
    <x v="13"/>
    <s v="N19"/>
    <x v="3"/>
    <x v="16"/>
    <s v="41863_9_N_19"/>
    <n v="1"/>
    <n v="1"/>
    <m/>
  </r>
  <r>
    <n v="266"/>
    <m/>
    <x v="12"/>
    <x v="12"/>
    <n v="38.106758999999997"/>
    <n v="-107.03497400000001"/>
    <d v="2014-07-22T00:00:00"/>
    <d v="2014-08-12T00:00:00"/>
    <x v="13"/>
    <s v="P33"/>
    <x v="1"/>
    <x v="101"/>
    <s v="41863_9_P_33"/>
    <n v="1"/>
    <n v="1"/>
    <m/>
  </r>
  <r>
    <n v="267"/>
    <m/>
    <x v="12"/>
    <x v="12"/>
    <n v="38.106758999999997"/>
    <n v="-107.03497400000001"/>
    <d v="2014-07-22T00:00:00"/>
    <d v="2014-08-12T00:00:00"/>
    <x v="13"/>
    <s v="N79"/>
    <x v="3"/>
    <x v="113"/>
    <s v="41863_9_N_79"/>
    <n v="1"/>
    <n v="1"/>
    <m/>
  </r>
  <r>
    <n v="268"/>
    <m/>
    <x v="12"/>
    <x v="12"/>
    <n v="38.106758999999997"/>
    <n v="-107.03497400000001"/>
    <d v="2014-07-22T00:00:00"/>
    <d v="2014-08-12T00:00:00"/>
    <x v="13"/>
    <s v="C1"/>
    <x v="0"/>
    <x v="110"/>
    <s v="41863_9_C_1"/>
    <n v="1"/>
    <n v="1"/>
    <m/>
  </r>
  <r>
    <n v="269"/>
    <m/>
    <x v="12"/>
    <x v="12"/>
    <n v="38.106758999999997"/>
    <n v="-107.03497400000001"/>
    <d v="2014-07-22T00:00:00"/>
    <d v="2014-08-12T00:00:00"/>
    <x v="13"/>
    <s v="C48"/>
    <x v="0"/>
    <x v="68"/>
    <s v="41863_9_C_48"/>
    <n v="1"/>
    <n v="1"/>
    <m/>
  </r>
  <r>
    <n v="270"/>
    <m/>
    <x v="12"/>
    <x v="12"/>
    <n v="38.106758999999997"/>
    <n v="-107.03497400000001"/>
    <d v="2014-07-22T00:00:00"/>
    <d v="2014-08-12T00:00:00"/>
    <x v="13"/>
    <s v="N39"/>
    <x v="3"/>
    <x v="45"/>
    <s v="41863_9_N_39"/>
    <n v="1"/>
    <n v="1"/>
    <m/>
  </r>
  <r>
    <n v="271"/>
    <m/>
    <x v="12"/>
    <x v="12"/>
    <n v="38.106758999999997"/>
    <n v="-107.03497400000001"/>
    <d v="2014-07-22T00:00:00"/>
    <d v="2014-08-12T00:00:00"/>
    <x v="13"/>
    <s v="P110"/>
    <x v="1"/>
    <x v="27"/>
    <s v="41863_9_P_110"/>
    <n v="1"/>
    <n v="1"/>
    <m/>
  </r>
  <r>
    <n v="272"/>
    <m/>
    <x v="12"/>
    <x v="12"/>
    <n v="38.106758999999997"/>
    <n v="-107.03497400000001"/>
    <d v="2014-07-22T00:00:00"/>
    <d v="2014-08-12T00:00:00"/>
    <x v="13"/>
    <s v="P69"/>
    <x v="1"/>
    <x v="80"/>
    <s v="41863_9_P_69"/>
    <n v="1"/>
    <n v="1"/>
    <m/>
  </r>
  <r>
    <n v="273"/>
    <m/>
    <x v="12"/>
    <x v="12"/>
    <n v="38.106758999999997"/>
    <n v="-107.03497400000001"/>
    <d v="2014-07-22T00:00:00"/>
    <d v="2014-08-12T00:00:00"/>
    <x v="13"/>
    <s v="NP29"/>
    <x v="2"/>
    <x v="60"/>
    <s v="41863_9_NP_29"/>
    <n v="1"/>
    <n v="1"/>
    <m/>
  </r>
  <r>
    <n v="274"/>
    <m/>
    <x v="12"/>
    <x v="12"/>
    <n v="38.106758999999997"/>
    <n v="-107.03497400000001"/>
    <d v="2014-07-22T00:00:00"/>
    <d v="2014-08-12T00:00:00"/>
    <x v="13"/>
    <s v="C116"/>
    <x v="0"/>
    <x v="100"/>
    <s v="41863_9_C_116"/>
    <n v="1"/>
    <n v="1"/>
    <m/>
  </r>
  <r>
    <n v="275"/>
    <m/>
    <x v="12"/>
    <x v="12"/>
    <n v="38.106758999999997"/>
    <n v="-107.03497400000001"/>
    <d v="2014-07-22T00:00:00"/>
    <d v="2014-08-12T00:00:00"/>
    <x v="13"/>
    <s v="NP99"/>
    <x v="2"/>
    <x v="67"/>
    <s v="41863_9_NP_99"/>
    <n v="1"/>
    <n v="1"/>
    <m/>
  </r>
  <r>
    <n v="276"/>
    <m/>
    <x v="12"/>
    <x v="12"/>
    <n v="38.106758999999997"/>
    <n v="-107.03497400000001"/>
    <d v="2014-07-22T00:00:00"/>
    <d v="2014-08-12T00:00:00"/>
    <x v="13"/>
    <s v="N7"/>
    <x v="3"/>
    <x v="0"/>
    <s v="41863_9_N_7"/>
    <n v="1"/>
    <n v="1"/>
    <m/>
  </r>
  <r>
    <n v="277"/>
    <m/>
    <x v="12"/>
    <x v="12"/>
    <n v="38.106758999999997"/>
    <n v="-107.03497400000001"/>
    <d v="2014-07-22T00:00:00"/>
    <d v="2014-08-12T00:00:00"/>
    <x v="13"/>
    <s v="C70"/>
    <x v="0"/>
    <x v="103"/>
    <s v="41863_9_C_70"/>
    <n v="1"/>
    <n v="0"/>
    <m/>
  </r>
  <r>
    <n v="278"/>
    <m/>
    <x v="12"/>
    <x v="12"/>
    <n v="38.106758999999997"/>
    <n v="-107.03497400000001"/>
    <d v="2014-07-22T00:00:00"/>
    <d v="2014-08-12T00:00:00"/>
    <x v="13"/>
    <s v="P74"/>
    <x v="1"/>
    <x v="9"/>
    <s v="41863_9_P_74"/>
    <n v="1"/>
    <n v="1"/>
    <m/>
  </r>
  <r>
    <n v="279"/>
    <m/>
    <x v="12"/>
    <x v="12"/>
    <n v="38.106758999999997"/>
    <n v="-107.03497400000001"/>
    <d v="2014-07-22T00:00:00"/>
    <d v="2014-08-12T00:00:00"/>
    <x v="13"/>
    <s v="C3"/>
    <x v="0"/>
    <x v="107"/>
    <s v="41863_9_C_3"/>
    <n v="1"/>
    <n v="0"/>
    <m/>
  </r>
  <r>
    <n v="280"/>
    <m/>
    <x v="12"/>
    <x v="12"/>
    <n v="38.106758999999997"/>
    <n v="-107.03497400000001"/>
    <d v="2014-07-22T00:00:00"/>
    <d v="2014-08-12T00:00:00"/>
    <x v="13"/>
    <s v="NP5"/>
    <x v="2"/>
    <x v="96"/>
    <s v="41863_9_NP_5"/>
    <n v="1"/>
    <n v="0"/>
    <m/>
  </r>
  <r>
    <n v="281"/>
    <m/>
    <x v="11"/>
    <x v="13"/>
    <n v="38.437232000000002"/>
    <n v="-106.762522"/>
    <d v="2014-07-22T00:00:00"/>
    <d v="2014-08-12T00:00:00"/>
    <x v="14"/>
    <s v="N35"/>
    <x v="3"/>
    <x v="109"/>
    <s v="41863_1_N_35"/>
    <n v="1"/>
    <n v="1"/>
    <m/>
  </r>
  <r>
    <n v="282"/>
    <m/>
    <x v="11"/>
    <x v="13"/>
    <n v="38.437232000000002"/>
    <n v="-106.762522"/>
    <d v="2014-07-22T00:00:00"/>
    <d v="2014-08-12T00:00:00"/>
    <x v="14"/>
    <s v="NP103"/>
    <x v="2"/>
    <x v="40"/>
    <s v="41863_1_NP_103"/>
    <n v="1"/>
    <n v="1"/>
    <m/>
  </r>
  <r>
    <n v="283"/>
    <m/>
    <x v="11"/>
    <x v="13"/>
    <n v="38.437232000000002"/>
    <n v="-106.762522"/>
    <d v="2014-07-22T00:00:00"/>
    <d v="2014-08-12T00:00:00"/>
    <x v="14"/>
    <s v="NP33"/>
    <x v="2"/>
    <x v="101"/>
    <s v="41863_1_NP_33"/>
    <n v="1"/>
    <n v="1"/>
    <m/>
  </r>
  <r>
    <n v="284"/>
    <m/>
    <x v="11"/>
    <x v="13"/>
    <n v="38.437232000000002"/>
    <n v="-106.762522"/>
    <d v="2014-07-22T00:00:00"/>
    <d v="2014-08-12T00:00:00"/>
    <x v="14"/>
    <s v="C67"/>
    <x v="0"/>
    <x v="111"/>
    <s v="41863_1_C_67"/>
    <n v="1"/>
    <n v="1"/>
    <m/>
  </r>
  <r>
    <n v="285"/>
    <m/>
    <x v="11"/>
    <x v="13"/>
    <n v="38.437232000000002"/>
    <n v="-106.762522"/>
    <d v="2014-07-22T00:00:00"/>
    <d v="2014-08-12T00:00:00"/>
    <x v="14"/>
    <s v="NP63"/>
    <x v="2"/>
    <x v="82"/>
    <s v="41863_1_NP_63"/>
    <n v="1"/>
    <n v="1"/>
    <m/>
  </r>
  <r>
    <n v="286"/>
    <m/>
    <x v="11"/>
    <x v="13"/>
    <n v="38.437232000000002"/>
    <n v="-106.762522"/>
    <d v="2014-07-22T00:00:00"/>
    <d v="2014-08-12T00:00:00"/>
    <x v="14"/>
    <s v="C8"/>
    <x v="0"/>
    <x v="31"/>
    <s v="41863_1_C_8"/>
    <n v="1"/>
    <n v="1"/>
    <m/>
  </r>
  <r>
    <n v="287"/>
    <m/>
    <x v="11"/>
    <x v="13"/>
    <n v="38.437232000000002"/>
    <n v="-106.762522"/>
    <d v="2014-07-22T00:00:00"/>
    <d v="2014-08-12T00:00:00"/>
    <x v="14"/>
    <s v="P108"/>
    <x v="1"/>
    <x v="33"/>
    <s v="41863_1_P_108"/>
    <n v="1"/>
    <n v="1"/>
    <m/>
  </r>
  <r>
    <n v="288"/>
    <m/>
    <x v="11"/>
    <x v="13"/>
    <n v="38.437232000000002"/>
    <n v="-106.762522"/>
    <d v="2014-07-22T00:00:00"/>
    <d v="2014-08-12T00:00:00"/>
    <x v="14"/>
    <s v="NP36"/>
    <x v="2"/>
    <x v="44"/>
    <s v="41863_1_NP_36"/>
    <n v="1"/>
    <n v="1"/>
    <m/>
  </r>
  <r>
    <n v="289"/>
    <m/>
    <x v="11"/>
    <x v="13"/>
    <n v="38.437232000000002"/>
    <n v="-106.762522"/>
    <d v="2014-07-22T00:00:00"/>
    <d v="2014-08-12T00:00:00"/>
    <x v="14"/>
    <s v="C56"/>
    <x v="0"/>
    <x v="114"/>
    <s v="41863_1_C_56"/>
    <n v="1"/>
    <n v="1"/>
    <m/>
  </r>
  <r>
    <n v="290"/>
    <m/>
    <x v="11"/>
    <x v="13"/>
    <n v="38.437232000000002"/>
    <n v="-106.762522"/>
    <d v="2014-07-22T00:00:00"/>
    <d v="2014-08-12T00:00:00"/>
    <x v="14"/>
    <s v="NP31"/>
    <x v="2"/>
    <x v="46"/>
    <s v="41863_1_NP_31"/>
    <n v="1"/>
    <n v="1"/>
    <m/>
  </r>
  <r>
    <n v="291"/>
    <m/>
    <x v="11"/>
    <x v="13"/>
    <n v="38.437232000000002"/>
    <n v="-106.762522"/>
    <d v="2014-07-22T00:00:00"/>
    <d v="2014-08-12T00:00:00"/>
    <x v="14"/>
    <s v="P82"/>
    <x v="1"/>
    <x v="56"/>
    <s v="41863_1_P_82"/>
    <n v="1"/>
    <n v="1"/>
    <m/>
  </r>
  <r>
    <n v="292"/>
    <m/>
    <x v="11"/>
    <x v="13"/>
    <n v="38.437232000000002"/>
    <n v="-106.762522"/>
    <d v="2014-07-22T00:00:00"/>
    <d v="2014-08-12T00:00:00"/>
    <x v="14"/>
    <s v="P41"/>
    <x v="1"/>
    <x v="50"/>
    <s v="41863_1_P_41"/>
    <n v="1"/>
    <n v="1"/>
    <m/>
  </r>
  <r>
    <n v="293"/>
    <m/>
    <x v="11"/>
    <x v="13"/>
    <n v="38.437232000000002"/>
    <n v="-106.762522"/>
    <d v="2014-07-22T00:00:00"/>
    <d v="2014-08-12T00:00:00"/>
    <x v="14"/>
    <s v="P29"/>
    <x v="1"/>
    <x v="60"/>
    <s v="41863_1_P_29"/>
    <n v="1"/>
    <n v="1"/>
    <m/>
  </r>
  <r>
    <n v="294"/>
    <m/>
    <x v="11"/>
    <x v="13"/>
    <n v="38.437232000000002"/>
    <n v="-106.762522"/>
    <d v="2014-07-22T00:00:00"/>
    <d v="2014-08-12T00:00:00"/>
    <x v="14"/>
    <s v="N56"/>
    <x v="3"/>
    <x v="114"/>
    <s v="41863_1_N_56"/>
    <n v="1"/>
    <n v="1"/>
    <m/>
  </r>
  <r>
    <n v="295"/>
    <m/>
    <x v="11"/>
    <x v="13"/>
    <n v="38.437232000000002"/>
    <n v="-106.762522"/>
    <d v="2014-07-22T00:00:00"/>
    <d v="2014-08-12T00:00:00"/>
    <x v="14"/>
    <s v="N17"/>
    <x v="3"/>
    <x v="90"/>
    <s v="41863_1_N_17"/>
    <n v="1"/>
    <n v="1"/>
    <m/>
  </r>
  <r>
    <n v="296"/>
    <m/>
    <x v="11"/>
    <x v="13"/>
    <n v="38.437232000000002"/>
    <n v="-106.762522"/>
    <d v="2014-07-22T00:00:00"/>
    <d v="2014-08-12T00:00:00"/>
    <x v="14"/>
    <s v="C89"/>
    <x v="0"/>
    <x v="8"/>
    <s v="41863_1_C_89"/>
    <n v="1"/>
    <n v="1"/>
    <m/>
  </r>
  <r>
    <n v="297"/>
    <m/>
    <x v="11"/>
    <x v="13"/>
    <n v="38.437232000000002"/>
    <n v="-106.762522"/>
    <d v="2014-07-22T00:00:00"/>
    <d v="2014-08-12T00:00:00"/>
    <x v="14"/>
    <s v="N75"/>
    <x v="3"/>
    <x v="12"/>
    <s v="41863_1_N_75"/>
    <n v="1"/>
    <n v="1"/>
    <m/>
  </r>
  <r>
    <n v="298"/>
    <m/>
    <x v="11"/>
    <x v="13"/>
    <n v="38.437232000000002"/>
    <n v="-106.762522"/>
    <d v="2014-07-22T00:00:00"/>
    <d v="2014-08-12T00:00:00"/>
    <x v="14"/>
    <s v="P79"/>
    <x v="1"/>
    <x v="113"/>
    <s v="41863_1_P_79"/>
    <n v="1"/>
    <n v="1"/>
    <m/>
  </r>
  <r>
    <n v="299"/>
    <m/>
    <x v="11"/>
    <x v="13"/>
    <n v="38.437232000000002"/>
    <n v="-106.762522"/>
    <d v="2014-07-22T00:00:00"/>
    <d v="2014-08-12T00:00:00"/>
    <x v="14"/>
    <s v="C84"/>
    <x v="0"/>
    <x v="63"/>
    <s v="41863_1_C_84"/>
    <n v="1"/>
    <n v="1"/>
    <m/>
  </r>
  <r>
    <n v="300"/>
    <m/>
    <x v="11"/>
    <x v="13"/>
    <n v="38.437232000000002"/>
    <n v="-106.762522"/>
    <d v="2014-07-22T00:00:00"/>
    <d v="2014-08-12T00:00:00"/>
    <x v="14"/>
    <s v="N48"/>
    <x v="3"/>
    <x v="68"/>
    <s v="41863_1_N_48"/>
    <n v="1"/>
    <n v="1"/>
    <m/>
  </r>
  <r>
    <n v="301"/>
    <m/>
    <x v="13"/>
    <x v="14"/>
    <n v="38.695605"/>
    <n v="-107.0714"/>
    <d v="2014-07-23T00:00:00"/>
    <d v="2014-08-13T00:00:00"/>
    <x v="15"/>
    <s v="NP95"/>
    <x v="2"/>
    <x v="93"/>
    <s v="41864_10_NP_95"/>
    <n v="1"/>
    <n v="1"/>
    <m/>
  </r>
  <r>
    <n v="302"/>
    <m/>
    <x v="13"/>
    <x v="14"/>
    <n v="38.695605"/>
    <n v="-107.0714"/>
    <d v="2014-07-23T00:00:00"/>
    <d v="2014-08-13T00:00:00"/>
    <x v="15"/>
    <s v="NP34"/>
    <x v="2"/>
    <x v="89"/>
    <s v="41864_10_NP_34"/>
    <n v="1"/>
    <n v="1"/>
    <m/>
  </r>
  <r>
    <n v="303"/>
    <m/>
    <x v="13"/>
    <x v="14"/>
    <n v="38.695605"/>
    <n v="-107.0714"/>
    <d v="2014-07-23T00:00:00"/>
    <d v="2014-08-13T00:00:00"/>
    <x v="15"/>
    <s v="C42"/>
    <x v="0"/>
    <x v="34"/>
    <s v="41864_10_C_42"/>
    <n v="1"/>
    <n v="1"/>
    <m/>
  </r>
  <r>
    <n v="304"/>
    <m/>
    <x v="13"/>
    <x v="14"/>
    <n v="38.695605"/>
    <n v="-107.0714"/>
    <d v="2014-07-23T00:00:00"/>
    <d v="2014-08-13T00:00:00"/>
    <x v="15"/>
    <s v="N90"/>
    <x v="3"/>
    <x v="81"/>
    <s v="41864_10_N_90"/>
    <n v="1"/>
    <n v="1"/>
    <m/>
  </r>
  <r>
    <n v="305"/>
    <m/>
    <x v="13"/>
    <x v="14"/>
    <n v="38.695605"/>
    <n v="-107.0714"/>
    <d v="2014-07-23T00:00:00"/>
    <d v="2014-08-13T00:00:00"/>
    <x v="15"/>
    <s v="NP40"/>
    <x v="2"/>
    <x v="24"/>
    <s v="41864_10_NP_40"/>
    <n v="1"/>
    <n v="1"/>
    <m/>
  </r>
  <r>
    <n v="306"/>
    <m/>
    <x v="13"/>
    <x v="14"/>
    <n v="38.695605"/>
    <n v="-107.0714"/>
    <d v="2014-07-23T00:00:00"/>
    <d v="2014-08-13T00:00:00"/>
    <x v="15"/>
    <s v="C75"/>
    <x v="0"/>
    <x v="12"/>
    <s v="41864_10_C_75"/>
    <n v="1"/>
    <n v="1"/>
    <m/>
  </r>
  <r>
    <n v="307"/>
    <m/>
    <x v="13"/>
    <x v="14"/>
    <n v="38.695605"/>
    <n v="-107.0714"/>
    <d v="2014-07-23T00:00:00"/>
    <d v="2014-08-13T00:00:00"/>
    <x v="15"/>
    <s v="P49"/>
    <x v="1"/>
    <x v="29"/>
    <s v="41864_10_P_49"/>
    <n v="1"/>
    <n v="1"/>
    <m/>
  </r>
  <r>
    <n v="308"/>
    <m/>
    <x v="13"/>
    <x v="14"/>
    <n v="38.695605"/>
    <n v="-107.0714"/>
    <d v="2014-07-23T00:00:00"/>
    <d v="2014-08-13T00:00:00"/>
    <x v="15"/>
    <s v="N57"/>
    <x v="3"/>
    <x v="64"/>
    <s v="41864_10_N_57"/>
    <n v="1"/>
    <n v="1"/>
    <m/>
  </r>
  <r>
    <n v="309"/>
    <m/>
    <x v="13"/>
    <x v="14"/>
    <n v="38.695605"/>
    <n v="-107.0714"/>
    <d v="2014-07-23T00:00:00"/>
    <d v="2014-08-13T00:00:00"/>
    <x v="15"/>
    <s v="N18"/>
    <x v="3"/>
    <x v="87"/>
    <s v="41864_10_N_18"/>
    <n v="1"/>
    <n v="1"/>
    <m/>
  </r>
  <r>
    <n v="310"/>
    <m/>
    <x v="13"/>
    <x v="14"/>
    <n v="38.695605"/>
    <n v="-107.0714"/>
    <d v="2014-07-23T00:00:00"/>
    <d v="2014-08-13T00:00:00"/>
    <x v="15"/>
    <s v="P3"/>
    <x v="1"/>
    <x v="107"/>
    <s v="41864_10_P_3"/>
    <n v="1"/>
    <n v="1"/>
    <m/>
  </r>
  <r>
    <n v="311"/>
    <m/>
    <x v="13"/>
    <x v="14"/>
    <n v="38.695605"/>
    <n v="-107.0714"/>
    <d v="2014-07-23T00:00:00"/>
    <d v="2014-08-13T00:00:00"/>
    <x v="15"/>
    <s v="C36"/>
    <x v="0"/>
    <x v="44"/>
    <s v="41864_10_C_36"/>
    <n v="1"/>
    <n v="1"/>
    <m/>
  </r>
  <r>
    <n v="312"/>
    <m/>
    <x v="13"/>
    <x v="14"/>
    <n v="38.695605"/>
    <n v="-107.0714"/>
    <d v="2014-07-23T00:00:00"/>
    <d v="2014-08-13T00:00:00"/>
    <x v="15"/>
    <s v="NP77"/>
    <x v="2"/>
    <x v="115"/>
    <s v="41864_10_NP_77"/>
    <n v="1"/>
    <n v="1"/>
    <m/>
  </r>
  <r>
    <n v="313"/>
    <m/>
    <x v="13"/>
    <x v="14"/>
    <n v="38.695605"/>
    <n v="-107.0714"/>
    <d v="2014-07-23T00:00:00"/>
    <d v="2014-08-13T00:00:00"/>
    <x v="15"/>
    <s v="P83"/>
    <x v="1"/>
    <x v="104"/>
    <s v="41864_10_P_83"/>
    <n v="1"/>
    <n v="1"/>
    <m/>
  </r>
  <r>
    <n v="314"/>
    <m/>
    <x v="13"/>
    <x v="14"/>
    <n v="38.695605"/>
    <n v="-107.0714"/>
    <d v="2014-07-23T00:00:00"/>
    <d v="2014-08-13T00:00:00"/>
    <x v="15"/>
    <s v="N70"/>
    <x v="3"/>
    <x v="103"/>
    <s v="41864_10_N_70"/>
    <n v="1"/>
    <n v="1"/>
    <m/>
  </r>
  <r>
    <n v="315"/>
    <m/>
    <x v="13"/>
    <x v="14"/>
    <n v="38.695605"/>
    <n v="-107.0714"/>
    <d v="2014-07-23T00:00:00"/>
    <d v="2014-08-13T00:00:00"/>
    <x v="15"/>
    <s v="P67"/>
    <x v="1"/>
    <x v="111"/>
    <s v="41864_10_P_67"/>
    <n v="1"/>
    <n v="1"/>
    <m/>
  </r>
  <r>
    <n v="316"/>
    <m/>
    <x v="13"/>
    <x v="14"/>
    <n v="38.695605"/>
    <n v="-107.0714"/>
    <d v="2014-07-23T00:00:00"/>
    <d v="2014-08-13T00:00:00"/>
    <x v="15"/>
    <s v="P60"/>
    <x v="1"/>
    <x v="94"/>
    <s v="41864_10_P_60"/>
    <n v="1"/>
    <n v="1"/>
    <m/>
  </r>
  <r>
    <n v="317"/>
    <m/>
    <x v="13"/>
    <x v="14"/>
    <n v="38.695605"/>
    <n v="-107.0714"/>
    <d v="2014-07-23T00:00:00"/>
    <d v="2014-08-13T00:00:00"/>
    <x v="15"/>
    <s v="C35"/>
    <x v="0"/>
    <x v="109"/>
    <s v="41864_10_C_35"/>
    <n v="1"/>
    <n v="1"/>
    <m/>
  </r>
  <r>
    <n v="318"/>
    <m/>
    <x v="13"/>
    <x v="14"/>
    <n v="38.695605"/>
    <n v="-107.0714"/>
    <d v="2014-07-23T00:00:00"/>
    <d v="2014-08-13T00:00:00"/>
    <x v="15"/>
    <s v="NP97"/>
    <x v="2"/>
    <x v="3"/>
    <s v="41864_10_NP_97"/>
    <n v="1"/>
    <n v="1"/>
    <m/>
  </r>
  <r>
    <n v="319"/>
    <m/>
    <x v="13"/>
    <x v="14"/>
    <n v="38.695605"/>
    <n v="-107.0714"/>
    <d v="2014-07-23T00:00:00"/>
    <d v="2014-08-13T00:00:00"/>
    <x v="15"/>
    <s v="N32"/>
    <x v="3"/>
    <x v="88"/>
    <s v="41864_10_N_32"/>
    <n v="1"/>
    <n v="1"/>
    <m/>
  </r>
  <r>
    <n v="320"/>
    <m/>
    <x v="13"/>
    <x v="14"/>
    <n v="38.695605"/>
    <n v="-107.0714"/>
    <d v="2014-07-23T00:00:00"/>
    <d v="2014-08-13T00:00:00"/>
    <x v="15"/>
    <s v="C43"/>
    <x v="0"/>
    <x v="47"/>
    <s v="41864_10_C_43"/>
    <n v="1"/>
    <n v="1"/>
    <m/>
  </r>
  <r>
    <n v="321"/>
    <m/>
    <x v="14"/>
    <x v="15"/>
    <n v="38.795644000000003"/>
    <n v="-107.087673"/>
    <d v="2014-07-23T00:00:00"/>
    <d v="2014-08-13T00:00:00"/>
    <x v="16"/>
    <s v="C79"/>
    <x v="0"/>
    <x v="113"/>
    <s v="41864_11_C_79"/>
    <n v="1"/>
    <n v="1"/>
    <m/>
  </r>
  <r>
    <n v="322"/>
    <m/>
    <x v="14"/>
    <x v="15"/>
    <n v="38.795644000000003"/>
    <n v="-107.087673"/>
    <d v="2014-07-23T00:00:00"/>
    <d v="2014-08-13T00:00:00"/>
    <x v="16"/>
    <s v="P64"/>
    <x v="1"/>
    <x v="55"/>
    <s v="41864_11_P_64"/>
    <n v="1"/>
    <n v="1"/>
    <m/>
  </r>
  <r>
    <n v="323"/>
    <m/>
    <x v="14"/>
    <x v="15"/>
    <n v="38.795644000000003"/>
    <n v="-107.087673"/>
    <d v="2014-07-23T00:00:00"/>
    <d v="2014-08-13T00:00:00"/>
    <x v="16"/>
    <s v="C97"/>
    <x v="0"/>
    <x v="3"/>
    <s v="41864_11_C_97"/>
    <n v="1"/>
    <n v="1"/>
    <m/>
  </r>
  <r>
    <n v="324"/>
    <m/>
    <x v="14"/>
    <x v="15"/>
    <n v="38.795644000000003"/>
    <n v="-107.087673"/>
    <d v="2014-07-23T00:00:00"/>
    <d v="2014-08-13T00:00:00"/>
    <x v="16"/>
    <s v="N89"/>
    <x v="3"/>
    <x v="8"/>
    <s v="41864_11_N_89"/>
    <n v="1"/>
    <n v="1"/>
    <m/>
  </r>
  <r>
    <n v="325"/>
    <m/>
    <x v="14"/>
    <x v="15"/>
    <n v="38.795644000000003"/>
    <n v="-107.087673"/>
    <d v="2014-07-23T00:00:00"/>
    <d v="2014-08-13T00:00:00"/>
    <x v="16"/>
    <s v="NP73"/>
    <x v="2"/>
    <x v="26"/>
    <s v="41864_11_NP_73"/>
    <n v="1"/>
    <n v="1"/>
    <m/>
  </r>
  <r>
    <n v="326"/>
    <m/>
    <x v="14"/>
    <x v="15"/>
    <n v="38.795644000000003"/>
    <n v="-107.087673"/>
    <d v="2014-07-23T00:00:00"/>
    <d v="2014-08-13T00:00:00"/>
    <x v="16"/>
    <s v="NP56"/>
    <x v="2"/>
    <x v="114"/>
    <s v="41864_11_NP_56"/>
    <n v="1"/>
    <n v="1"/>
    <m/>
  </r>
  <r>
    <n v="327"/>
    <m/>
    <x v="14"/>
    <x v="15"/>
    <n v="38.795644000000003"/>
    <n v="-107.087673"/>
    <d v="2014-07-23T00:00:00"/>
    <d v="2014-08-13T00:00:00"/>
    <x v="16"/>
    <s v="N16"/>
    <x v="3"/>
    <x v="76"/>
    <s v="41864_11_N_16"/>
    <n v="1"/>
    <n v="1"/>
    <m/>
  </r>
  <r>
    <n v="328"/>
    <m/>
    <x v="14"/>
    <x v="15"/>
    <n v="38.795644000000003"/>
    <n v="-107.087673"/>
    <d v="2014-07-23T00:00:00"/>
    <d v="2014-08-13T00:00:00"/>
    <x v="16"/>
    <s v="NP16"/>
    <x v="2"/>
    <x v="76"/>
    <s v="41864_11_NP_16"/>
    <n v="1"/>
    <n v="1"/>
    <m/>
  </r>
  <r>
    <n v="329"/>
    <m/>
    <x v="14"/>
    <x v="15"/>
    <n v="38.795644000000003"/>
    <n v="-107.087673"/>
    <d v="2014-07-23T00:00:00"/>
    <d v="2014-08-13T00:00:00"/>
    <x v="16"/>
    <s v="N30"/>
    <x v="3"/>
    <x v="72"/>
    <s v="41864_11_N_30"/>
    <n v="1"/>
    <n v="1"/>
    <m/>
  </r>
  <r>
    <n v="330"/>
    <m/>
    <x v="14"/>
    <x v="15"/>
    <n v="38.795644000000003"/>
    <n v="-107.087673"/>
    <d v="2014-07-23T00:00:00"/>
    <d v="2014-08-13T00:00:00"/>
    <x v="16"/>
    <s v="C93"/>
    <x v="0"/>
    <x v="28"/>
    <s v="41864_11_C_93"/>
    <n v="1"/>
    <n v="1"/>
    <m/>
  </r>
  <r>
    <n v="331"/>
    <m/>
    <x v="14"/>
    <x v="15"/>
    <n v="38.795644000000003"/>
    <n v="-107.087673"/>
    <d v="2014-07-23T00:00:00"/>
    <d v="2014-08-13T00:00:00"/>
    <x v="16"/>
    <s v="NP9"/>
    <x v="2"/>
    <x v="15"/>
    <s v="41864_11_NP_9"/>
    <n v="1"/>
    <n v="1"/>
    <m/>
  </r>
  <r>
    <n v="332"/>
    <m/>
    <x v="14"/>
    <x v="15"/>
    <n v="38.795644000000003"/>
    <n v="-107.087673"/>
    <d v="2014-07-23T00:00:00"/>
    <d v="2014-08-13T00:00:00"/>
    <x v="16"/>
    <s v="N23"/>
    <x v="3"/>
    <x v="2"/>
    <s v="41864_11_N_23"/>
    <n v="1"/>
    <n v="1"/>
    <m/>
  </r>
  <r>
    <n v="333"/>
    <m/>
    <x v="14"/>
    <x v="15"/>
    <n v="38.795644000000003"/>
    <n v="-107.087673"/>
    <d v="2014-07-23T00:00:00"/>
    <d v="2014-08-13T00:00:00"/>
    <x v="16"/>
    <s v="P99"/>
    <x v="1"/>
    <x v="67"/>
    <s v="41864_11_P_99"/>
    <n v="1"/>
    <n v="1"/>
    <m/>
  </r>
  <r>
    <n v="334"/>
    <m/>
    <x v="14"/>
    <x v="15"/>
    <n v="38.795644000000003"/>
    <n v="-107.087673"/>
    <d v="2014-07-23T00:00:00"/>
    <d v="2014-08-13T00:00:00"/>
    <x v="16"/>
    <s v="N113"/>
    <x v="3"/>
    <x v="43"/>
    <s v="41864_11_N_113"/>
    <n v="1"/>
    <n v="1"/>
    <m/>
  </r>
  <r>
    <n v="335"/>
    <m/>
    <x v="14"/>
    <x v="15"/>
    <n v="38.795644000000003"/>
    <n v="-107.087673"/>
    <d v="2014-07-23T00:00:00"/>
    <d v="2014-08-13T00:00:00"/>
    <x v="16"/>
    <s v="P31"/>
    <x v="1"/>
    <x v="46"/>
    <s v="41864_11_P_31"/>
    <n v="1"/>
    <n v="1"/>
    <m/>
  </r>
  <r>
    <n v="336"/>
    <m/>
    <x v="14"/>
    <x v="15"/>
    <n v="38.795644000000003"/>
    <n v="-107.087673"/>
    <d v="2014-07-23T00:00:00"/>
    <d v="2014-08-13T00:00:00"/>
    <x v="16"/>
    <s v="C77"/>
    <x v="0"/>
    <x v="115"/>
    <s v="41864_11_C_77"/>
    <n v="1"/>
    <n v="1"/>
    <m/>
  </r>
  <r>
    <n v="337"/>
    <m/>
    <x v="14"/>
    <x v="15"/>
    <n v="38.795644000000003"/>
    <n v="-107.087673"/>
    <d v="2014-07-23T00:00:00"/>
    <d v="2014-08-13T00:00:00"/>
    <x v="16"/>
    <s v="P94"/>
    <x v="1"/>
    <x v="106"/>
    <s v="41864_11_P_94"/>
    <n v="1"/>
    <n v="1"/>
    <m/>
  </r>
  <r>
    <n v="338"/>
    <m/>
    <x v="14"/>
    <x v="15"/>
    <n v="38.795644000000003"/>
    <n v="-107.087673"/>
    <d v="2014-07-23T00:00:00"/>
    <d v="2014-08-13T00:00:00"/>
    <x v="16"/>
    <s v="NP53"/>
    <x v="2"/>
    <x v="49"/>
    <s v="41864_11_NP_53"/>
    <n v="1"/>
    <n v="1"/>
    <m/>
  </r>
  <r>
    <n v="339"/>
    <m/>
    <x v="14"/>
    <x v="15"/>
    <n v="38.795644000000003"/>
    <n v="-107.087673"/>
    <d v="2014-07-23T00:00:00"/>
    <d v="2014-08-13T00:00:00"/>
    <x v="16"/>
    <s v="P96"/>
    <x v="1"/>
    <x v="97"/>
    <s v="41864_11_P_96"/>
    <n v="1"/>
    <n v="1"/>
    <m/>
  </r>
  <r>
    <n v="340"/>
    <m/>
    <x v="14"/>
    <x v="15"/>
    <n v="38.795644000000003"/>
    <n v="-107.087673"/>
    <d v="2014-07-23T00:00:00"/>
    <d v="2014-08-13T00:00:00"/>
    <x v="16"/>
    <s v="C62"/>
    <x v="0"/>
    <x v="92"/>
    <s v="41864_11_C_62"/>
    <n v="1"/>
    <n v="1"/>
    <m/>
  </r>
  <r>
    <n v="341"/>
    <m/>
    <x v="15"/>
    <x v="16"/>
    <n v="38.963317000000004"/>
    <n v="-106.994384"/>
    <d v="2014-07-23T00:00:00"/>
    <d v="2014-08-13T00:00:00"/>
    <x v="17"/>
    <s v="NP107"/>
    <x v="2"/>
    <x v="54"/>
    <s v="41864_12_NP_107"/>
    <n v="1"/>
    <n v="1"/>
    <m/>
  </r>
  <r>
    <n v="342"/>
    <m/>
    <x v="15"/>
    <x v="16"/>
    <n v="38.963317000000004"/>
    <n v="-106.994384"/>
    <d v="2014-07-23T00:00:00"/>
    <d v="2014-08-13T00:00:00"/>
    <x v="17"/>
    <s v="NP109"/>
    <x v="2"/>
    <x v="71"/>
    <s v="41864_12_NP_109"/>
    <n v="1"/>
    <n v="1"/>
    <m/>
  </r>
  <r>
    <n v="343"/>
    <m/>
    <x v="15"/>
    <x v="16"/>
    <n v="38.963317000000004"/>
    <n v="-106.994384"/>
    <d v="2014-07-23T00:00:00"/>
    <d v="2014-08-13T00:00:00"/>
    <x v="17"/>
    <s v="NP67"/>
    <x v="2"/>
    <x v="111"/>
    <s v="41864_12_NP_67"/>
    <n v="1"/>
    <n v="1"/>
    <m/>
  </r>
  <r>
    <n v="344"/>
    <m/>
    <x v="15"/>
    <x v="16"/>
    <n v="38.963317000000004"/>
    <n v="-106.994384"/>
    <d v="2014-07-23T00:00:00"/>
    <d v="2014-08-13T00:00:00"/>
    <x v="17"/>
    <s v="P18"/>
    <x v="1"/>
    <x v="87"/>
    <s v="41864_12_P_18"/>
    <n v="1"/>
    <n v="1"/>
    <m/>
  </r>
  <r>
    <n v="345"/>
    <m/>
    <x v="15"/>
    <x v="16"/>
    <n v="38.963317000000004"/>
    <n v="-106.994384"/>
    <d v="2014-07-23T00:00:00"/>
    <d v="2014-08-13T00:00:00"/>
    <x v="17"/>
    <s v="N53"/>
    <x v="3"/>
    <x v="49"/>
    <s v="41864_12_N_53"/>
    <n v="1"/>
    <n v="1"/>
    <m/>
  </r>
  <r>
    <n v="346"/>
    <m/>
    <x v="15"/>
    <x v="16"/>
    <n v="38.963317000000004"/>
    <n v="-106.994384"/>
    <d v="2014-07-23T00:00:00"/>
    <d v="2014-08-13T00:00:00"/>
    <x v="17"/>
    <s v="N4"/>
    <x v="3"/>
    <x v="105"/>
    <s v="41864_12_N_4"/>
    <n v="1"/>
    <n v="1"/>
    <m/>
  </r>
  <r>
    <n v="347"/>
    <m/>
    <x v="15"/>
    <x v="16"/>
    <n v="38.963317000000004"/>
    <n v="-106.994384"/>
    <d v="2014-07-23T00:00:00"/>
    <d v="2014-08-13T00:00:00"/>
    <x v="17"/>
    <s v="N62"/>
    <x v="3"/>
    <x v="92"/>
    <s v="41864_12_N_62"/>
    <n v="1"/>
    <n v="1"/>
    <m/>
  </r>
  <r>
    <n v="348"/>
    <m/>
    <x v="15"/>
    <x v="16"/>
    <n v="38.963317000000004"/>
    <n v="-106.994384"/>
    <d v="2014-07-23T00:00:00"/>
    <d v="2014-08-13T00:00:00"/>
    <x v="17"/>
    <s v="NP83"/>
    <x v="2"/>
    <x v="104"/>
    <s v="41864_12_NP_83"/>
    <n v="1"/>
    <n v="1"/>
    <m/>
  </r>
  <r>
    <n v="349"/>
    <m/>
    <x v="15"/>
    <x v="16"/>
    <n v="38.963317000000004"/>
    <n v="-106.994384"/>
    <d v="2014-07-23T00:00:00"/>
    <d v="2014-08-13T00:00:00"/>
    <x v="17"/>
    <s v="P97"/>
    <x v="1"/>
    <x v="3"/>
    <s v="41864_12_P_97"/>
    <n v="1"/>
    <n v="1"/>
    <m/>
  </r>
  <r>
    <n v="350"/>
    <m/>
    <x v="15"/>
    <x v="16"/>
    <n v="38.963317000000004"/>
    <n v="-106.994384"/>
    <d v="2014-07-23T00:00:00"/>
    <d v="2014-08-13T00:00:00"/>
    <x v="17"/>
    <s v="P80"/>
    <x v="1"/>
    <x v="91"/>
    <s v="41864_12_P_80"/>
    <n v="1"/>
    <n v="1"/>
    <m/>
  </r>
  <r>
    <n v="351"/>
    <m/>
    <x v="15"/>
    <x v="16"/>
    <n v="38.963317000000004"/>
    <n v="-106.994384"/>
    <d v="2014-07-23T00:00:00"/>
    <d v="2014-08-13T00:00:00"/>
    <x v="17"/>
    <s v="P61"/>
    <x v="1"/>
    <x v="52"/>
    <s v="41864_12_P_61"/>
    <n v="1"/>
    <n v="1"/>
    <m/>
  </r>
  <r>
    <n v="352"/>
    <m/>
    <x v="15"/>
    <x v="16"/>
    <n v="38.963317000000004"/>
    <n v="-106.994384"/>
    <d v="2014-07-23T00:00:00"/>
    <d v="2014-08-13T00:00:00"/>
    <x v="17"/>
    <s v="C26"/>
    <x v="0"/>
    <x v="25"/>
    <s v="41864_12_C_26"/>
    <n v="1"/>
    <n v="1"/>
    <m/>
  </r>
  <r>
    <n v="353"/>
    <m/>
    <x v="15"/>
    <x v="16"/>
    <n v="38.963317000000004"/>
    <n v="-106.994384"/>
    <d v="2014-07-23T00:00:00"/>
    <d v="2014-08-13T00:00:00"/>
    <x v="17"/>
    <s v="C58"/>
    <x v="0"/>
    <x v="1"/>
    <s v="41864_12_C_58"/>
    <n v="1"/>
    <n v="1"/>
    <m/>
  </r>
  <r>
    <n v="354"/>
    <m/>
    <x v="15"/>
    <x v="16"/>
    <n v="38.963317000000004"/>
    <n v="-106.994384"/>
    <d v="2014-07-23T00:00:00"/>
    <d v="2014-08-13T00:00:00"/>
    <x v="17"/>
    <s v="C38"/>
    <x v="0"/>
    <x v="102"/>
    <s v="41864_12_C_38"/>
    <n v="1"/>
    <n v="1"/>
    <m/>
  </r>
  <r>
    <n v="355"/>
    <m/>
    <x v="15"/>
    <x v="16"/>
    <n v="38.963317000000004"/>
    <n v="-106.994384"/>
    <d v="2014-07-23T00:00:00"/>
    <d v="2014-08-13T00:00:00"/>
    <x v="17"/>
    <s v="NP112"/>
    <x v="2"/>
    <x v="30"/>
    <s v="41864_12_NP_112"/>
    <n v="1"/>
    <n v="1"/>
    <m/>
  </r>
  <r>
    <n v="356"/>
    <m/>
    <x v="15"/>
    <x v="16"/>
    <n v="38.963317000000004"/>
    <n v="-106.994384"/>
    <d v="2014-07-23T00:00:00"/>
    <d v="2014-08-13T00:00:00"/>
    <x v="17"/>
    <s v="N28"/>
    <x v="3"/>
    <x v="6"/>
    <s v="41864_12_N_28"/>
    <n v="1"/>
    <n v="1"/>
    <m/>
  </r>
  <r>
    <n v="357"/>
    <m/>
    <x v="15"/>
    <x v="16"/>
    <n v="38.963317000000004"/>
    <n v="-106.994384"/>
    <d v="2014-07-23T00:00:00"/>
    <d v="2014-08-13T00:00:00"/>
    <x v="17"/>
    <s v="P114"/>
    <x v="1"/>
    <x v="32"/>
    <s v="41864_12_P_114"/>
    <n v="1"/>
    <n v="1"/>
    <m/>
  </r>
  <r>
    <n v="358"/>
    <m/>
    <x v="15"/>
    <x v="16"/>
    <n v="38.963317000000004"/>
    <n v="-106.994384"/>
    <d v="2014-07-23T00:00:00"/>
    <d v="2014-08-13T00:00:00"/>
    <x v="17"/>
    <s v="C47"/>
    <x v="0"/>
    <x v="14"/>
    <s v="41864_12_C_47"/>
    <n v="1"/>
    <n v="1"/>
    <m/>
  </r>
  <r>
    <n v="359"/>
    <m/>
    <x v="15"/>
    <x v="16"/>
    <n v="38.963317000000004"/>
    <n v="-106.994384"/>
    <d v="2014-07-23T00:00:00"/>
    <d v="2014-08-13T00:00:00"/>
    <x v="17"/>
    <s v="C14"/>
    <x v="0"/>
    <x v="77"/>
    <s v="41864_12_C_14"/>
    <n v="1"/>
    <n v="1"/>
    <m/>
  </r>
  <r>
    <n v="360"/>
    <m/>
    <x v="15"/>
    <x v="16"/>
    <n v="38.963317000000004"/>
    <n v="-106.994384"/>
    <d v="2014-07-23T00:00:00"/>
    <d v="2014-08-13T00:00:00"/>
    <x v="17"/>
    <s v="N102"/>
    <x v="3"/>
    <x v="51"/>
    <s v="41864_12_N_102"/>
    <n v="1"/>
    <n v="1"/>
    <m/>
  </r>
  <r>
    <n v="361"/>
    <m/>
    <x v="16"/>
    <x v="17"/>
    <n v="38.446510000000004"/>
    <n v="-107.344228"/>
    <d v="2014-07-24T00:00:00"/>
    <d v="2014-08-14T00:00:00"/>
    <x v="18"/>
    <s v="N64"/>
    <x v="3"/>
    <x v="55"/>
    <s v="41865_13_N_64"/>
    <n v="1"/>
    <n v="1"/>
    <m/>
  </r>
  <r>
    <n v="362"/>
    <m/>
    <x v="16"/>
    <x v="17"/>
    <n v="38.446510000000004"/>
    <n v="-107.344228"/>
    <d v="2014-07-24T00:00:00"/>
    <d v="2014-08-14T00:00:00"/>
    <x v="18"/>
    <s v="N96"/>
    <x v="3"/>
    <x v="97"/>
    <s v="41865_13_N_96"/>
    <n v="1"/>
    <n v="1"/>
    <m/>
  </r>
  <r>
    <n v="363"/>
    <m/>
    <x v="16"/>
    <x v="17"/>
    <n v="38.446510000000004"/>
    <n v="-107.344228"/>
    <d v="2014-07-24T00:00:00"/>
    <d v="2014-08-14T00:00:00"/>
    <x v="18"/>
    <s v="C102"/>
    <x v="0"/>
    <x v="51"/>
    <s v="41865_13_C_102"/>
    <n v="1"/>
    <n v="1"/>
    <m/>
  </r>
  <r>
    <n v="364"/>
    <m/>
    <x v="16"/>
    <x v="17"/>
    <n v="38.446510000000004"/>
    <n v="-107.344228"/>
    <d v="2014-07-24T00:00:00"/>
    <d v="2014-08-14T00:00:00"/>
    <x v="18"/>
    <s v="N42"/>
    <x v="3"/>
    <x v="34"/>
    <s v="41865_13_N_42"/>
    <n v="1"/>
    <n v="1"/>
    <m/>
  </r>
  <r>
    <n v="365"/>
    <m/>
    <x v="16"/>
    <x v="17"/>
    <n v="38.446510000000004"/>
    <n v="-107.344228"/>
    <d v="2014-07-24T00:00:00"/>
    <d v="2014-08-14T00:00:00"/>
    <x v="18"/>
    <s v="NP80"/>
    <x v="2"/>
    <x v="91"/>
    <s v="41865_13_NP_80"/>
    <n v="1"/>
    <n v="1"/>
    <m/>
  </r>
  <r>
    <n v="366"/>
    <m/>
    <x v="16"/>
    <x v="17"/>
    <n v="38.446510000000004"/>
    <n v="-107.344228"/>
    <d v="2014-07-24T00:00:00"/>
    <d v="2014-08-14T00:00:00"/>
    <x v="18"/>
    <s v="NP12"/>
    <x v="2"/>
    <x v="79"/>
    <s v="41865_13_NP_12"/>
    <n v="1"/>
    <n v="1"/>
    <m/>
  </r>
  <r>
    <n v="367"/>
    <m/>
    <x v="16"/>
    <x v="17"/>
    <n v="38.446510000000004"/>
    <n v="-107.344228"/>
    <d v="2014-07-24T00:00:00"/>
    <d v="2014-08-14T00:00:00"/>
    <x v="18"/>
    <s v="P2"/>
    <x v="1"/>
    <x v="4"/>
    <s v="41865_13_P_2"/>
    <n v="1"/>
    <n v="1"/>
    <m/>
  </r>
  <r>
    <n v="368"/>
    <m/>
    <x v="16"/>
    <x v="17"/>
    <n v="38.446510000000004"/>
    <n v="-107.344228"/>
    <d v="2014-07-24T00:00:00"/>
    <d v="2014-08-14T00:00:00"/>
    <x v="18"/>
    <s v="C29"/>
    <x v="0"/>
    <x v="60"/>
    <s v="41865_13_C_29"/>
    <n v="1"/>
    <n v="1"/>
    <m/>
  </r>
  <r>
    <n v="369"/>
    <m/>
    <x v="16"/>
    <x v="17"/>
    <n v="38.446510000000004"/>
    <n v="-107.344228"/>
    <d v="2014-07-24T00:00:00"/>
    <d v="2014-08-14T00:00:00"/>
    <x v="18"/>
    <s v="P1"/>
    <x v="1"/>
    <x v="110"/>
    <s v="41865_13_P_1"/>
    <n v="1"/>
    <n v="1"/>
    <m/>
  </r>
  <r>
    <n v="370"/>
    <m/>
    <x v="16"/>
    <x v="17"/>
    <n v="38.446510000000004"/>
    <n v="-107.344228"/>
    <d v="2014-07-24T00:00:00"/>
    <d v="2014-08-14T00:00:00"/>
    <x v="18"/>
    <s v="NP50"/>
    <x v="2"/>
    <x v="112"/>
    <s v="41865_13_NP_50"/>
    <n v="1"/>
    <n v="1"/>
    <m/>
  </r>
  <r>
    <n v="371"/>
    <m/>
    <x v="16"/>
    <x v="17"/>
    <n v="38.446510000000004"/>
    <n v="-107.344228"/>
    <d v="2014-07-24T00:00:00"/>
    <d v="2014-08-14T00:00:00"/>
    <x v="18"/>
    <s v="N8"/>
    <x v="3"/>
    <x v="31"/>
    <s v="41865_13_N_8"/>
    <n v="1"/>
    <n v="1"/>
    <m/>
  </r>
  <r>
    <n v="372"/>
    <m/>
    <x v="16"/>
    <x v="17"/>
    <n v="38.446510000000004"/>
    <n v="-107.344228"/>
    <d v="2014-07-24T00:00:00"/>
    <d v="2014-08-14T00:00:00"/>
    <x v="18"/>
    <s v="P104"/>
    <x v="1"/>
    <x v="85"/>
    <s v="41865_13_P_104"/>
    <n v="1"/>
    <n v="1"/>
    <m/>
  </r>
  <r>
    <n v="373"/>
    <m/>
    <x v="16"/>
    <x v="17"/>
    <n v="38.446510000000004"/>
    <n v="-107.344228"/>
    <d v="2014-07-24T00:00:00"/>
    <d v="2014-08-14T00:00:00"/>
    <x v="18"/>
    <s v="C60"/>
    <x v="0"/>
    <x v="94"/>
    <s v="41865_13_C_60"/>
    <n v="1"/>
    <n v="1"/>
    <m/>
  </r>
  <r>
    <n v="374"/>
    <m/>
    <x v="16"/>
    <x v="17"/>
    <n v="38.446510000000004"/>
    <n v="-107.344228"/>
    <d v="2014-07-24T00:00:00"/>
    <d v="2014-08-14T00:00:00"/>
    <x v="18"/>
    <s v="N50"/>
    <x v="3"/>
    <x v="112"/>
    <s v="41865_13_N_50"/>
    <n v="1"/>
    <n v="1"/>
    <m/>
  </r>
  <r>
    <n v="375"/>
    <m/>
    <x v="16"/>
    <x v="17"/>
    <n v="38.446510000000004"/>
    <n v="-107.344228"/>
    <d v="2014-07-24T00:00:00"/>
    <d v="2014-08-14T00:00:00"/>
    <x v="18"/>
    <s v="P45"/>
    <x v="1"/>
    <x v="57"/>
    <s v="41865_13_P_45"/>
    <n v="1"/>
    <n v="1"/>
    <m/>
  </r>
  <r>
    <n v="376"/>
    <m/>
    <x v="16"/>
    <x v="17"/>
    <n v="38.446510000000004"/>
    <n v="-107.344228"/>
    <d v="2014-07-24T00:00:00"/>
    <d v="2014-08-14T00:00:00"/>
    <x v="18"/>
    <s v="NP6"/>
    <x v="2"/>
    <x v="95"/>
    <s v="41865_13_NP_6"/>
    <n v="1"/>
    <n v="1"/>
    <m/>
  </r>
  <r>
    <n v="377"/>
    <m/>
    <x v="16"/>
    <x v="17"/>
    <n v="38.446510000000004"/>
    <n v="-107.344228"/>
    <d v="2014-07-24T00:00:00"/>
    <d v="2014-08-14T00:00:00"/>
    <x v="18"/>
    <s v="P48"/>
    <x v="1"/>
    <x v="68"/>
    <s v="41865_13_P_48"/>
    <n v="1"/>
    <n v="1"/>
    <m/>
  </r>
  <r>
    <n v="378"/>
    <m/>
    <x v="16"/>
    <x v="17"/>
    <n v="38.446510000000004"/>
    <n v="-107.344228"/>
    <d v="2014-07-24T00:00:00"/>
    <d v="2014-08-14T00:00:00"/>
    <x v="18"/>
    <s v="C73"/>
    <x v="0"/>
    <x v="26"/>
    <s v="41865_13_C_73"/>
    <n v="1"/>
    <n v="1"/>
    <m/>
  </r>
  <r>
    <n v="379"/>
    <m/>
    <x v="16"/>
    <x v="17"/>
    <n v="38.446510000000004"/>
    <n v="-107.344228"/>
    <d v="2014-07-24T00:00:00"/>
    <d v="2014-08-14T00:00:00"/>
    <x v="18"/>
    <s v="C33"/>
    <x v="0"/>
    <x v="101"/>
    <s v="41865_13_C_33"/>
    <n v="1"/>
    <n v="1"/>
    <m/>
  </r>
  <r>
    <n v="380"/>
    <m/>
    <x v="16"/>
    <x v="17"/>
    <n v="38.446510000000004"/>
    <n v="-107.344228"/>
    <d v="2014-07-24T00:00:00"/>
    <d v="2014-08-14T00:00:00"/>
    <x v="18"/>
    <s v="NP27"/>
    <x v="2"/>
    <x v="66"/>
    <s v="41865_13_NP_27"/>
    <n v="1"/>
    <n v="1"/>
    <m/>
  </r>
  <r>
    <n v="381"/>
    <m/>
    <x v="17"/>
    <x v="18"/>
    <n v="38.351807000000001"/>
    <n v="-107.23636500000001"/>
    <d v="2014-07-24T00:00:00"/>
    <d v="2014-08-14T00:00:00"/>
    <x v="19"/>
    <s v="P71"/>
    <x v="1"/>
    <x v="42"/>
    <s v="41865_21_P_71"/>
    <n v="1"/>
    <n v="1"/>
    <m/>
  </r>
  <r>
    <n v="382"/>
    <m/>
    <x v="17"/>
    <x v="18"/>
    <n v="38.351807000000001"/>
    <n v="-107.23636500000001"/>
    <d v="2014-07-24T00:00:00"/>
    <d v="2014-08-14T00:00:00"/>
    <x v="19"/>
    <s v="NP90"/>
    <x v="2"/>
    <x v="81"/>
    <s v="41865_21_NP_90"/>
    <n v="1"/>
    <n v="1"/>
    <m/>
  </r>
  <r>
    <n v="383"/>
    <m/>
    <x v="17"/>
    <x v="18"/>
    <n v="38.351807000000001"/>
    <n v="-107.23636500000001"/>
    <d v="2014-07-24T00:00:00"/>
    <d v="2014-08-14T00:00:00"/>
    <x v="19"/>
    <s v="P17"/>
    <x v="1"/>
    <x v="90"/>
    <s v="41865_21_P_17"/>
    <n v="1"/>
    <n v="1"/>
    <m/>
  </r>
  <r>
    <n v="384"/>
    <m/>
    <x v="17"/>
    <x v="18"/>
    <n v="38.351807000000001"/>
    <n v="-107.23636500000001"/>
    <d v="2014-07-24T00:00:00"/>
    <d v="2014-08-14T00:00:00"/>
    <x v="19"/>
    <s v="NP13"/>
    <x v="2"/>
    <x v="35"/>
    <s v="41865_21_NP_13"/>
    <n v="1"/>
    <n v="1"/>
    <m/>
  </r>
  <r>
    <n v="385"/>
    <m/>
    <x v="17"/>
    <x v="18"/>
    <n v="38.351807000000001"/>
    <n v="-107.23636500000001"/>
    <d v="2014-07-24T00:00:00"/>
    <d v="2014-08-14T00:00:00"/>
    <x v="19"/>
    <s v="N91"/>
    <x v="3"/>
    <x v="108"/>
    <s v="41865_21_N_91"/>
    <n v="1"/>
    <n v="1"/>
    <m/>
  </r>
  <r>
    <n v="386"/>
    <m/>
    <x v="17"/>
    <x v="18"/>
    <n v="38.351807000000001"/>
    <n v="-107.23636500000001"/>
    <d v="2014-07-24T00:00:00"/>
    <d v="2014-08-14T00:00:00"/>
    <x v="19"/>
    <s v="C96"/>
    <x v="0"/>
    <x v="97"/>
    <s v="41865_21_C_96"/>
    <n v="1"/>
    <n v="1"/>
    <m/>
  </r>
  <r>
    <n v="387"/>
    <m/>
    <x v="17"/>
    <x v="18"/>
    <n v="38.351807000000001"/>
    <n v="-107.23636500000001"/>
    <d v="2014-07-24T00:00:00"/>
    <d v="2014-08-14T00:00:00"/>
    <x v="19"/>
    <s v="C95"/>
    <x v="0"/>
    <x v="93"/>
    <s v="41865_21_C_95"/>
    <n v="1"/>
    <n v="1"/>
    <m/>
  </r>
  <r>
    <n v="388"/>
    <m/>
    <x v="17"/>
    <x v="18"/>
    <n v="38.351807000000001"/>
    <n v="-107.23636500000001"/>
    <d v="2014-07-24T00:00:00"/>
    <d v="2014-08-14T00:00:00"/>
    <x v="19"/>
    <s v="P46"/>
    <x v="1"/>
    <x v="83"/>
    <s v="41865_21_P_46"/>
    <n v="1"/>
    <n v="1"/>
    <m/>
  </r>
  <r>
    <n v="389"/>
    <m/>
    <x v="17"/>
    <x v="18"/>
    <n v="38.351807000000001"/>
    <n v="-107.23636500000001"/>
    <d v="2014-07-24T00:00:00"/>
    <d v="2014-08-14T00:00:00"/>
    <x v="19"/>
    <s v="P113"/>
    <x v="1"/>
    <x v="43"/>
    <s v="41865_21_P_113"/>
    <n v="1"/>
    <n v="1"/>
    <m/>
  </r>
  <r>
    <n v="390"/>
    <m/>
    <x v="17"/>
    <x v="18"/>
    <n v="38.351807000000001"/>
    <n v="-107.23636500000001"/>
    <d v="2014-07-24T00:00:00"/>
    <d v="2014-08-14T00:00:00"/>
    <x v="19"/>
    <s v="NP94"/>
    <x v="2"/>
    <x v="106"/>
    <s v="41865_21_NP_94"/>
    <n v="1"/>
    <n v="1"/>
    <m/>
  </r>
  <r>
    <n v="391"/>
    <m/>
    <x v="17"/>
    <x v="18"/>
    <n v="38.351807000000001"/>
    <n v="-107.23636500000001"/>
    <d v="2014-07-24T00:00:00"/>
    <d v="2014-08-14T00:00:00"/>
    <x v="19"/>
    <s v="NP10"/>
    <x v="2"/>
    <x v="99"/>
    <s v="41865_21_NP_10"/>
    <n v="1"/>
    <n v="1"/>
    <m/>
  </r>
  <r>
    <n v="392"/>
    <m/>
    <x v="17"/>
    <x v="18"/>
    <n v="38.351807000000001"/>
    <n v="-107.23636500000001"/>
    <d v="2014-07-24T00:00:00"/>
    <d v="2014-08-14T00:00:00"/>
    <x v="19"/>
    <s v="N85"/>
    <x v="3"/>
    <x v="73"/>
    <s v="41865_21_N_85"/>
    <n v="1"/>
    <n v="1"/>
    <m/>
  </r>
  <r>
    <n v="393"/>
    <m/>
    <x v="17"/>
    <x v="18"/>
    <n v="38.351807000000001"/>
    <n v="-107.23636500000001"/>
    <d v="2014-07-24T00:00:00"/>
    <d v="2014-08-14T00:00:00"/>
    <x v="19"/>
    <s v="C105"/>
    <x v="0"/>
    <x v="7"/>
    <s v="41865_21_C_105"/>
    <n v="1"/>
    <n v="1"/>
    <m/>
  </r>
  <r>
    <n v="394"/>
    <m/>
    <x v="17"/>
    <x v="18"/>
    <n v="38.351807000000001"/>
    <n v="-107.23636500000001"/>
    <d v="2014-07-24T00:00:00"/>
    <d v="2014-08-14T00:00:00"/>
    <x v="19"/>
    <s v="N98"/>
    <x v="3"/>
    <x v="11"/>
    <s v="41865_21_N_98"/>
    <n v="1"/>
    <n v="1"/>
    <m/>
  </r>
  <r>
    <n v="395"/>
    <m/>
    <x v="17"/>
    <x v="18"/>
    <n v="38.351807000000001"/>
    <n v="-107.23636500000001"/>
    <d v="2014-07-24T00:00:00"/>
    <d v="2014-08-14T00:00:00"/>
    <x v="19"/>
    <s v="C66"/>
    <x v="0"/>
    <x v="58"/>
    <s v="41865_21_C_66"/>
    <n v="1"/>
    <n v="1"/>
    <m/>
  </r>
  <r>
    <n v="396"/>
    <m/>
    <x v="17"/>
    <x v="18"/>
    <n v="38.351807000000001"/>
    <n v="-107.23636500000001"/>
    <d v="2014-07-24T00:00:00"/>
    <d v="2014-08-14T00:00:00"/>
    <x v="19"/>
    <s v="C92"/>
    <x v="0"/>
    <x v="39"/>
    <s v="41865_21_C_92"/>
    <n v="1"/>
    <n v="1"/>
    <m/>
  </r>
  <r>
    <n v="397"/>
    <m/>
    <x v="17"/>
    <x v="18"/>
    <n v="38.351807000000001"/>
    <n v="-107.23636500000001"/>
    <d v="2014-07-24T00:00:00"/>
    <d v="2014-08-14T00:00:00"/>
    <x v="19"/>
    <s v="NP61"/>
    <x v="2"/>
    <x v="52"/>
    <s v="41865_21_NP_61"/>
    <n v="1"/>
    <n v="1"/>
    <m/>
  </r>
  <r>
    <n v="398"/>
    <m/>
    <x v="17"/>
    <x v="18"/>
    <n v="38.351807000000001"/>
    <n v="-107.23636500000001"/>
    <d v="2014-07-24T00:00:00"/>
    <d v="2014-08-14T00:00:00"/>
    <x v="19"/>
    <s v="N103"/>
    <x v="3"/>
    <x v="40"/>
    <s v="41865_21_N_103"/>
    <n v="1"/>
    <n v="1"/>
    <m/>
  </r>
  <r>
    <n v="399"/>
    <m/>
    <x v="17"/>
    <x v="18"/>
    <n v="38.351807000000001"/>
    <n v="-107.23636500000001"/>
    <d v="2014-07-24T00:00:00"/>
    <d v="2014-08-14T00:00:00"/>
    <x v="19"/>
    <s v="P36"/>
    <x v="1"/>
    <x v="44"/>
    <s v="41865_21_P_36"/>
    <n v="1"/>
    <n v="1"/>
    <m/>
  </r>
  <r>
    <n v="400"/>
    <m/>
    <x v="17"/>
    <x v="18"/>
    <n v="38.351807000000001"/>
    <n v="-107.23636500000001"/>
    <d v="2014-07-24T00:00:00"/>
    <d v="2014-08-14T00:00:00"/>
    <x v="19"/>
    <s v="N12"/>
    <x v="3"/>
    <x v="79"/>
    <s v="41865_21_N_12"/>
    <n v="1"/>
    <n v="1"/>
    <m/>
  </r>
  <r>
    <n v="401"/>
    <m/>
    <x v="18"/>
    <x v="19"/>
    <n v="38.405279999999998"/>
    <n v="-107.40833000000001"/>
    <d v="2014-07-24T00:00:00"/>
    <d v="2014-08-14T00:00:00"/>
    <x v="20"/>
    <s v="NP79"/>
    <x v="2"/>
    <x v="113"/>
    <s v="41865_20_NP_79"/>
    <n v="1"/>
    <n v="1"/>
    <m/>
  </r>
  <r>
    <n v="402"/>
    <m/>
    <x v="18"/>
    <x v="19"/>
    <n v="38.405279999999998"/>
    <n v="-107.40833000000001"/>
    <d v="2014-07-24T00:00:00"/>
    <d v="2014-08-14T00:00:00"/>
    <x v="20"/>
    <s v="P25"/>
    <x v="1"/>
    <x v="74"/>
    <s v="41865_20_P_25"/>
    <n v="1"/>
    <n v="1"/>
    <m/>
  </r>
  <r>
    <n v="403"/>
    <m/>
    <x v="18"/>
    <x v="19"/>
    <n v="38.405279999999998"/>
    <n v="-107.40833000000001"/>
    <d v="2014-07-24T00:00:00"/>
    <d v="2014-08-14T00:00:00"/>
    <x v="20"/>
    <s v="P77"/>
    <x v="1"/>
    <x v="115"/>
    <s v="41865_20_P_77"/>
    <n v="1"/>
    <n v="1"/>
    <m/>
  </r>
  <r>
    <n v="404"/>
    <m/>
    <x v="18"/>
    <x v="19"/>
    <n v="38.405279999999998"/>
    <n v="-107.40833000000001"/>
    <d v="2014-07-24T00:00:00"/>
    <d v="2014-08-14T00:00:00"/>
    <x v="20"/>
    <s v="N54"/>
    <x v="3"/>
    <x v="75"/>
    <s v="41865_20_N_54"/>
    <n v="1"/>
    <n v="1"/>
    <m/>
  </r>
  <r>
    <n v="405"/>
    <m/>
    <x v="18"/>
    <x v="19"/>
    <n v="38.405279999999998"/>
    <n v="-107.40833000000001"/>
    <d v="2014-07-24T00:00:00"/>
    <d v="2014-08-14T00:00:00"/>
    <x v="20"/>
    <s v="P23"/>
    <x v="1"/>
    <x v="2"/>
    <s v="41865_20_P_23"/>
    <n v="1"/>
    <n v="1"/>
    <m/>
  </r>
  <r>
    <n v="406"/>
    <m/>
    <x v="18"/>
    <x v="19"/>
    <n v="38.405279999999998"/>
    <n v="-107.40833000000001"/>
    <d v="2014-07-24T00:00:00"/>
    <d v="2014-08-14T00:00:00"/>
    <x v="20"/>
    <s v="C15"/>
    <x v="0"/>
    <x v="84"/>
    <s v="41865_20_C_15"/>
    <n v="1"/>
    <n v="1"/>
    <m/>
  </r>
  <r>
    <n v="407"/>
    <m/>
    <x v="18"/>
    <x v="19"/>
    <n v="38.405279999999998"/>
    <n v="-107.40833000000001"/>
    <d v="2014-07-24T00:00:00"/>
    <d v="2014-08-14T00:00:00"/>
    <x v="20"/>
    <s v="C106"/>
    <x v="0"/>
    <x v="19"/>
    <s v="41865_20_C_106"/>
    <n v="1"/>
    <n v="1"/>
    <m/>
  </r>
  <r>
    <n v="408"/>
    <m/>
    <x v="18"/>
    <x v="19"/>
    <n v="38.405279999999998"/>
    <n v="-107.40833000000001"/>
    <d v="2014-07-24T00:00:00"/>
    <d v="2014-08-14T00:00:00"/>
    <x v="20"/>
    <s v="P66"/>
    <x v="1"/>
    <x v="58"/>
    <s v="41865_20_P_66"/>
    <n v="1"/>
    <n v="1"/>
    <m/>
  </r>
  <r>
    <n v="409"/>
    <m/>
    <x v="18"/>
    <x v="19"/>
    <n v="38.405279999999998"/>
    <n v="-107.40833000000001"/>
    <d v="2014-07-24T00:00:00"/>
    <d v="2014-08-14T00:00:00"/>
    <x v="20"/>
    <s v="C50"/>
    <x v="0"/>
    <x v="112"/>
    <s v="41865_20_C_50"/>
    <n v="1"/>
    <n v="1"/>
    <m/>
  </r>
  <r>
    <n v="410"/>
    <m/>
    <x v="18"/>
    <x v="19"/>
    <n v="38.405279999999998"/>
    <n v="-107.40833000000001"/>
    <d v="2014-07-24T00:00:00"/>
    <d v="2014-08-14T00:00:00"/>
    <x v="20"/>
    <s v="NP49"/>
    <x v="2"/>
    <x v="29"/>
    <s v="41865_20_NP_49"/>
    <n v="1"/>
    <n v="1"/>
    <m/>
  </r>
  <r>
    <n v="411"/>
    <m/>
    <x v="18"/>
    <x v="19"/>
    <n v="38.405279999999998"/>
    <n v="-107.40833000000001"/>
    <d v="2014-07-24T00:00:00"/>
    <d v="2014-08-14T00:00:00"/>
    <x v="20"/>
    <s v="N65"/>
    <x v="3"/>
    <x v="5"/>
    <s v="41865_20_N_65"/>
    <n v="1"/>
    <n v="1"/>
    <m/>
  </r>
  <r>
    <n v="412"/>
    <m/>
    <x v="18"/>
    <x v="19"/>
    <n v="38.405279999999998"/>
    <n v="-107.40833000000001"/>
    <d v="2014-07-24T00:00:00"/>
    <d v="2014-08-14T00:00:00"/>
    <x v="20"/>
    <s v="C87"/>
    <x v="0"/>
    <x v="62"/>
    <s v="41865_20_C_87"/>
    <n v="1"/>
    <n v="1"/>
    <m/>
  </r>
  <r>
    <n v="413"/>
    <m/>
    <x v="18"/>
    <x v="19"/>
    <n v="38.405279999999998"/>
    <n v="-107.40833000000001"/>
    <d v="2014-07-24T00:00:00"/>
    <d v="2014-08-14T00:00:00"/>
    <x v="20"/>
    <s v="N37"/>
    <x v="3"/>
    <x v="22"/>
    <s v="41865_20_N_37"/>
    <n v="1"/>
    <n v="1"/>
    <m/>
  </r>
  <r>
    <n v="414"/>
    <m/>
    <x v="18"/>
    <x v="19"/>
    <n v="38.405279999999998"/>
    <n v="-107.40833000000001"/>
    <d v="2014-07-24T00:00:00"/>
    <d v="2014-08-14T00:00:00"/>
    <x v="20"/>
    <s v="N25"/>
    <x v="3"/>
    <x v="74"/>
    <s v="41865_20_N_25"/>
    <n v="1"/>
    <n v="1"/>
    <m/>
  </r>
  <r>
    <n v="415"/>
    <m/>
    <x v="18"/>
    <x v="19"/>
    <n v="38.405279999999998"/>
    <n v="-107.40833000000001"/>
    <d v="2014-07-24T00:00:00"/>
    <d v="2014-08-14T00:00:00"/>
    <x v="20"/>
    <s v="NP24"/>
    <x v="2"/>
    <x v="36"/>
    <s v="41865_20_NP_24"/>
    <n v="1"/>
    <n v="1"/>
    <m/>
  </r>
  <r>
    <n v="416"/>
    <m/>
    <x v="18"/>
    <x v="19"/>
    <n v="38.405279999999998"/>
    <n v="-107.40833000000001"/>
    <d v="2014-07-24T00:00:00"/>
    <d v="2014-08-14T00:00:00"/>
    <x v="20"/>
    <s v="N6"/>
    <x v="3"/>
    <x v="95"/>
    <s v="41865_20_N_6"/>
    <n v="1"/>
    <n v="1"/>
    <m/>
  </r>
  <r>
    <n v="417"/>
    <m/>
    <x v="18"/>
    <x v="19"/>
    <n v="38.405279999999998"/>
    <n v="-107.40833000000001"/>
    <d v="2014-07-24T00:00:00"/>
    <d v="2014-08-14T00:00:00"/>
    <x v="20"/>
    <s v="NP82"/>
    <x v="2"/>
    <x v="56"/>
    <s v="41865_20_NP_82"/>
    <n v="1"/>
    <n v="1"/>
    <m/>
  </r>
  <r>
    <n v="418"/>
    <m/>
    <x v="18"/>
    <x v="19"/>
    <n v="38.405279999999998"/>
    <n v="-107.40833000000001"/>
    <d v="2014-07-24T00:00:00"/>
    <d v="2014-08-14T00:00:00"/>
    <x v="20"/>
    <s v="C94"/>
    <x v="0"/>
    <x v="106"/>
    <s v="41865_20_C_94"/>
    <n v="1"/>
    <n v="1"/>
    <m/>
  </r>
  <r>
    <n v="419"/>
    <m/>
    <x v="18"/>
    <x v="19"/>
    <n v="38.405279999999998"/>
    <n v="-107.40833000000001"/>
    <d v="2014-07-24T00:00:00"/>
    <d v="2014-08-14T00:00:00"/>
    <x v="20"/>
    <s v="P10"/>
    <x v="1"/>
    <x v="99"/>
    <s v="41865_20_P_10"/>
    <n v="1"/>
    <n v="1"/>
    <m/>
  </r>
  <r>
    <n v="420"/>
    <m/>
    <x v="18"/>
    <x v="19"/>
    <n v="38.405279999999998"/>
    <n v="-107.40833000000001"/>
    <d v="2014-07-24T00:00:00"/>
    <d v="2014-08-14T00:00:00"/>
    <x v="20"/>
    <s v="NP64"/>
    <x v="2"/>
    <x v="55"/>
    <s v="41865_20_NP_64"/>
    <n v="1"/>
    <n v="1"/>
    <m/>
  </r>
  <r>
    <n v="421"/>
    <m/>
    <x v="19"/>
    <x v="20"/>
    <n v="37.353610000000003"/>
    <n v="-107.32458800000001"/>
    <d v="2014-08-07T00:00:00"/>
    <d v="2014-08-27T00:00:00"/>
    <x v="6"/>
    <s v="P34"/>
    <x v="1"/>
    <x v="89"/>
    <s v="41878_18_P_34"/>
    <n v="1"/>
    <n v="1"/>
    <m/>
  </r>
  <r>
    <n v="422"/>
    <m/>
    <x v="19"/>
    <x v="20"/>
    <n v="37.353610000000003"/>
    <n v="-107.32458800000001"/>
    <d v="2014-08-07T00:00:00"/>
    <d v="2014-08-27T00:00:00"/>
    <x v="6"/>
    <s v="P90"/>
    <x v="1"/>
    <x v="81"/>
    <s v="41878_18_P_90"/>
    <n v="1"/>
    <n v="1"/>
    <m/>
  </r>
  <r>
    <n v="423"/>
    <m/>
    <x v="19"/>
    <x v="20"/>
    <n v="37.353610000000003"/>
    <n v="-107.32458800000001"/>
    <d v="2014-08-07T00:00:00"/>
    <d v="2014-08-27T00:00:00"/>
    <x v="6"/>
    <s v="P56"/>
    <x v="1"/>
    <x v="114"/>
    <s v="41878_18_P_56"/>
    <n v="1"/>
    <n v="1"/>
    <m/>
  </r>
  <r>
    <n v="424"/>
    <m/>
    <x v="19"/>
    <x v="20"/>
    <n v="37.353610000000003"/>
    <n v="-107.32458800000001"/>
    <d v="2014-08-07T00:00:00"/>
    <d v="2014-08-27T00:00:00"/>
    <x v="6"/>
    <s v="P47"/>
    <x v="1"/>
    <x v="14"/>
    <s v="41878_18_P_47"/>
    <n v="1"/>
    <n v="1"/>
    <m/>
  </r>
  <r>
    <n v="425"/>
    <m/>
    <x v="19"/>
    <x v="20"/>
    <n v="37.353610000000003"/>
    <n v="-107.32458800000001"/>
    <d v="2014-08-07T00:00:00"/>
    <d v="2014-08-27T00:00:00"/>
    <x v="6"/>
    <s v="N3"/>
    <x v="3"/>
    <x v="107"/>
    <s v="41878_18_N_3"/>
    <n v="1"/>
    <n v="1"/>
    <m/>
  </r>
  <r>
    <n v="426"/>
    <m/>
    <x v="19"/>
    <x v="20"/>
    <n v="37.353610000000003"/>
    <n v="-107.32458800000001"/>
    <d v="2014-08-07T00:00:00"/>
    <d v="2014-08-27T00:00:00"/>
    <x v="6"/>
    <s v="N84"/>
    <x v="3"/>
    <x v="63"/>
    <s v="41878_18_N_84"/>
    <n v="1"/>
    <n v="1"/>
    <m/>
  </r>
  <r>
    <n v="427"/>
    <m/>
    <x v="19"/>
    <x v="20"/>
    <n v="37.353610000000003"/>
    <n v="-107.32458800000001"/>
    <d v="2014-08-07T00:00:00"/>
    <d v="2014-08-27T00:00:00"/>
    <x v="6"/>
    <s v="N61"/>
    <x v="3"/>
    <x v="52"/>
    <s v="41878_18_N_61"/>
    <n v="1"/>
    <n v="1"/>
    <m/>
  </r>
  <r>
    <n v="428"/>
    <m/>
    <x v="19"/>
    <x v="20"/>
    <n v="37.353610000000003"/>
    <n v="-107.32458800000001"/>
    <d v="2014-08-07T00:00:00"/>
    <d v="2014-08-27T00:00:00"/>
    <x v="6"/>
    <s v="NP52"/>
    <x v="2"/>
    <x v="78"/>
    <s v="41878_18_NP_52"/>
    <n v="1"/>
    <n v="1"/>
    <m/>
  </r>
  <r>
    <n v="429"/>
    <m/>
    <x v="19"/>
    <x v="20"/>
    <n v="37.353610000000003"/>
    <n v="-107.32458800000001"/>
    <d v="2014-08-07T00:00:00"/>
    <d v="2014-08-27T00:00:00"/>
    <x v="6"/>
    <s v="NP2"/>
    <x v="2"/>
    <x v="4"/>
    <s v="41878_18_NP_2"/>
    <n v="1"/>
    <n v="1"/>
    <s v="N_P2 is barcode"/>
  </r>
  <r>
    <n v="430"/>
    <m/>
    <x v="19"/>
    <x v="20"/>
    <n v="37.353610000000003"/>
    <n v="-107.32458800000001"/>
    <d v="2014-08-07T00:00:00"/>
    <d v="2014-08-27T00:00:00"/>
    <x v="6"/>
    <s v="NP54"/>
    <x v="2"/>
    <x v="75"/>
    <s v="41878_18_NP_54"/>
    <n v="1"/>
    <n v="1"/>
    <m/>
  </r>
  <r>
    <n v="431"/>
    <m/>
    <x v="19"/>
    <x v="20"/>
    <n v="37.353610000000003"/>
    <n v="-107.32458800000001"/>
    <d v="2014-08-07T00:00:00"/>
    <d v="2014-08-27T00:00:00"/>
    <x v="6"/>
    <s v="NP65"/>
    <x v="2"/>
    <x v="5"/>
    <s v="41878_18_NP_65"/>
    <n v="1"/>
    <n v="1"/>
    <m/>
  </r>
  <r>
    <n v="432"/>
    <m/>
    <x v="19"/>
    <x v="20"/>
    <n v="37.353610000000003"/>
    <n v="-107.32458800000001"/>
    <d v="2014-08-07T00:00:00"/>
    <d v="2014-08-27T00:00:00"/>
    <x v="6"/>
    <s v="C2"/>
    <x v="0"/>
    <x v="4"/>
    <s v="41878_18_C_2"/>
    <n v="1"/>
    <n v="1"/>
    <m/>
  </r>
  <r>
    <n v="433"/>
    <m/>
    <x v="19"/>
    <x v="20"/>
    <n v="37.353610000000003"/>
    <n v="-107.32458800000001"/>
    <d v="2014-08-07T00:00:00"/>
    <d v="2014-08-27T00:00:00"/>
    <x v="6"/>
    <s v="C115"/>
    <x v="0"/>
    <x v="21"/>
    <s v="41878_18_C_115"/>
    <n v="1"/>
    <n v="1"/>
    <m/>
  </r>
  <r>
    <n v="434"/>
    <m/>
    <x v="19"/>
    <x v="20"/>
    <n v="37.353610000000003"/>
    <n v="-107.32458800000001"/>
    <d v="2014-08-07T00:00:00"/>
    <d v="2014-08-27T00:00:00"/>
    <x v="6"/>
    <s v="C110"/>
    <x v="0"/>
    <x v="27"/>
    <s v="41878_18_C_110"/>
    <n v="1"/>
    <n v="1"/>
    <m/>
  </r>
  <r>
    <n v="435"/>
    <m/>
    <x v="19"/>
    <x v="20"/>
    <n v="37.353610000000003"/>
    <n v="-107.32458800000001"/>
    <d v="2014-08-07T00:00:00"/>
    <d v="2014-08-27T00:00:00"/>
    <x v="6"/>
    <s v="P5"/>
    <x v="1"/>
    <x v="96"/>
    <s v="41878_18_P_5"/>
    <n v="1"/>
    <n v="1"/>
    <m/>
  </r>
  <r>
    <n v="436"/>
    <m/>
    <x v="19"/>
    <x v="20"/>
    <n v="37.353610000000003"/>
    <n v="-107.32458800000001"/>
    <d v="2014-08-07T00:00:00"/>
    <d v="2014-08-27T00:00:00"/>
    <x v="6"/>
    <s v="N40"/>
    <x v="3"/>
    <x v="24"/>
    <s v="41878_18_N_40"/>
    <n v="1"/>
    <n v="1"/>
    <m/>
  </r>
  <r>
    <n v="437"/>
    <m/>
    <x v="19"/>
    <x v="20"/>
    <n v="37.353610000000003"/>
    <n v="-107.32458800000001"/>
    <d v="2014-08-07T00:00:00"/>
    <d v="2014-08-27T00:00:00"/>
    <x v="6"/>
    <s v="NP68"/>
    <x v="2"/>
    <x v="13"/>
    <s v="41878_18_NP_68"/>
    <n v="1"/>
    <n v="1"/>
    <m/>
  </r>
  <r>
    <n v="438"/>
    <m/>
    <x v="19"/>
    <x v="20"/>
    <n v="37.353610000000003"/>
    <n v="-107.32458800000001"/>
    <d v="2014-08-07T00:00:00"/>
    <d v="2014-08-27T00:00:00"/>
    <x v="6"/>
    <s v="N71"/>
    <x v="3"/>
    <x v="42"/>
    <s v="41878_18_N_71"/>
    <n v="1"/>
    <n v="1"/>
    <m/>
  </r>
  <r>
    <n v="439"/>
    <m/>
    <x v="19"/>
    <x v="20"/>
    <n v="37.353610000000003"/>
    <n v="-107.32458800000001"/>
    <d v="2014-08-07T00:00:00"/>
    <d v="2014-08-27T00:00:00"/>
    <x v="6"/>
    <s v="C109"/>
    <x v="0"/>
    <x v="71"/>
    <s v="41878_18_C_109"/>
    <n v="1"/>
    <n v="1"/>
    <m/>
  </r>
  <r>
    <n v="440"/>
    <m/>
    <x v="19"/>
    <x v="20"/>
    <n v="37.353610000000003"/>
    <n v="-107.32458800000001"/>
    <d v="2014-08-07T00:00:00"/>
    <d v="2014-08-27T00:00:00"/>
    <x v="6"/>
    <s v="C108"/>
    <x v="0"/>
    <x v="33"/>
    <s v="41878_18_C_108"/>
    <n v="1"/>
    <n v="1"/>
    <m/>
  </r>
  <r>
    <n v="441"/>
    <m/>
    <x v="19"/>
    <x v="20"/>
    <n v="37.353610000000003"/>
    <n v="-107.32458800000001"/>
    <d v="2014-08-07T00:00:00"/>
    <d v="2014-08-27T00:00:00"/>
    <x v="5"/>
    <s v="C6"/>
    <x v="0"/>
    <x v="95"/>
    <s v="41878_17_C_6"/>
    <n v="1"/>
    <n v="1"/>
    <m/>
  </r>
  <r>
    <n v="442"/>
    <m/>
    <x v="19"/>
    <x v="20"/>
    <n v="37.353610000000003"/>
    <n v="-107.32458800000001"/>
    <d v="2014-08-07T00:00:00"/>
    <d v="2014-08-27T00:00:00"/>
    <x v="5"/>
    <s v="N20"/>
    <x v="3"/>
    <x v="69"/>
    <s v="41878_17_N_20"/>
    <n v="1"/>
    <n v="1"/>
    <m/>
  </r>
  <r>
    <n v="443"/>
    <m/>
    <x v="19"/>
    <x v="20"/>
    <n v="37.353610000000003"/>
    <n v="-107.32458800000001"/>
    <d v="2014-08-07T00:00:00"/>
    <d v="2014-08-27T00:00:00"/>
    <x v="5"/>
    <s v="C83"/>
    <x v="0"/>
    <x v="104"/>
    <s v="41878_17_C_83"/>
    <n v="1"/>
    <n v="1"/>
    <m/>
  </r>
  <r>
    <n v="444"/>
    <m/>
    <x v="19"/>
    <x v="20"/>
    <n v="37.353610000000003"/>
    <n v="-107.32458800000001"/>
    <d v="2014-08-07T00:00:00"/>
    <d v="2014-08-27T00:00:00"/>
    <x v="5"/>
    <s v="C44"/>
    <x v="0"/>
    <x v="41"/>
    <s v="41878_17_C_44"/>
    <n v="1"/>
    <n v="1"/>
    <m/>
  </r>
  <r>
    <n v="445"/>
    <m/>
    <x v="19"/>
    <x v="20"/>
    <n v="37.353610000000003"/>
    <n v="-107.32458800000001"/>
    <d v="2014-08-07T00:00:00"/>
    <d v="2014-08-27T00:00:00"/>
    <x v="5"/>
    <s v="P105"/>
    <x v="1"/>
    <x v="7"/>
    <s v="41878_17_P_105"/>
    <n v="1"/>
    <n v="1"/>
    <m/>
  </r>
  <r>
    <n v="446"/>
    <m/>
    <x v="19"/>
    <x v="20"/>
    <n v="37.353610000000003"/>
    <n v="-107.32458800000001"/>
    <d v="2014-08-07T00:00:00"/>
    <d v="2014-08-27T00:00:00"/>
    <x v="5"/>
    <s v="N55"/>
    <x v="3"/>
    <x v="86"/>
    <s v="41878_17_N_55"/>
    <n v="1"/>
    <n v="1"/>
    <m/>
  </r>
  <r>
    <n v="447"/>
    <m/>
    <x v="19"/>
    <x v="20"/>
    <n v="37.353610000000003"/>
    <n v="-107.32458800000001"/>
    <d v="2014-08-07T00:00:00"/>
    <d v="2014-08-27T00:00:00"/>
    <x v="5"/>
    <s v="N45"/>
    <x v="3"/>
    <x v="57"/>
    <s v="41878_17_N_45"/>
    <n v="1"/>
    <n v="1"/>
    <m/>
  </r>
  <r>
    <n v="448"/>
    <m/>
    <x v="19"/>
    <x v="20"/>
    <n v="37.353610000000003"/>
    <n v="-107.32458800000001"/>
    <d v="2014-08-07T00:00:00"/>
    <d v="2014-08-27T00:00:00"/>
    <x v="5"/>
    <s v="P35"/>
    <x v="1"/>
    <x v="109"/>
    <s v="41878_17_P_35"/>
    <n v="1"/>
    <n v="1"/>
    <m/>
  </r>
  <r>
    <n v="449"/>
    <m/>
    <x v="19"/>
    <x v="20"/>
    <n v="37.353610000000003"/>
    <n v="-107.32458800000001"/>
    <d v="2014-08-07T00:00:00"/>
    <d v="2014-08-27T00:00:00"/>
    <x v="5"/>
    <s v="P73"/>
    <x v="1"/>
    <x v="26"/>
    <s v="41878_17_P_73"/>
    <n v="1"/>
    <n v="1"/>
    <m/>
  </r>
  <r>
    <n v="450"/>
    <m/>
    <x v="19"/>
    <x v="20"/>
    <n v="37.353610000000003"/>
    <n v="-107.32458800000001"/>
    <d v="2014-08-07T00:00:00"/>
    <d v="2014-08-27T00:00:00"/>
    <x v="5"/>
    <s v="P86"/>
    <x v="1"/>
    <x v="10"/>
    <s v="41878_17_P_86"/>
    <n v="1"/>
    <n v="1"/>
    <m/>
  </r>
  <r>
    <n v="451"/>
    <m/>
    <x v="19"/>
    <x v="20"/>
    <n v="37.353610000000003"/>
    <n v="-107.32458800000001"/>
    <d v="2014-08-07T00:00:00"/>
    <d v="2014-08-27T00:00:00"/>
    <x v="5"/>
    <s v="NP81"/>
    <x v="2"/>
    <x v="61"/>
    <s v="41878_17_NP_81"/>
    <n v="1"/>
    <n v="1"/>
    <m/>
  </r>
  <r>
    <n v="452"/>
    <m/>
    <x v="19"/>
    <x v="20"/>
    <n v="37.353610000000003"/>
    <n v="-107.32458800000001"/>
    <d v="2014-08-07T00:00:00"/>
    <d v="2014-08-27T00:00:00"/>
    <x v="5"/>
    <s v="C72"/>
    <x v="0"/>
    <x v="37"/>
    <s v="41878_17_C_72"/>
    <n v="1"/>
    <n v="1"/>
    <m/>
  </r>
  <r>
    <n v="453"/>
    <m/>
    <x v="19"/>
    <x v="20"/>
    <n v="37.353610000000003"/>
    <n v="-107.32458800000001"/>
    <d v="2014-08-07T00:00:00"/>
    <d v="2014-08-27T00:00:00"/>
    <x v="5"/>
    <s v="P70"/>
    <x v="1"/>
    <x v="103"/>
    <s v="41878_17_P_70"/>
    <n v="1"/>
    <n v="1"/>
    <m/>
  </r>
  <r>
    <n v="454"/>
    <m/>
    <x v="19"/>
    <x v="20"/>
    <n v="37.353610000000003"/>
    <n v="-107.32458800000001"/>
    <d v="2014-08-07T00:00:00"/>
    <d v="2014-08-27T00:00:00"/>
    <x v="5"/>
    <s v="C24"/>
    <x v="0"/>
    <x v="36"/>
    <s v="41878_17_C_24"/>
    <n v="1"/>
    <n v="1"/>
    <m/>
  </r>
  <r>
    <n v="455"/>
    <m/>
    <x v="19"/>
    <x v="20"/>
    <n v="37.353610000000003"/>
    <n v="-107.32458800000001"/>
    <d v="2014-08-07T00:00:00"/>
    <d v="2014-08-27T00:00:00"/>
    <x v="5"/>
    <s v="C81"/>
    <x v="0"/>
    <x v="61"/>
    <s v="41878_17_C_81"/>
    <n v="1"/>
    <n v="1"/>
    <m/>
  </r>
  <r>
    <n v="456"/>
    <m/>
    <x v="19"/>
    <x v="20"/>
    <n v="37.353610000000003"/>
    <n v="-107.32458800000001"/>
    <d v="2014-08-07T00:00:00"/>
    <d v="2014-08-27T00:00:00"/>
    <x v="5"/>
    <s v="NP38"/>
    <x v="2"/>
    <x v="102"/>
    <s v="41878_17_NP_38"/>
    <n v="1"/>
    <n v="1"/>
    <m/>
  </r>
  <r>
    <n v="457"/>
    <m/>
    <x v="19"/>
    <x v="20"/>
    <n v="37.353610000000003"/>
    <n v="-107.32458800000001"/>
    <d v="2014-08-07T00:00:00"/>
    <d v="2014-08-27T00:00:00"/>
    <x v="5"/>
    <s v="N106"/>
    <x v="3"/>
    <x v="19"/>
    <s v="41878_17_N_106"/>
    <n v="1"/>
    <n v="1"/>
    <m/>
  </r>
  <r>
    <n v="458"/>
    <m/>
    <x v="19"/>
    <x v="20"/>
    <n v="37.353610000000003"/>
    <n v="-107.32458800000001"/>
    <d v="2014-08-07T00:00:00"/>
    <d v="2014-08-27T00:00:00"/>
    <x v="5"/>
    <s v="P84"/>
    <x v="1"/>
    <x v="63"/>
    <s v="41878_17_P_84"/>
    <n v="1"/>
    <n v="1"/>
    <m/>
  </r>
  <r>
    <n v="459"/>
    <m/>
    <x v="19"/>
    <x v="20"/>
    <n v="37.353610000000003"/>
    <n v="-107.32458800000001"/>
    <d v="2014-08-07T00:00:00"/>
    <d v="2014-08-27T00:00:00"/>
    <x v="5"/>
    <s v="N77"/>
    <x v="3"/>
    <x v="115"/>
    <s v="41878_17_N_77"/>
    <n v="1"/>
    <n v="1"/>
    <m/>
  </r>
  <r>
    <m/>
    <m/>
    <x v="20"/>
    <x v="14"/>
    <m/>
    <m/>
    <m/>
    <m/>
    <x v="21"/>
    <m/>
    <x v="4"/>
    <x v="11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64" firstHeaderRow="1" firstDataRow="1" firstDataCol="1"/>
  <pivotFields count="16">
    <pivotField showAll="0"/>
    <pivotField showAll="0"/>
    <pivotField axis="axisRow" showAll="0">
      <items count="22">
        <item x="18"/>
        <item x="12"/>
        <item x="11"/>
        <item x="15"/>
        <item x="19"/>
        <item x="0"/>
        <item x="4"/>
        <item x="17"/>
        <item x="3"/>
        <item x="13"/>
        <item x="9"/>
        <item x="14"/>
        <item x="16"/>
        <item x="8"/>
        <item x="2"/>
        <item x="10"/>
        <item x="6"/>
        <item x="5"/>
        <item x="1"/>
        <item x="7"/>
        <item x="20"/>
        <item t="default"/>
      </items>
    </pivotField>
    <pivotField axis="axisRow" showAll="0">
      <items count="41">
        <item x="9"/>
        <item x="8"/>
        <item x="12"/>
        <item x="0"/>
        <item x="6"/>
        <item m="1" x="22"/>
        <item m="1" x="35"/>
        <item m="1" x="29"/>
        <item m="1" x="23"/>
        <item m="1" x="36"/>
        <item m="1" x="31"/>
        <item m="1" x="25"/>
        <item m="1" x="38"/>
        <item m="1" x="30"/>
        <item m="1" x="24"/>
        <item m="1" x="37"/>
        <item m="1" x="32"/>
        <item m="1" x="26"/>
        <item m="1" x="39"/>
        <item m="1" x="33"/>
        <item m="1" x="28"/>
        <item m="1" x="21"/>
        <item m="1" x="34"/>
        <item m="1" x="27"/>
        <item x="10"/>
        <item x="2"/>
        <item x="18"/>
        <item x="11"/>
        <item x="3"/>
        <item x="4"/>
        <item x="5"/>
        <item x="16"/>
        <item x="20"/>
        <item x="7"/>
        <item x="1"/>
        <item x="15"/>
        <item x="19"/>
        <item x="17"/>
        <item x="13"/>
        <item x="14"/>
        <item t="default"/>
      </items>
    </pivotField>
    <pivotField showAll="0"/>
    <pivotField showAll="0"/>
    <pivotField showAll="0"/>
    <pivotField showAll="0"/>
    <pivotField axis="axisRow" showAll="0">
      <items count="23">
        <item x="14"/>
        <item x="2"/>
        <item x="4"/>
        <item x="11"/>
        <item x="7"/>
        <item x="12"/>
        <item x="3"/>
        <item x="10"/>
        <item x="13"/>
        <item x="15"/>
        <item x="16"/>
        <item x="17"/>
        <item x="18"/>
        <item x="0"/>
        <item x="9"/>
        <item x="1"/>
        <item x="5"/>
        <item x="6"/>
        <item x="8"/>
        <item x="20"/>
        <item x="19"/>
        <item x="21"/>
        <item t="default"/>
      </items>
    </pivotField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>
      <items count="118">
        <item x="110"/>
        <item x="4"/>
        <item x="107"/>
        <item x="105"/>
        <item x="96"/>
        <item x="95"/>
        <item x="0"/>
        <item x="31"/>
        <item x="15"/>
        <item x="99"/>
        <item x="98"/>
        <item x="79"/>
        <item x="35"/>
        <item x="77"/>
        <item x="84"/>
        <item x="76"/>
        <item x="90"/>
        <item x="87"/>
        <item x="16"/>
        <item x="69"/>
        <item x="17"/>
        <item x="18"/>
        <item x="2"/>
        <item x="36"/>
        <item x="74"/>
        <item x="25"/>
        <item x="66"/>
        <item x="6"/>
        <item x="60"/>
        <item x="72"/>
        <item x="46"/>
        <item x="88"/>
        <item x="101"/>
        <item x="89"/>
        <item x="109"/>
        <item x="44"/>
        <item x="22"/>
        <item x="102"/>
        <item x="45"/>
        <item x="24"/>
        <item x="50"/>
        <item x="34"/>
        <item x="47"/>
        <item x="41"/>
        <item x="57"/>
        <item x="83"/>
        <item x="14"/>
        <item x="68"/>
        <item x="29"/>
        <item x="112"/>
        <item x="38"/>
        <item x="78"/>
        <item x="49"/>
        <item x="75"/>
        <item x="86"/>
        <item x="114"/>
        <item x="64"/>
        <item x="1"/>
        <item x="59"/>
        <item x="94"/>
        <item x="52"/>
        <item x="92"/>
        <item x="82"/>
        <item x="55"/>
        <item x="5"/>
        <item x="58"/>
        <item x="111"/>
        <item x="13"/>
        <item x="80"/>
        <item x="103"/>
        <item x="42"/>
        <item x="37"/>
        <item x="26"/>
        <item x="9"/>
        <item x="12"/>
        <item x="48"/>
        <item x="115"/>
        <item x="65"/>
        <item x="113"/>
        <item x="91"/>
        <item x="61"/>
        <item x="56"/>
        <item x="104"/>
        <item x="63"/>
        <item x="73"/>
        <item x="10"/>
        <item x="62"/>
        <item x="20"/>
        <item x="8"/>
        <item x="81"/>
        <item x="108"/>
        <item x="39"/>
        <item x="28"/>
        <item x="106"/>
        <item x="93"/>
        <item x="97"/>
        <item x="3"/>
        <item x="11"/>
        <item x="67"/>
        <item x="70"/>
        <item x="53"/>
        <item x="51"/>
        <item x="40"/>
        <item x="85"/>
        <item x="7"/>
        <item x="19"/>
        <item x="54"/>
        <item x="33"/>
        <item x="71"/>
        <item x="27"/>
        <item x="23"/>
        <item x="30"/>
        <item x="43"/>
        <item x="32"/>
        <item x="21"/>
        <item x="100"/>
        <item x="116"/>
        <item t="default"/>
      </items>
    </pivotField>
    <pivotField showAll="0"/>
    <pivotField showAll="0"/>
    <pivotField dataField="1" showAll="0"/>
    <pivotField showAll="0"/>
  </pivotFields>
  <rowFields count="4">
    <field x="2"/>
    <field x="3"/>
    <field x="8"/>
    <field x="10"/>
  </rowFields>
  <rowItems count="161">
    <i>
      <x/>
    </i>
    <i r="1">
      <x v="36"/>
    </i>
    <i r="2">
      <x v="19"/>
    </i>
    <i r="3">
      <x/>
    </i>
    <i r="3">
      <x v="1"/>
    </i>
    <i r="3">
      <x v="2"/>
    </i>
    <i r="3">
      <x v="3"/>
    </i>
    <i>
      <x v="1"/>
    </i>
    <i r="1">
      <x v="2"/>
    </i>
    <i r="2">
      <x v="8"/>
    </i>
    <i r="3">
      <x/>
    </i>
    <i r="3">
      <x v="1"/>
    </i>
    <i r="3">
      <x v="2"/>
    </i>
    <i r="3">
      <x v="3"/>
    </i>
    <i>
      <x v="2"/>
    </i>
    <i r="1">
      <x v="27"/>
    </i>
    <i r="2">
      <x v="5"/>
    </i>
    <i r="3">
      <x/>
    </i>
    <i r="3">
      <x v="1"/>
    </i>
    <i r="3">
      <x v="2"/>
    </i>
    <i r="3">
      <x v="3"/>
    </i>
    <i r="1">
      <x v="38"/>
    </i>
    <i r="2">
      <x/>
    </i>
    <i r="3">
      <x/>
    </i>
    <i r="3">
      <x v="1"/>
    </i>
    <i r="3">
      <x v="2"/>
    </i>
    <i r="3">
      <x v="3"/>
    </i>
    <i>
      <x v="3"/>
    </i>
    <i r="1">
      <x v="31"/>
    </i>
    <i r="2">
      <x v="11"/>
    </i>
    <i r="3">
      <x/>
    </i>
    <i r="3">
      <x v="1"/>
    </i>
    <i r="3">
      <x v="2"/>
    </i>
    <i r="3">
      <x v="3"/>
    </i>
    <i>
      <x v="4"/>
    </i>
    <i r="1">
      <x v="32"/>
    </i>
    <i r="2">
      <x v="16"/>
    </i>
    <i r="3">
      <x/>
    </i>
    <i r="3">
      <x v="1"/>
    </i>
    <i r="3">
      <x v="2"/>
    </i>
    <i r="3">
      <x v="3"/>
    </i>
    <i r="2">
      <x v="17"/>
    </i>
    <i r="3">
      <x/>
    </i>
    <i r="3">
      <x v="1"/>
    </i>
    <i r="3">
      <x v="2"/>
    </i>
    <i r="3">
      <x v="3"/>
    </i>
    <i>
      <x v="5"/>
    </i>
    <i r="1">
      <x v="3"/>
    </i>
    <i r="2">
      <x v="13"/>
    </i>
    <i r="3">
      <x/>
    </i>
    <i r="3">
      <x v="1"/>
    </i>
    <i r="3">
      <x v="2"/>
    </i>
    <i r="3">
      <x v="3"/>
    </i>
    <i>
      <x v="6"/>
    </i>
    <i r="1">
      <x v="29"/>
    </i>
    <i r="2">
      <x v="16"/>
    </i>
    <i r="3">
      <x/>
    </i>
    <i r="3">
      <x v="1"/>
    </i>
    <i r="3">
      <x v="2"/>
    </i>
    <i r="3">
      <x v="3"/>
    </i>
    <i>
      <x v="7"/>
    </i>
    <i r="1">
      <x v="26"/>
    </i>
    <i r="2">
      <x v="20"/>
    </i>
    <i r="3">
      <x/>
    </i>
    <i r="3">
      <x v="1"/>
    </i>
    <i r="3">
      <x v="2"/>
    </i>
    <i r="3">
      <x v="3"/>
    </i>
    <i>
      <x v="8"/>
    </i>
    <i r="1">
      <x v="28"/>
    </i>
    <i r="2">
      <x v="2"/>
    </i>
    <i r="3">
      <x/>
    </i>
    <i r="3">
      <x v="1"/>
    </i>
    <i r="3">
      <x v="2"/>
    </i>
    <i r="3">
      <x v="3"/>
    </i>
    <i r="2">
      <x v="6"/>
    </i>
    <i r="3">
      <x/>
    </i>
    <i r="3">
      <x v="1"/>
    </i>
    <i r="3">
      <x v="2"/>
    </i>
    <i r="3">
      <x v="3"/>
    </i>
    <i>
      <x v="9"/>
    </i>
    <i r="1">
      <x v="39"/>
    </i>
    <i r="2">
      <x v="9"/>
    </i>
    <i r="3">
      <x/>
    </i>
    <i r="3">
      <x v="1"/>
    </i>
    <i r="3">
      <x v="2"/>
    </i>
    <i r="3">
      <x v="3"/>
    </i>
    <i>
      <x v="10"/>
    </i>
    <i r="1">
      <x/>
    </i>
    <i r="2">
      <x v="7"/>
    </i>
    <i r="3">
      <x/>
    </i>
    <i r="3">
      <x v="1"/>
    </i>
    <i r="3">
      <x v="2"/>
    </i>
    <i r="3">
      <x v="3"/>
    </i>
    <i>
      <x v="11"/>
    </i>
    <i r="1">
      <x v="35"/>
    </i>
    <i r="2">
      <x v="10"/>
    </i>
    <i r="3">
      <x/>
    </i>
    <i r="3">
      <x v="1"/>
    </i>
    <i r="3">
      <x v="2"/>
    </i>
    <i r="3">
      <x v="3"/>
    </i>
    <i>
      <x v="12"/>
    </i>
    <i r="1">
      <x v="37"/>
    </i>
    <i r="2">
      <x v="12"/>
    </i>
    <i r="3">
      <x/>
    </i>
    <i r="3">
      <x v="1"/>
    </i>
    <i r="3">
      <x v="2"/>
    </i>
    <i r="3">
      <x v="3"/>
    </i>
    <i>
      <x v="13"/>
    </i>
    <i r="1">
      <x v="1"/>
    </i>
    <i r="2">
      <x v="14"/>
    </i>
    <i r="3">
      <x/>
    </i>
    <i r="3">
      <x v="1"/>
    </i>
    <i r="3">
      <x v="2"/>
    </i>
    <i r="3">
      <x v="3"/>
    </i>
    <i>
      <x v="14"/>
    </i>
    <i r="1">
      <x v="25"/>
    </i>
    <i r="2">
      <x v="1"/>
    </i>
    <i r="3">
      <x/>
    </i>
    <i r="3">
      <x v="1"/>
    </i>
    <i r="3">
      <x v="2"/>
    </i>
    <i r="3">
      <x v="3"/>
    </i>
    <i>
      <x v="15"/>
    </i>
    <i r="1">
      <x v="24"/>
    </i>
    <i r="2">
      <x v="3"/>
    </i>
    <i r="3">
      <x/>
    </i>
    <i r="3">
      <x v="1"/>
    </i>
    <i r="3">
      <x v="2"/>
    </i>
    <i r="3">
      <x v="3"/>
    </i>
    <i>
      <x v="16"/>
    </i>
    <i r="1">
      <x v="4"/>
    </i>
    <i r="2">
      <x v="4"/>
    </i>
    <i r="3">
      <x/>
    </i>
    <i r="3">
      <x v="1"/>
    </i>
    <i r="3">
      <x v="2"/>
    </i>
    <i r="3">
      <x v="3"/>
    </i>
    <i>
      <x v="17"/>
    </i>
    <i r="1">
      <x v="30"/>
    </i>
    <i r="2">
      <x v="17"/>
    </i>
    <i r="3">
      <x/>
    </i>
    <i r="3">
      <x v="1"/>
    </i>
    <i r="3">
      <x v="2"/>
    </i>
    <i r="3">
      <x v="3"/>
    </i>
    <i>
      <x v="18"/>
    </i>
    <i r="1">
      <x v="34"/>
    </i>
    <i r="2">
      <x v="15"/>
    </i>
    <i r="3">
      <x/>
    </i>
    <i r="3">
      <x v="1"/>
    </i>
    <i r="3">
      <x v="2"/>
    </i>
    <i r="3">
      <x v="3"/>
    </i>
    <i>
      <x v="19"/>
    </i>
    <i r="1">
      <x v="33"/>
    </i>
    <i r="2">
      <x v="18"/>
    </i>
    <i r="3">
      <x/>
    </i>
    <i r="3">
      <x v="1"/>
    </i>
    <i r="3">
      <x v="2"/>
    </i>
    <i r="3">
      <x v="3"/>
    </i>
    <i>
      <x v="20"/>
    </i>
    <i r="1">
      <x v="39"/>
    </i>
    <i r="2">
      <x v="21"/>
    </i>
    <i r="3">
      <x v="4"/>
    </i>
    <i t="grand">
      <x/>
    </i>
  </rowItems>
  <colItems count="1">
    <i/>
  </colItems>
  <dataFields count="1">
    <dataField name="Sum of Confirmed" fld="1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  <pageSetUpPr fitToPage="1"/>
  </sheetPr>
  <dimension ref="A1:T460"/>
  <sheetViews>
    <sheetView tabSelected="1" zoomScale="150" zoomScaleNormal="150" zoomScalePageLayoutView="150" workbookViewId="0">
      <selection sqref="A1:XFD1048576"/>
    </sheetView>
  </sheetViews>
  <sheetFormatPr baseColWidth="10" defaultColWidth="41" defaultRowHeight="14" x14ac:dyDescent="0"/>
  <cols>
    <col min="1" max="1" width="5.6640625" style="35" bestFit="1" customWidth="1"/>
    <col min="2" max="2" width="21.1640625" style="34" bestFit="1" customWidth="1"/>
    <col min="3" max="3" width="8.33203125" style="49" bestFit="1" customWidth="1"/>
    <col min="4" max="4" width="20.1640625" style="49" bestFit="1" customWidth="1"/>
    <col min="5" max="5" width="30.33203125" style="49" bestFit="1" customWidth="1"/>
    <col min="6" max="6" width="9.1640625" style="64" bestFit="1" customWidth="1"/>
    <col min="7" max="7" width="11.83203125" style="64" bestFit="1" customWidth="1"/>
    <col min="8" max="8" width="10.1640625" style="90" bestFit="1" customWidth="1"/>
    <col min="9" max="9" width="10.1640625" style="90" customWidth="1"/>
    <col min="10" max="10" width="10.83203125" style="89" bestFit="1" customWidth="1"/>
    <col min="11" max="11" width="10.83203125" style="89" customWidth="1"/>
    <col min="12" max="12" width="4.83203125" style="39" bestFit="1" customWidth="1"/>
    <col min="13" max="13" width="6.1640625" style="35" bestFit="1" customWidth="1"/>
    <col min="14" max="14" width="6" style="35" bestFit="1" customWidth="1"/>
    <col min="15" max="15" width="7.6640625" style="39" bestFit="1" customWidth="1"/>
    <col min="16" max="16" width="6.83203125" style="34" bestFit="1" customWidth="1"/>
    <col min="17" max="17" width="17.5" style="34" bestFit="1" customWidth="1"/>
    <col min="18" max="18" width="13.33203125" style="34" bestFit="1" customWidth="1"/>
    <col min="19" max="19" width="14.33203125" style="167" bestFit="1" customWidth="1"/>
    <col min="20" max="20" width="14.33203125" style="90" bestFit="1" customWidth="1"/>
    <col min="21" max="16384" width="41" style="34"/>
  </cols>
  <sheetData>
    <row r="1" spans="1:20">
      <c r="A1" s="29" t="s">
        <v>1433</v>
      </c>
      <c r="B1" s="33" t="s">
        <v>536</v>
      </c>
      <c r="C1" s="30" t="s">
        <v>281</v>
      </c>
      <c r="D1" s="30" t="s">
        <v>526</v>
      </c>
      <c r="E1" s="30" t="s">
        <v>527</v>
      </c>
      <c r="F1" s="91" t="s">
        <v>528</v>
      </c>
      <c r="G1" s="91" t="s">
        <v>529</v>
      </c>
      <c r="H1" s="86" t="s">
        <v>530</v>
      </c>
      <c r="I1" s="86" t="s">
        <v>1431</v>
      </c>
      <c r="J1" s="87" t="s">
        <v>531</v>
      </c>
      <c r="K1" s="87" t="s">
        <v>1432</v>
      </c>
      <c r="L1" s="32" t="s">
        <v>532</v>
      </c>
      <c r="M1" s="29" t="s">
        <v>533</v>
      </c>
      <c r="N1" s="29" t="s">
        <v>534</v>
      </c>
      <c r="O1" s="32" t="s">
        <v>535</v>
      </c>
      <c r="P1" s="32" t="s">
        <v>537</v>
      </c>
      <c r="Q1" s="32" t="s">
        <v>1439</v>
      </c>
      <c r="R1" s="32" t="s">
        <v>282</v>
      </c>
      <c r="S1" s="166" t="s">
        <v>1427</v>
      </c>
      <c r="T1" s="86" t="s">
        <v>1040</v>
      </c>
    </row>
    <row r="2" spans="1:20">
      <c r="A2" s="35">
        <v>1</v>
      </c>
      <c r="B2" s="40" t="str">
        <f>CONCATENATE(J2,"_",L2,"_",N2,"_",O2)</f>
        <v>41856_14_C_7</v>
      </c>
      <c r="C2" s="36">
        <v>10769</v>
      </c>
      <c r="D2" s="37" t="s">
        <v>325</v>
      </c>
      <c r="E2" s="38" t="s">
        <v>326</v>
      </c>
      <c r="F2" s="57">
        <v>37.745888000000001</v>
      </c>
      <c r="G2" s="57">
        <v>-108.236599</v>
      </c>
      <c r="H2" s="88">
        <v>41835</v>
      </c>
      <c r="I2" s="138">
        <f>H2-DATE(YEAR(H2),1,1)+1</f>
        <v>196</v>
      </c>
      <c r="J2" s="88">
        <v>41856</v>
      </c>
      <c r="K2" s="138">
        <f>J2-DATE(YEAR(J2),1,1)+1</f>
        <v>217</v>
      </c>
      <c r="L2" s="39">
        <v>14</v>
      </c>
      <c r="M2" s="95" t="s">
        <v>538</v>
      </c>
      <c r="N2" s="35" t="s">
        <v>539</v>
      </c>
      <c r="O2" s="39">
        <v>7</v>
      </c>
      <c r="P2" s="41">
        <v>2</v>
      </c>
      <c r="Q2" s="34">
        <v>1</v>
      </c>
      <c r="S2" s="167">
        <f>VLOOKUP($M2,'Chla data'!$E$1:$N$378,7,FALSE)</f>
        <v>34.230754551353009</v>
      </c>
      <c r="T2" s="90">
        <f>VLOOKUP($M2,'Chla data'!$E$1:$N$378,10,FALSE)</f>
        <v>1.4926829268292683</v>
      </c>
    </row>
    <row r="3" spans="1:20">
      <c r="A3" s="35">
        <v>2</v>
      </c>
      <c r="B3" s="40" t="str">
        <f>CONCATENATE(J3,"_",L3,"_",N3,"_",O3)</f>
        <v>41856_14_P_58</v>
      </c>
      <c r="C3" s="36">
        <v>10769</v>
      </c>
      <c r="D3" s="37" t="s">
        <v>325</v>
      </c>
      <c r="E3" s="38" t="s">
        <v>326</v>
      </c>
      <c r="F3" s="57">
        <v>37.745888000000001</v>
      </c>
      <c r="G3" s="57">
        <v>-108.236599</v>
      </c>
      <c r="H3" s="88">
        <v>41835</v>
      </c>
      <c r="I3" s="138">
        <f t="shared" ref="I3:I66" si="0">H3-DATE(YEAR(H3),1,1)+1</f>
        <v>196</v>
      </c>
      <c r="J3" s="88">
        <v>41856</v>
      </c>
      <c r="K3" s="138">
        <f t="shared" ref="K3:K66" si="1">J3-DATE(YEAR(J3),1,1)+1</f>
        <v>217</v>
      </c>
      <c r="L3" s="39">
        <v>14</v>
      </c>
      <c r="M3" s="95" t="s">
        <v>540</v>
      </c>
      <c r="N3" s="35" t="s">
        <v>541</v>
      </c>
      <c r="O3" s="39">
        <v>58</v>
      </c>
      <c r="P3" s="41">
        <v>2</v>
      </c>
      <c r="Q3" s="34">
        <v>1</v>
      </c>
      <c r="S3" s="167">
        <f>VLOOKUP($M3,'Chla data'!$E$1:$N$378,7,FALSE)</f>
        <v>16.945918094729215</v>
      </c>
      <c r="T3" s="90">
        <f>VLOOKUP($M3,'Chla data'!$E$1:$N$378,10,FALSE)</f>
        <v>1.3448275862068968</v>
      </c>
    </row>
    <row r="4" spans="1:20">
      <c r="A4" s="35">
        <v>3</v>
      </c>
      <c r="B4" s="40" t="str">
        <f>CONCATENATE(J4,"_",L4,"_",N4,"_",O4)</f>
        <v>41856_14_NP_23</v>
      </c>
      <c r="C4" s="36">
        <v>10769</v>
      </c>
      <c r="D4" s="37" t="s">
        <v>325</v>
      </c>
      <c r="E4" s="38" t="s">
        <v>326</v>
      </c>
      <c r="F4" s="57">
        <v>37.745888000000001</v>
      </c>
      <c r="G4" s="57">
        <v>-108.236599</v>
      </c>
      <c r="H4" s="88">
        <v>41835</v>
      </c>
      <c r="I4" s="138">
        <f t="shared" si="0"/>
        <v>196</v>
      </c>
      <c r="J4" s="88">
        <v>41856</v>
      </c>
      <c r="K4" s="138">
        <f t="shared" si="1"/>
        <v>217</v>
      </c>
      <c r="L4" s="39">
        <v>14</v>
      </c>
      <c r="M4" s="95" t="s">
        <v>542</v>
      </c>
      <c r="N4" s="35" t="s">
        <v>543</v>
      </c>
      <c r="O4" s="39">
        <v>23</v>
      </c>
      <c r="P4" s="41">
        <v>2</v>
      </c>
      <c r="Q4" s="41">
        <v>0</v>
      </c>
      <c r="S4" s="167" t="e">
        <f>VLOOKUP($M4,'Chla data'!$E$1:$N$378,7,FALSE)</f>
        <v>#N/A</v>
      </c>
      <c r="T4" s="90" t="e">
        <f>VLOOKUP($M4,'Chla data'!$E$1:$N$378,10,FALSE)</f>
        <v>#N/A</v>
      </c>
    </row>
    <row r="5" spans="1:20">
      <c r="A5" s="35">
        <v>4</v>
      </c>
      <c r="B5" s="40" t="str">
        <f>CONCATENATE(J5,"_",L5,"_",N5,"_",O5)</f>
        <v>41856_14_N_97</v>
      </c>
      <c r="C5" s="36">
        <v>10769</v>
      </c>
      <c r="D5" s="37" t="s">
        <v>325</v>
      </c>
      <c r="E5" s="38" t="s">
        <v>326</v>
      </c>
      <c r="F5" s="57">
        <v>37.745888000000001</v>
      </c>
      <c r="G5" s="57">
        <v>-108.236599</v>
      </c>
      <c r="H5" s="88">
        <v>41835</v>
      </c>
      <c r="I5" s="138">
        <f t="shared" si="0"/>
        <v>196</v>
      </c>
      <c r="J5" s="88">
        <v>41856</v>
      </c>
      <c r="K5" s="138">
        <f t="shared" si="1"/>
        <v>217</v>
      </c>
      <c r="L5" s="39">
        <v>14</v>
      </c>
      <c r="M5" s="95" t="s">
        <v>544</v>
      </c>
      <c r="N5" s="35" t="s">
        <v>545</v>
      </c>
      <c r="O5" s="39">
        <v>97</v>
      </c>
      <c r="P5" s="41">
        <v>2</v>
      </c>
      <c r="Q5" s="41">
        <v>0</v>
      </c>
      <c r="S5" s="167" t="e">
        <f>VLOOKUP($M5,'Chla data'!$E$1:$N$378,7,FALSE)</f>
        <v>#N/A</v>
      </c>
      <c r="T5" s="90" t="e">
        <f>VLOOKUP($M5,'Chla data'!$E$1:$N$378,10,FALSE)</f>
        <v>#N/A</v>
      </c>
    </row>
    <row r="6" spans="1:20">
      <c r="A6" s="35">
        <v>5</v>
      </c>
      <c r="B6" s="40" t="str">
        <f>CONCATENATE(J6,"_",L6,"_",N6,"_",O6)</f>
        <v>41856_14_N_2</v>
      </c>
      <c r="C6" s="36">
        <v>10769</v>
      </c>
      <c r="D6" s="37" t="s">
        <v>325</v>
      </c>
      <c r="E6" s="38" t="s">
        <v>326</v>
      </c>
      <c r="F6" s="57">
        <v>37.745888000000001</v>
      </c>
      <c r="G6" s="57">
        <v>-108.236599</v>
      </c>
      <c r="H6" s="88">
        <v>41835</v>
      </c>
      <c r="I6" s="138">
        <f t="shared" si="0"/>
        <v>196</v>
      </c>
      <c r="J6" s="88">
        <v>41856</v>
      </c>
      <c r="K6" s="138">
        <f t="shared" si="1"/>
        <v>217</v>
      </c>
      <c r="L6" s="39">
        <v>14</v>
      </c>
      <c r="M6" s="95" t="s">
        <v>546</v>
      </c>
      <c r="N6" s="35" t="s">
        <v>545</v>
      </c>
      <c r="O6" s="39">
        <v>2</v>
      </c>
      <c r="P6" s="41">
        <v>2</v>
      </c>
      <c r="Q6" s="41">
        <v>0</v>
      </c>
      <c r="S6" s="167" t="e">
        <f>VLOOKUP($M6,'Chla data'!$E$1:$N$378,7,FALSE)</f>
        <v>#N/A</v>
      </c>
      <c r="T6" s="90" t="e">
        <f>VLOOKUP($M6,'Chla data'!$E$1:$N$378,10,FALSE)</f>
        <v>#N/A</v>
      </c>
    </row>
    <row r="7" spans="1:20">
      <c r="A7" s="35">
        <v>6</v>
      </c>
      <c r="B7" s="40" t="str">
        <f>CONCATENATE(J7,"_",L7,"_",N7,"_",O7)</f>
        <v>41856_14_P_65</v>
      </c>
      <c r="C7" s="36">
        <v>10769</v>
      </c>
      <c r="D7" s="37" t="s">
        <v>325</v>
      </c>
      <c r="E7" s="38" t="s">
        <v>326</v>
      </c>
      <c r="F7" s="57">
        <v>37.745888000000001</v>
      </c>
      <c r="G7" s="57">
        <v>-108.236599</v>
      </c>
      <c r="H7" s="88">
        <v>41835</v>
      </c>
      <c r="I7" s="138">
        <f t="shared" si="0"/>
        <v>196</v>
      </c>
      <c r="J7" s="88">
        <v>41856</v>
      </c>
      <c r="K7" s="138">
        <f t="shared" si="1"/>
        <v>217</v>
      </c>
      <c r="L7" s="39">
        <v>14</v>
      </c>
      <c r="M7" s="95" t="s">
        <v>547</v>
      </c>
      <c r="N7" s="35" t="s">
        <v>541</v>
      </c>
      <c r="O7" s="39">
        <v>65</v>
      </c>
      <c r="P7" s="41">
        <v>2</v>
      </c>
      <c r="Q7" s="41">
        <v>0</v>
      </c>
      <c r="S7" s="167" t="e">
        <f>VLOOKUP($M7,'Chla data'!$E$1:$N$378,7,FALSE)</f>
        <v>#N/A</v>
      </c>
      <c r="T7" s="90" t="e">
        <f>VLOOKUP($M7,'Chla data'!$E$1:$N$378,10,FALSE)</f>
        <v>#N/A</v>
      </c>
    </row>
    <row r="8" spans="1:20">
      <c r="A8" s="35">
        <v>7</v>
      </c>
      <c r="B8" s="40" t="str">
        <f>CONCATENATE(J8,"_",L8,"_",N8,"_",O8)</f>
        <v>41856_14_C_28</v>
      </c>
      <c r="C8" s="36">
        <v>10769</v>
      </c>
      <c r="D8" s="37" t="s">
        <v>325</v>
      </c>
      <c r="E8" s="38" t="s">
        <v>326</v>
      </c>
      <c r="F8" s="57">
        <v>37.745888000000001</v>
      </c>
      <c r="G8" s="57">
        <v>-108.236599</v>
      </c>
      <c r="H8" s="88">
        <v>41835</v>
      </c>
      <c r="I8" s="138">
        <f t="shared" si="0"/>
        <v>196</v>
      </c>
      <c r="J8" s="88">
        <v>41856</v>
      </c>
      <c r="K8" s="138">
        <f t="shared" si="1"/>
        <v>217</v>
      </c>
      <c r="L8" s="39">
        <v>14</v>
      </c>
      <c r="M8" s="95" t="s">
        <v>548</v>
      </c>
      <c r="N8" s="35" t="s">
        <v>539</v>
      </c>
      <c r="O8" s="39">
        <v>28</v>
      </c>
      <c r="P8" s="34">
        <v>2</v>
      </c>
      <c r="Q8" s="34">
        <v>0</v>
      </c>
      <c r="S8" s="167" t="e">
        <f>VLOOKUP($M8,'Chla data'!$E$1:$N$378,7,FALSE)</f>
        <v>#N/A</v>
      </c>
      <c r="T8" s="90" t="e">
        <f>VLOOKUP($M8,'Chla data'!$E$1:$N$378,10,FALSE)</f>
        <v>#N/A</v>
      </c>
    </row>
    <row r="9" spans="1:20">
      <c r="A9" s="35">
        <v>8</v>
      </c>
      <c r="B9" s="40" t="str">
        <f>CONCATENATE(J9,"_",L9,"_",N9,"_",O9)</f>
        <v>41856_14_N_105</v>
      </c>
      <c r="C9" s="36">
        <v>10769</v>
      </c>
      <c r="D9" s="37" t="s">
        <v>325</v>
      </c>
      <c r="E9" s="38" t="s">
        <v>326</v>
      </c>
      <c r="F9" s="57">
        <v>37.745888000000001</v>
      </c>
      <c r="G9" s="57">
        <v>-108.236599</v>
      </c>
      <c r="H9" s="88">
        <v>41835</v>
      </c>
      <c r="I9" s="138">
        <f t="shared" si="0"/>
        <v>196</v>
      </c>
      <c r="J9" s="88">
        <v>41856</v>
      </c>
      <c r="K9" s="138">
        <f t="shared" si="1"/>
        <v>217</v>
      </c>
      <c r="L9" s="39">
        <v>14</v>
      </c>
      <c r="M9" s="95" t="s">
        <v>549</v>
      </c>
      <c r="N9" s="35" t="s">
        <v>545</v>
      </c>
      <c r="O9" s="39">
        <v>105</v>
      </c>
      <c r="P9" s="41">
        <v>2</v>
      </c>
      <c r="Q9" s="41">
        <v>0</v>
      </c>
      <c r="S9" s="167" t="e">
        <f>VLOOKUP($M9,'Chla data'!$E$1:$N$378,7,FALSE)</f>
        <v>#N/A</v>
      </c>
      <c r="T9" s="90" t="e">
        <f>VLOOKUP($M9,'Chla data'!$E$1:$N$378,10,FALSE)</f>
        <v>#N/A</v>
      </c>
    </row>
    <row r="10" spans="1:20">
      <c r="A10" s="35">
        <v>9</v>
      </c>
      <c r="B10" s="40" t="str">
        <f>CONCATENATE(J10,"_",L10,"_",N10,"_",O10)</f>
        <v>41856_14_NP_89</v>
      </c>
      <c r="C10" s="36">
        <v>10769</v>
      </c>
      <c r="D10" s="37" t="s">
        <v>325</v>
      </c>
      <c r="E10" s="38" t="s">
        <v>326</v>
      </c>
      <c r="F10" s="57">
        <v>37.745888000000001</v>
      </c>
      <c r="G10" s="57">
        <v>-108.236599</v>
      </c>
      <c r="H10" s="88">
        <v>41835</v>
      </c>
      <c r="I10" s="138">
        <f t="shared" si="0"/>
        <v>196</v>
      </c>
      <c r="J10" s="88">
        <v>41856</v>
      </c>
      <c r="K10" s="138">
        <f t="shared" si="1"/>
        <v>217</v>
      </c>
      <c r="L10" s="39">
        <v>14</v>
      </c>
      <c r="M10" s="95" t="s">
        <v>550</v>
      </c>
      <c r="N10" s="35" t="s">
        <v>543</v>
      </c>
      <c r="O10" s="39">
        <v>89</v>
      </c>
      <c r="P10" s="41">
        <v>2</v>
      </c>
      <c r="Q10" s="34">
        <v>1</v>
      </c>
      <c r="S10" s="167">
        <f>VLOOKUP($M10,'Chla data'!$E$1:$N$378,7,FALSE)</f>
        <v>34.908591275142179</v>
      </c>
      <c r="T10" s="90">
        <f>VLOOKUP($M10,'Chla data'!$E$1:$N$378,10,FALSE)</f>
        <v>1.3614035087719301</v>
      </c>
    </row>
    <row r="11" spans="1:20">
      <c r="A11" s="35">
        <v>10</v>
      </c>
      <c r="B11" s="40" t="str">
        <f>CONCATENATE(J11,"_",L11,"_",N11,"_",O11)</f>
        <v>41856_14_NP_74</v>
      </c>
      <c r="C11" s="36">
        <v>10769</v>
      </c>
      <c r="D11" s="37" t="s">
        <v>325</v>
      </c>
      <c r="E11" s="38" t="s">
        <v>326</v>
      </c>
      <c r="F11" s="57">
        <v>37.745888000000001</v>
      </c>
      <c r="G11" s="57">
        <v>-108.236599</v>
      </c>
      <c r="H11" s="88">
        <v>41835</v>
      </c>
      <c r="I11" s="138">
        <f t="shared" si="0"/>
        <v>196</v>
      </c>
      <c r="J11" s="88">
        <v>41856</v>
      </c>
      <c r="K11" s="138">
        <f t="shared" si="1"/>
        <v>217</v>
      </c>
      <c r="L11" s="39">
        <v>14</v>
      </c>
      <c r="M11" s="95" t="s">
        <v>551</v>
      </c>
      <c r="N11" s="35" t="s">
        <v>543</v>
      </c>
      <c r="O11" s="39">
        <v>74</v>
      </c>
      <c r="P11" s="41">
        <v>2</v>
      </c>
      <c r="Q11" s="41">
        <v>0</v>
      </c>
      <c r="S11" s="167" t="e">
        <f>VLOOKUP($M11,'Chla data'!$E$1:$N$378,7,FALSE)</f>
        <v>#N/A</v>
      </c>
      <c r="T11" s="90" t="e">
        <f>VLOOKUP($M11,'Chla data'!$E$1:$N$378,10,FALSE)</f>
        <v>#N/A</v>
      </c>
    </row>
    <row r="12" spans="1:20">
      <c r="A12" s="35">
        <v>11</v>
      </c>
      <c r="B12" s="40" t="str">
        <f>CONCATENATE(J12,"_",L12,"_",N12,"_",O12)</f>
        <v>41856_14_N_86</v>
      </c>
      <c r="C12" s="36">
        <v>10769</v>
      </c>
      <c r="D12" s="37" t="s">
        <v>325</v>
      </c>
      <c r="E12" s="38" t="s">
        <v>326</v>
      </c>
      <c r="F12" s="57">
        <v>37.745888000000001</v>
      </c>
      <c r="G12" s="57">
        <v>-108.236599</v>
      </c>
      <c r="H12" s="88">
        <v>41835</v>
      </c>
      <c r="I12" s="138">
        <f t="shared" si="0"/>
        <v>196</v>
      </c>
      <c r="J12" s="88">
        <v>41856</v>
      </c>
      <c r="K12" s="138">
        <f t="shared" si="1"/>
        <v>217</v>
      </c>
      <c r="L12" s="39">
        <v>14</v>
      </c>
      <c r="M12" s="95" t="s">
        <v>552</v>
      </c>
      <c r="N12" s="35" t="s">
        <v>545</v>
      </c>
      <c r="O12" s="39">
        <v>86</v>
      </c>
      <c r="P12" s="41">
        <v>2</v>
      </c>
      <c r="Q12" s="41">
        <v>0</v>
      </c>
      <c r="S12" s="167" t="e">
        <f>VLOOKUP($M12,'Chla data'!$E$1:$N$378,7,FALSE)</f>
        <v>#N/A</v>
      </c>
      <c r="T12" s="90" t="e">
        <f>VLOOKUP($M12,'Chla data'!$E$1:$N$378,10,FALSE)</f>
        <v>#N/A</v>
      </c>
    </row>
    <row r="13" spans="1:20">
      <c r="A13" s="35">
        <v>12</v>
      </c>
      <c r="B13" s="40" t="str">
        <f>CONCATENATE(J13,"_",L13,"_",N13,"_",O13)</f>
        <v>41856_14_P_98</v>
      </c>
      <c r="C13" s="36">
        <v>10769</v>
      </c>
      <c r="D13" s="37" t="s">
        <v>325</v>
      </c>
      <c r="E13" s="38" t="s">
        <v>326</v>
      </c>
      <c r="F13" s="57">
        <v>37.745888000000001</v>
      </c>
      <c r="G13" s="57">
        <v>-108.236599</v>
      </c>
      <c r="H13" s="88">
        <v>41835</v>
      </c>
      <c r="I13" s="138">
        <f t="shared" si="0"/>
        <v>196</v>
      </c>
      <c r="J13" s="88">
        <v>41856</v>
      </c>
      <c r="K13" s="138">
        <f t="shared" si="1"/>
        <v>217</v>
      </c>
      <c r="L13" s="39">
        <v>14</v>
      </c>
      <c r="M13" s="95" t="s">
        <v>553</v>
      </c>
      <c r="N13" s="35" t="s">
        <v>541</v>
      </c>
      <c r="O13" s="39">
        <v>98</v>
      </c>
      <c r="P13" s="41">
        <v>2</v>
      </c>
      <c r="Q13" s="41">
        <v>1</v>
      </c>
      <c r="S13" s="167">
        <f>VLOOKUP($M13,'Chla data'!$E$1:$N$378,7,FALSE)</f>
        <v>17.962673180412967</v>
      </c>
      <c r="T13" s="90">
        <f>VLOOKUP($M13,'Chla data'!$E$1:$N$378,10,FALSE)</f>
        <v>1.360544217687075</v>
      </c>
    </row>
    <row r="14" spans="1:20">
      <c r="A14" s="35">
        <v>13</v>
      </c>
      <c r="B14" s="40" t="str">
        <f>CONCATENATE(J14,"_",L14,"_",N14,"_",O14)</f>
        <v>41856_14_P_75</v>
      </c>
      <c r="C14" s="36">
        <v>10769</v>
      </c>
      <c r="D14" s="37" t="s">
        <v>325</v>
      </c>
      <c r="E14" s="38" t="s">
        <v>326</v>
      </c>
      <c r="F14" s="57">
        <v>37.745888000000001</v>
      </c>
      <c r="G14" s="57">
        <v>-108.236599</v>
      </c>
      <c r="H14" s="88">
        <v>41835</v>
      </c>
      <c r="I14" s="138">
        <f t="shared" si="0"/>
        <v>196</v>
      </c>
      <c r="J14" s="88">
        <v>41856</v>
      </c>
      <c r="K14" s="138">
        <f t="shared" si="1"/>
        <v>217</v>
      </c>
      <c r="L14" s="39">
        <v>14</v>
      </c>
      <c r="M14" s="95" t="s">
        <v>554</v>
      </c>
      <c r="N14" s="35" t="s">
        <v>541</v>
      </c>
      <c r="O14" s="39">
        <v>75</v>
      </c>
      <c r="P14" s="41">
        <v>2</v>
      </c>
      <c r="Q14" s="41">
        <v>0</v>
      </c>
      <c r="S14" s="167" t="e">
        <f>VLOOKUP($M14,'Chla data'!$E$1:$N$378,7,FALSE)</f>
        <v>#N/A</v>
      </c>
      <c r="T14" s="90" t="e">
        <f>VLOOKUP($M14,'Chla data'!$E$1:$N$378,10,FALSE)</f>
        <v>#N/A</v>
      </c>
    </row>
    <row r="15" spans="1:20">
      <c r="A15" s="35">
        <v>14</v>
      </c>
      <c r="B15" s="40" t="str">
        <f>CONCATENATE(J15,"_",L15,"_",N15,"_",O15)</f>
        <v>41856_14_N_68</v>
      </c>
      <c r="C15" s="36">
        <v>10769</v>
      </c>
      <c r="D15" s="37" t="s">
        <v>325</v>
      </c>
      <c r="E15" s="38" t="s">
        <v>326</v>
      </c>
      <c r="F15" s="57">
        <v>37.745888000000001</v>
      </c>
      <c r="G15" s="57">
        <v>-108.236599</v>
      </c>
      <c r="H15" s="88">
        <v>41835</v>
      </c>
      <c r="I15" s="138">
        <f t="shared" si="0"/>
        <v>196</v>
      </c>
      <c r="J15" s="88">
        <v>41856</v>
      </c>
      <c r="K15" s="138">
        <f t="shared" si="1"/>
        <v>217</v>
      </c>
      <c r="L15" s="39">
        <v>14</v>
      </c>
      <c r="M15" s="95" t="s">
        <v>555</v>
      </c>
      <c r="N15" s="35" t="s">
        <v>545</v>
      </c>
      <c r="O15" s="39">
        <v>68</v>
      </c>
      <c r="P15" s="41">
        <v>2</v>
      </c>
      <c r="Q15" s="34">
        <v>1</v>
      </c>
      <c r="S15" s="167">
        <f>VLOOKUP($M15,'Chla data'!$E$1:$N$378,7,FALSE)</f>
        <v>33.891836189458417</v>
      </c>
      <c r="T15" s="90">
        <f>VLOOKUP($M15,'Chla data'!$E$1:$N$378,10,FALSE)</f>
        <v>1.4901960784313726</v>
      </c>
    </row>
    <row r="16" spans="1:20">
      <c r="A16" s="35">
        <v>15</v>
      </c>
      <c r="B16" s="40" t="str">
        <f>CONCATENATE(J16,"_",L16,"_",N16,"_",O16)</f>
        <v>41856_14_NP_47</v>
      </c>
      <c r="C16" s="36">
        <v>10769</v>
      </c>
      <c r="D16" s="37" t="s">
        <v>325</v>
      </c>
      <c r="E16" s="38" t="s">
        <v>326</v>
      </c>
      <c r="F16" s="57">
        <v>37.745888000000001</v>
      </c>
      <c r="G16" s="57">
        <v>-108.236599</v>
      </c>
      <c r="H16" s="88">
        <v>41835</v>
      </c>
      <c r="I16" s="138">
        <f t="shared" si="0"/>
        <v>196</v>
      </c>
      <c r="J16" s="88">
        <v>41856</v>
      </c>
      <c r="K16" s="138">
        <f t="shared" si="1"/>
        <v>217</v>
      </c>
      <c r="L16" s="39">
        <v>14</v>
      </c>
      <c r="M16" s="95" t="s">
        <v>556</v>
      </c>
      <c r="N16" s="35" t="s">
        <v>543</v>
      </c>
      <c r="O16" s="39">
        <v>47</v>
      </c>
      <c r="P16" s="41">
        <v>2</v>
      </c>
      <c r="Q16" s="34">
        <v>1</v>
      </c>
      <c r="S16" s="167">
        <f>VLOOKUP($M16,'Chla data'!$E$1:$N$378,7,FALSE)</f>
        <v>41.348040151139266</v>
      </c>
      <c r="T16" s="90">
        <f>VLOOKUP($M16,'Chla data'!$E$1:$N$378,10,FALSE)</f>
        <v>1.371951219512195</v>
      </c>
    </row>
    <row r="17" spans="1:20">
      <c r="A17" s="35">
        <v>16</v>
      </c>
      <c r="B17" s="40" t="str">
        <f>CONCATENATE(J17,"_",L17,"_",N17,"_",O17)</f>
        <v>41856_14_C_9</v>
      </c>
      <c r="C17" s="36">
        <v>10769</v>
      </c>
      <c r="D17" s="37" t="s">
        <v>325</v>
      </c>
      <c r="E17" s="38" t="s">
        <v>326</v>
      </c>
      <c r="F17" s="57">
        <v>37.745888000000001</v>
      </c>
      <c r="G17" s="57">
        <v>-108.236599</v>
      </c>
      <c r="H17" s="88">
        <v>41835</v>
      </c>
      <c r="I17" s="138">
        <f t="shared" si="0"/>
        <v>196</v>
      </c>
      <c r="J17" s="88">
        <v>41856</v>
      </c>
      <c r="K17" s="138">
        <f t="shared" si="1"/>
        <v>217</v>
      </c>
      <c r="L17" s="39">
        <v>14</v>
      </c>
      <c r="M17" s="95" t="s">
        <v>557</v>
      </c>
      <c r="N17" s="35" t="s">
        <v>539</v>
      </c>
      <c r="O17" s="39">
        <v>9</v>
      </c>
      <c r="P17" s="41">
        <v>2</v>
      </c>
      <c r="Q17" s="34">
        <v>1</v>
      </c>
      <c r="S17" s="167">
        <f>VLOOKUP($M17,'Chla data'!$E$1:$N$378,7,FALSE)</f>
        <v>27.791305675355911</v>
      </c>
      <c r="T17" s="90">
        <f>VLOOKUP($M17,'Chla data'!$E$1:$N$378,10,FALSE)</f>
        <v>1.4910179640718564</v>
      </c>
    </row>
    <row r="18" spans="1:20">
      <c r="A18" s="35">
        <v>17</v>
      </c>
      <c r="B18" s="40" t="str">
        <f>CONCATENATE(J18,"_",L18,"_",N18,"_",O18)</f>
        <v>41856_14_NP_86</v>
      </c>
      <c r="C18" s="36">
        <v>10769</v>
      </c>
      <c r="D18" s="37" t="s">
        <v>325</v>
      </c>
      <c r="E18" s="38" t="s">
        <v>326</v>
      </c>
      <c r="F18" s="57">
        <v>37.745888000000001</v>
      </c>
      <c r="G18" s="57">
        <v>-108.236599</v>
      </c>
      <c r="H18" s="88">
        <v>41835</v>
      </c>
      <c r="I18" s="138">
        <f t="shared" si="0"/>
        <v>196</v>
      </c>
      <c r="J18" s="88">
        <v>41856</v>
      </c>
      <c r="K18" s="138">
        <f t="shared" si="1"/>
        <v>217</v>
      </c>
      <c r="L18" s="39">
        <v>14</v>
      </c>
      <c r="M18" s="95" t="s">
        <v>558</v>
      </c>
      <c r="N18" s="35" t="s">
        <v>543</v>
      </c>
      <c r="O18" s="39">
        <v>86</v>
      </c>
      <c r="P18" s="41">
        <v>2</v>
      </c>
      <c r="Q18" s="41">
        <v>0</v>
      </c>
      <c r="S18" s="167" t="e">
        <f>VLOOKUP($M18,'Chla data'!$E$1:$N$378,7,FALSE)</f>
        <v>#N/A</v>
      </c>
      <c r="T18" s="90" t="e">
        <f>VLOOKUP($M18,'Chla data'!$E$1:$N$378,10,FALSE)</f>
        <v>#N/A</v>
      </c>
    </row>
    <row r="19" spans="1:20">
      <c r="A19" s="35">
        <v>18</v>
      </c>
      <c r="B19" s="40" t="str">
        <f>CONCATENATE(J19,"_",L19,"_",N19,"_",O19)</f>
        <v>41856_14_C_19</v>
      </c>
      <c r="C19" s="36">
        <v>10769</v>
      </c>
      <c r="D19" s="37" t="s">
        <v>325</v>
      </c>
      <c r="E19" s="38" t="s">
        <v>326</v>
      </c>
      <c r="F19" s="57">
        <v>37.745888000000001</v>
      </c>
      <c r="G19" s="57">
        <v>-108.236599</v>
      </c>
      <c r="H19" s="88">
        <v>41835</v>
      </c>
      <c r="I19" s="138">
        <f t="shared" si="0"/>
        <v>196</v>
      </c>
      <c r="J19" s="88">
        <v>41856</v>
      </c>
      <c r="K19" s="138">
        <f t="shared" si="1"/>
        <v>217</v>
      </c>
      <c r="L19" s="39">
        <v>14</v>
      </c>
      <c r="M19" s="95" t="s">
        <v>559</v>
      </c>
      <c r="N19" s="35" t="s">
        <v>539</v>
      </c>
      <c r="O19" s="39">
        <v>19</v>
      </c>
      <c r="P19" s="34">
        <v>2</v>
      </c>
      <c r="Q19" s="34">
        <v>0</v>
      </c>
      <c r="S19" s="167" t="e">
        <f>VLOOKUP($M19,'Chla data'!$E$1:$N$378,7,FALSE)</f>
        <v>#N/A</v>
      </c>
      <c r="T19" s="90" t="e">
        <f>VLOOKUP($M19,'Chla data'!$E$1:$N$378,10,FALSE)</f>
        <v>#N/A</v>
      </c>
    </row>
    <row r="20" spans="1:20">
      <c r="A20" s="35">
        <v>19</v>
      </c>
      <c r="B20" s="40" t="str">
        <f>CONCATENATE(J20,"_",L20,"_",N20,"_",O20)</f>
        <v>41856_14_P_7</v>
      </c>
      <c r="C20" s="36">
        <v>10769</v>
      </c>
      <c r="D20" s="37" t="s">
        <v>325</v>
      </c>
      <c r="E20" s="38" t="s">
        <v>326</v>
      </c>
      <c r="F20" s="57">
        <v>37.745888000000001</v>
      </c>
      <c r="G20" s="57">
        <v>-108.236599</v>
      </c>
      <c r="H20" s="88">
        <v>41835</v>
      </c>
      <c r="I20" s="138">
        <f t="shared" si="0"/>
        <v>196</v>
      </c>
      <c r="J20" s="88">
        <v>41856</v>
      </c>
      <c r="K20" s="138">
        <f t="shared" si="1"/>
        <v>217</v>
      </c>
      <c r="L20" s="39">
        <v>14</v>
      </c>
      <c r="M20" s="95" t="s">
        <v>560</v>
      </c>
      <c r="N20" s="35" t="s">
        <v>541</v>
      </c>
      <c r="O20" s="39">
        <v>7</v>
      </c>
      <c r="P20" s="41">
        <v>2</v>
      </c>
      <c r="Q20" s="34">
        <v>1</v>
      </c>
      <c r="S20" s="167">
        <f>VLOOKUP($M20,'Chla data'!$E$1:$N$378,7,FALSE)</f>
        <v>12.201061028205025</v>
      </c>
      <c r="T20" s="90">
        <f>VLOOKUP($M20,'Chla data'!$E$1:$N$378,10,FALSE)</f>
        <v>1.3214285714285714</v>
      </c>
    </row>
    <row r="21" spans="1:20">
      <c r="A21" s="35">
        <v>20</v>
      </c>
      <c r="B21" s="40" t="str">
        <f>CONCATENATE(J21,"_",L21,"_",N21,"_",O21)</f>
        <v>41856_14_C_21</v>
      </c>
      <c r="C21" s="36">
        <v>10769</v>
      </c>
      <c r="D21" s="37" t="s">
        <v>325</v>
      </c>
      <c r="E21" s="38" t="s">
        <v>326</v>
      </c>
      <c r="F21" s="57">
        <v>37.745888000000001</v>
      </c>
      <c r="G21" s="57">
        <v>-108.236599</v>
      </c>
      <c r="H21" s="88">
        <v>41835</v>
      </c>
      <c r="I21" s="138">
        <f t="shared" si="0"/>
        <v>196</v>
      </c>
      <c r="J21" s="88">
        <v>41856</v>
      </c>
      <c r="K21" s="138">
        <f t="shared" si="1"/>
        <v>217</v>
      </c>
      <c r="L21" s="39">
        <v>14</v>
      </c>
      <c r="M21" s="95" t="s">
        <v>561</v>
      </c>
      <c r="N21" s="35" t="s">
        <v>539</v>
      </c>
      <c r="O21" s="39">
        <v>21</v>
      </c>
      <c r="P21" s="34">
        <v>2</v>
      </c>
      <c r="Q21" s="34">
        <v>0</v>
      </c>
      <c r="S21" s="167" t="e">
        <f>VLOOKUP($M21,'Chla data'!$E$1:$N$378,7,FALSE)</f>
        <v>#N/A</v>
      </c>
      <c r="T21" s="90" t="e">
        <f>VLOOKUP($M21,'Chla data'!$E$1:$N$378,10,FALSE)</f>
        <v>#N/A</v>
      </c>
    </row>
    <row r="22" spans="1:20">
      <c r="A22" s="35">
        <v>21</v>
      </c>
      <c r="B22" s="40" t="str">
        <f>CONCATENATE(J22,"_",L22,"_",N22,"_",O22)</f>
        <v>41856_16_P_22</v>
      </c>
      <c r="C22" s="42" t="s">
        <v>143</v>
      </c>
      <c r="D22" s="37" t="s">
        <v>335</v>
      </c>
      <c r="E22" s="37" t="s">
        <v>336</v>
      </c>
      <c r="F22" s="64">
        <v>37.705390000000001</v>
      </c>
      <c r="G22" s="57">
        <v>-108.246014</v>
      </c>
      <c r="H22" s="88">
        <v>41835</v>
      </c>
      <c r="I22" s="138">
        <f t="shared" si="0"/>
        <v>196</v>
      </c>
      <c r="J22" s="88">
        <v>41856</v>
      </c>
      <c r="K22" s="138">
        <f t="shared" si="1"/>
        <v>217</v>
      </c>
      <c r="L22" s="39">
        <v>16</v>
      </c>
      <c r="M22" s="95" t="s">
        <v>562</v>
      </c>
      <c r="N22" s="35" t="s">
        <v>541</v>
      </c>
      <c r="O22" s="39">
        <v>22</v>
      </c>
      <c r="P22" s="41">
        <v>2</v>
      </c>
      <c r="Q22" s="34">
        <v>1</v>
      </c>
      <c r="S22" s="167" t="s">
        <v>1429</v>
      </c>
      <c r="T22" s="94" t="s">
        <v>1429</v>
      </c>
    </row>
    <row r="23" spans="1:20">
      <c r="A23" s="35">
        <v>22</v>
      </c>
      <c r="B23" s="40" t="str">
        <f>CONCATENATE(J23,"_",L23,"_",N23,"_",O23)</f>
        <v>41856_16_P_106</v>
      </c>
      <c r="C23" s="42" t="s">
        <v>143</v>
      </c>
      <c r="D23" s="37" t="s">
        <v>335</v>
      </c>
      <c r="E23" s="37" t="s">
        <v>336</v>
      </c>
      <c r="F23" s="64">
        <v>37.705390000000001</v>
      </c>
      <c r="G23" s="57">
        <v>-108.246014</v>
      </c>
      <c r="H23" s="88">
        <v>41835</v>
      </c>
      <c r="I23" s="138">
        <f t="shared" si="0"/>
        <v>196</v>
      </c>
      <c r="J23" s="88">
        <v>41856</v>
      </c>
      <c r="K23" s="138">
        <f t="shared" si="1"/>
        <v>217</v>
      </c>
      <c r="L23" s="39">
        <v>16</v>
      </c>
      <c r="M23" s="95" t="s">
        <v>563</v>
      </c>
      <c r="N23" s="35" t="s">
        <v>541</v>
      </c>
      <c r="O23" s="39">
        <v>106</v>
      </c>
      <c r="P23" s="41">
        <v>2</v>
      </c>
      <c r="Q23" s="41">
        <v>0</v>
      </c>
      <c r="S23" s="167" t="e">
        <f>VLOOKUP($M23,'Chla data'!$E$1:$N$378,7,FALSE)</f>
        <v>#N/A</v>
      </c>
      <c r="T23" s="90" t="e">
        <f>VLOOKUP($M23,'Chla data'!$E$1:$N$378,10,FALSE)</f>
        <v>#N/A</v>
      </c>
    </row>
    <row r="24" spans="1:20">
      <c r="A24" s="35">
        <v>23</v>
      </c>
      <c r="B24" s="40" t="str">
        <f>CONCATENATE(J24,"_",L24,"_",N24,"_",O24)</f>
        <v>41856_16_NP_106</v>
      </c>
      <c r="C24" s="42" t="s">
        <v>143</v>
      </c>
      <c r="D24" s="37" t="s">
        <v>335</v>
      </c>
      <c r="E24" s="37" t="s">
        <v>336</v>
      </c>
      <c r="F24" s="64">
        <v>37.705390000000001</v>
      </c>
      <c r="G24" s="57">
        <v>-108.246014</v>
      </c>
      <c r="H24" s="88">
        <v>41835</v>
      </c>
      <c r="I24" s="138">
        <f t="shared" si="0"/>
        <v>196</v>
      </c>
      <c r="J24" s="88">
        <v>41856</v>
      </c>
      <c r="K24" s="138">
        <f t="shared" si="1"/>
        <v>217</v>
      </c>
      <c r="L24" s="39">
        <v>16</v>
      </c>
      <c r="M24" s="95" t="s">
        <v>564</v>
      </c>
      <c r="N24" s="35" t="s">
        <v>543</v>
      </c>
      <c r="O24" s="39">
        <v>106</v>
      </c>
      <c r="P24" s="41">
        <v>2</v>
      </c>
      <c r="Q24" s="34">
        <v>1</v>
      </c>
      <c r="S24" s="167" t="s">
        <v>1429</v>
      </c>
      <c r="T24" s="94" t="s">
        <v>1429</v>
      </c>
    </row>
    <row r="25" spans="1:20">
      <c r="A25" s="35">
        <v>24</v>
      </c>
      <c r="B25" s="40" t="str">
        <f>CONCATENATE(J25,"_",L25,"_",N25,"_",O25)</f>
        <v>41856_16_NP_105</v>
      </c>
      <c r="C25" s="42" t="s">
        <v>143</v>
      </c>
      <c r="D25" s="37" t="s">
        <v>335</v>
      </c>
      <c r="E25" s="37" t="s">
        <v>336</v>
      </c>
      <c r="F25" s="64">
        <v>37.705390000000001</v>
      </c>
      <c r="G25" s="57">
        <v>-108.246014</v>
      </c>
      <c r="H25" s="88">
        <v>41835</v>
      </c>
      <c r="I25" s="138">
        <f t="shared" si="0"/>
        <v>196</v>
      </c>
      <c r="J25" s="88">
        <v>41856</v>
      </c>
      <c r="K25" s="138">
        <f t="shared" si="1"/>
        <v>217</v>
      </c>
      <c r="L25" s="39">
        <v>16</v>
      </c>
      <c r="M25" s="95" t="s">
        <v>565</v>
      </c>
      <c r="N25" s="35" t="s">
        <v>543</v>
      </c>
      <c r="O25" s="39">
        <v>105</v>
      </c>
      <c r="P25" s="41">
        <v>2</v>
      </c>
      <c r="Q25" s="34">
        <v>1</v>
      </c>
      <c r="S25" s="167" t="s">
        <v>1429</v>
      </c>
      <c r="T25" s="94" t="s">
        <v>1429</v>
      </c>
    </row>
    <row r="26" spans="1:20">
      <c r="A26" s="35">
        <v>25</v>
      </c>
      <c r="B26" s="40" t="str">
        <f>CONCATENATE(J26,"_",L26,"_",N26,"_",O26)</f>
        <v>41856_16_C_88</v>
      </c>
      <c r="C26" s="42" t="s">
        <v>143</v>
      </c>
      <c r="D26" s="37" t="s">
        <v>335</v>
      </c>
      <c r="E26" s="37" t="s">
        <v>336</v>
      </c>
      <c r="F26" s="64">
        <v>37.705390000000001</v>
      </c>
      <c r="G26" s="57">
        <v>-108.246014</v>
      </c>
      <c r="H26" s="88">
        <v>41835</v>
      </c>
      <c r="I26" s="138">
        <f t="shared" si="0"/>
        <v>196</v>
      </c>
      <c r="J26" s="88">
        <v>41856</v>
      </c>
      <c r="K26" s="138">
        <f t="shared" si="1"/>
        <v>217</v>
      </c>
      <c r="L26" s="39">
        <v>16</v>
      </c>
      <c r="M26" s="95" t="s">
        <v>566</v>
      </c>
      <c r="N26" s="35" t="s">
        <v>539</v>
      </c>
      <c r="O26" s="39">
        <v>88</v>
      </c>
      <c r="P26" s="41">
        <v>2</v>
      </c>
      <c r="Q26" s="41">
        <v>0</v>
      </c>
      <c r="S26" s="167" t="e">
        <f>VLOOKUP($M26,'Chla data'!$E$1:$N$378,7,FALSE)</f>
        <v>#N/A</v>
      </c>
      <c r="T26" s="90" t="e">
        <f>VLOOKUP($M26,'Chla data'!$E$1:$N$378,10,FALSE)</f>
        <v>#N/A</v>
      </c>
    </row>
    <row r="27" spans="1:20">
      <c r="A27" s="35">
        <v>26</v>
      </c>
      <c r="B27" s="40" t="str">
        <f>CONCATENATE(J27,"_",L27,"_",N27,"_",O27)</f>
        <v>41856_16_N_115</v>
      </c>
      <c r="C27" s="42" t="s">
        <v>143</v>
      </c>
      <c r="D27" s="37" t="s">
        <v>335</v>
      </c>
      <c r="E27" s="37" t="s">
        <v>336</v>
      </c>
      <c r="F27" s="64">
        <v>37.705390000000001</v>
      </c>
      <c r="G27" s="57">
        <v>-108.246014</v>
      </c>
      <c r="H27" s="88">
        <v>41835</v>
      </c>
      <c r="I27" s="138">
        <f t="shared" si="0"/>
        <v>196</v>
      </c>
      <c r="J27" s="88">
        <v>41856</v>
      </c>
      <c r="K27" s="138">
        <f t="shared" si="1"/>
        <v>217</v>
      </c>
      <c r="L27" s="39">
        <v>16</v>
      </c>
      <c r="M27" s="95" t="s">
        <v>567</v>
      </c>
      <c r="N27" s="35" t="s">
        <v>545</v>
      </c>
      <c r="O27" s="39">
        <v>115</v>
      </c>
      <c r="P27" s="41">
        <v>2</v>
      </c>
      <c r="Q27" s="41">
        <v>0</v>
      </c>
      <c r="S27" s="167" t="e">
        <f>VLOOKUP($M27,'Chla data'!$E$1:$N$378,7,FALSE)</f>
        <v>#N/A</v>
      </c>
      <c r="T27" s="90" t="e">
        <f>VLOOKUP($M27,'Chla data'!$E$1:$N$378,10,FALSE)</f>
        <v>#N/A</v>
      </c>
    </row>
    <row r="28" spans="1:20">
      <c r="A28" s="35">
        <v>27</v>
      </c>
      <c r="B28" s="40" t="str">
        <f>CONCATENATE(J28,"_",L28,"_",N28,"_",O28)</f>
        <v>41856_16_C_68</v>
      </c>
      <c r="C28" s="42" t="s">
        <v>143</v>
      </c>
      <c r="D28" s="37" t="s">
        <v>335</v>
      </c>
      <c r="E28" s="37" t="s">
        <v>336</v>
      </c>
      <c r="F28" s="64">
        <v>37.705390000000001</v>
      </c>
      <c r="G28" s="57">
        <v>-108.246014</v>
      </c>
      <c r="H28" s="88">
        <v>41835</v>
      </c>
      <c r="I28" s="138">
        <f t="shared" si="0"/>
        <v>196</v>
      </c>
      <c r="J28" s="88">
        <v>41856</v>
      </c>
      <c r="K28" s="138">
        <f t="shared" si="1"/>
        <v>217</v>
      </c>
      <c r="L28" s="39">
        <v>16</v>
      </c>
      <c r="M28" s="95" t="s">
        <v>568</v>
      </c>
      <c r="N28" s="35" t="s">
        <v>539</v>
      </c>
      <c r="O28" s="39">
        <v>68</v>
      </c>
      <c r="P28" s="41">
        <v>2</v>
      </c>
      <c r="Q28" s="41">
        <v>0</v>
      </c>
      <c r="S28" s="167" t="e">
        <f>VLOOKUP($M28,'Chla data'!$E$1:$N$378,7,FALSE)</f>
        <v>#N/A</v>
      </c>
      <c r="T28" s="90" t="e">
        <f>VLOOKUP($M28,'Chla data'!$E$1:$N$378,10,FALSE)</f>
        <v>#N/A</v>
      </c>
    </row>
    <row r="29" spans="1:20">
      <c r="A29" s="35">
        <v>28</v>
      </c>
      <c r="B29" s="40" t="str">
        <f>CONCATENATE(J29,"_",L29,"_",N29,"_",O29)</f>
        <v>41856_16_C_37</v>
      </c>
      <c r="C29" s="42" t="s">
        <v>143</v>
      </c>
      <c r="D29" s="37" t="s">
        <v>335</v>
      </c>
      <c r="E29" s="37" t="s">
        <v>336</v>
      </c>
      <c r="F29" s="64">
        <v>37.705390000000001</v>
      </c>
      <c r="G29" s="57">
        <v>-108.246014</v>
      </c>
      <c r="H29" s="88">
        <v>41835</v>
      </c>
      <c r="I29" s="138">
        <f t="shared" si="0"/>
        <v>196</v>
      </c>
      <c r="J29" s="88">
        <v>41856</v>
      </c>
      <c r="K29" s="138">
        <f t="shared" si="1"/>
        <v>217</v>
      </c>
      <c r="L29" s="39">
        <v>16</v>
      </c>
      <c r="M29" s="95" t="s">
        <v>569</v>
      </c>
      <c r="N29" s="35" t="s">
        <v>539</v>
      </c>
      <c r="O29" s="39">
        <v>37</v>
      </c>
      <c r="P29" s="34">
        <v>2</v>
      </c>
      <c r="Q29" s="34">
        <v>0</v>
      </c>
      <c r="S29" s="167" t="e">
        <f>VLOOKUP($M29,'Chla data'!$E$1:$N$378,7,FALSE)</f>
        <v>#N/A</v>
      </c>
      <c r="T29" s="90" t="e">
        <f>VLOOKUP($M29,'Chla data'!$E$1:$N$378,10,FALSE)</f>
        <v>#N/A</v>
      </c>
    </row>
    <row r="30" spans="1:20">
      <c r="A30" s="35">
        <v>29</v>
      </c>
      <c r="B30" s="40" t="str">
        <f>CONCATENATE(J30,"_",L30,"_",N30,"_",O30)</f>
        <v>41856_16_NP_111</v>
      </c>
      <c r="C30" s="42" t="s">
        <v>143</v>
      </c>
      <c r="D30" s="37" t="s">
        <v>335</v>
      </c>
      <c r="E30" s="37" t="s">
        <v>336</v>
      </c>
      <c r="F30" s="64">
        <v>37.705390000000001</v>
      </c>
      <c r="G30" s="57">
        <v>-108.246014</v>
      </c>
      <c r="H30" s="88">
        <v>41835</v>
      </c>
      <c r="I30" s="138">
        <f t="shared" si="0"/>
        <v>196</v>
      </c>
      <c r="J30" s="88">
        <v>41856</v>
      </c>
      <c r="K30" s="138">
        <f t="shared" si="1"/>
        <v>217</v>
      </c>
      <c r="L30" s="39">
        <v>16</v>
      </c>
      <c r="M30" s="95" t="s">
        <v>570</v>
      </c>
      <c r="N30" s="35" t="s">
        <v>543</v>
      </c>
      <c r="O30" s="39">
        <v>111</v>
      </c>
      <c r="P30" s="41">
        <v>2</v>
      </c>
      <c r="Q30" s="41">
        <v>0</v>
      </c>
      <c r="S30" s="167" t="e">
        <f>VLOOKUP($M30,'Chla data'!$E$1:$N$378,7,FALSE)</f>
        <v>#N/A</v>
      </c>
      <c r="T30" s="90" t="e">
        <f>VLOOKUP($M30,'Chla data'!$E$1:$N$378,10,FALSE)</f>
        <v>#N/A</v>
      </c>
    </row>
    <row r="31" spans="1:20">
      <c r="A31" s="35">
        <v>30</v>
      </c>
      <c r="B31" s="40" t="str">
        <f>CONCATENATE(J31,"_",L31,"_",N31,"_",O31)</f>
        <v>41856_16_C_40</v>
      </c>
      <c r="C31" s="42" t="s">
        <v>143</v>
      </c>
      <c r="D31" s="37" t="s">
        <v>335</v>
      </c>
      <c r="E31" s="37" t="s">
        <v>336</v>
      </c>
      <c r="F31" s="64">
        <v>37.705390000000001</v>
      </c>
      <c r="G31" s="57">
        <v>-108.246014</v>
      </c>
      <c r="H31" s="88">
        <v>41835</v>
      </c>
      <c r="I31" s="138">
        <f t="shared" si="0"/>
        <v>196</v>
      </c>
      <c r="J31" s="88">
        <v>41856</v>
      </c>
      <c r="K31" s="138">
        <f t="shared" si="1"/>
        <v>217</v>
      </c>
      <c r="L31" s="39">
        <v>16</v>
      </c>
      <c r="M31" s="95" t="s">
        <v>571</v>
      </c>
      <c r="N31" s="35" t="s">
        <v>539</v>
      </c>
      <c r="O31" s="39">
        <v>40</v>
      </c>
      <c r="P31" s="34">
        <v>2</v>
      </c>
      <c r="Q31" s="34">
        <v>1</v>
      </c>
      <c r="S31" s="167" t="s">
        <v>1429</v>
      </c>
      <c r="T31" s="94" t="s">
        <v>1429</v>
      </c>
    </row>
    <row r="32" spans="1:20">
      <c r="A32" s="35">
        <v>31</v>
      </c>
      <c r="B32" s="40" t="str">
        <f>CONCATENATE(J32,"_",L32,"_",N32,"_",O32)</f>
        <v>41856_16_N_9</v>
      </c>
      <c r="C32" s="42" t="s">
        <v>143</v>
      </c>
      <c r="D32" s="37" t="s">
        <v>335</v>
      </c>
      <c r="E32" s="37" t="s">
        <v>336</v>
      </c>
      <c r="F32" s="64">
        <v>37.705390000000001</v>
      </c>
      <c r="G32" s="57">
        <v>-108.246014</v>
      </c>
      <c r="H32" s="88">
        <v>41835</v>
      </c>
      <c r="I32" s="138">
        <f t="shared" si="0"/>
        <v>196</v>
      </c>
      <c r="J32" s="88">
        <v>41856</v>
      </c>
      <c r="K32" s="138">
        <f t="shared" si="1"/>
        <v>217</v>
      </c>
      <c r="L32" s="39">
        <v>16</v>
      </c>
      <c r="M32" s="95" t="s">
        <v>572</v>
      </c>
      <c r="N32" s="35" t="s">
        <v>545</v>
      </c>
      <c r="O32" s="39">
        <v>9</v>
      </c>
      <c r="P32" s="41">
        <v>2</v>
      </c>
      <c r="Q32" s="41">
        <v>0</v>
      </c>
      <c r="S32" s="167" t="e">
        <f>VLOOKUP($M32,'Chla data'!$E$1:$N$378,7,FALSE)</f>
        <v>#N/A</v>
      </c>
      <c r="T32" s="90" t="e">
        <f>VLOOKUP($M32,'Chla data'!$E$1:$N$378,10,FALSE)</f>
        <v>#N/A</v>
      </c>
    </row>
    <row r="33" spans="1:20">
      <c r="A33" s="35">
        <v>32</v>
      </c>
      <c r="B33" s="40" t="str">
        <f>CONCATENATE(J33,"_",L33,"_",N33,"_",O33)</f>
        <v>41856_16_N_26</v>
      </c>
      <c r="C33" s="42" t="s">
        <v>143</v>
      </c>
      <c r="D33" s="37" t="s">
        <v>335</v>
      </c>
      <c r="E33" s="37" t="s">
        <v>336</v>
      </c>
      <c r="F33" s="64">
        <v>37.705390000000001</v>
      </c>
      <c r="G33" s="57">
        <v>-108.246014</v>
      </c>
      <c r="H33" s="88">
        <v>41835</v>
      </c>
      <c r="I33" s="138">
        <f t="shared" si="0"/>
        <v>196</v>
      </c>
      <c r="J33" s="88">
        <v>41856</v>
      </c>
      <c r="K33" s="138">
        <f t="shared" si="1"/>
        <v>217</v>
      </c>
      <c r="L33" s="39">
        <v>16</v>
      </c>
      <c r="M33" s="95" t="s">
        <v>573</v>
      </c>
      <c r="N33" s="35" t="s">
        <v>545</v>
      </c>
      <c r="O33" s="39">
        <v>26</v>
      </c>
      <c r="P33" s="41">
        <v>2</v>
      </c>
      <c r="Q33" s="41">
        <v>0</v>
      </c>
      <c r="S33" s="167" t="e">
        <f>VLOOKUP($M33,'Chla data'!$E$1:$N$378,7,FALSE)</f>
        <v>#N/A</v>
      </c>
      <c r="T33" s="90" t="e">
        <f>VLOOKUP($M33,'Chla data'!$E$1:$N$378,10,FALSE)</f>
        <v>#N/A</v>
      </c>
    </row>
    <row r="34" spans="1:20">
      <c r="A34" s="35">
        <v>33</v>
      </c>
      <c r="B34" s="40" t="str">
        <f>CONCATENATE(J34,"_",L34,"_",N34,"_",O34)</f>
        <v>41856_16_N_73</v>
      </c>
      <c r="C34" s="42" t="s">
        <v>143</v>
      </c>
      <c r="D34" s="37" t="s">
        <v>335</v>
      </c>
      <c r="E34" s="37" t="s">
        <v>336</v>
      </c>
      <c r="F34" s="64">
        <v>37.705390000000001</v>
      </c>
      <c r="G34" s="57">
        <v>-108.246014</v>
      </c>
      <c r="H34" s="88">
        <v>41835</v>
      </c>
      <c r="I34" s="138">
        <f t="shared" si="0"/>
        <v>196</v>
      </c>
      <c r="J34" s="88">
        <v>41856</v>
      </c>
      <c r="K34" s="138">
        <f t="shared" si="1"/>
        <v>217</v>
      </c>
      <c r="L34" s="39">
        <v>16</v>
      </c>
      <c r="M34" s="95" t="s">
        <v>574</v>
      </c>
      <c r="N34" s="35" t="s">
        <v>545</v>
      </c>
      <c r="O34" s="39">
        <v>73</v>
      </c>
      <c r="P34" s="41">
        <v>2</v>
      </c>
      <c r="Q34" s="41">
        <v>0</v>
      </c>
      <c r="S34" s="167" t="e">
        <f>VLOOKUP($M34,'Chla data'!$E$1:$N$378,7,FALSE)</f>
        <v>#N/A</v>
      </c>
      <c r="T34" s="90" t="e">
        <f>VLOOKUP($M34,'Chla data'!$E$1:$N$378,10,FALSE)</f>
        <v>#N/A</v>
      </c>
    </row>
    <row r="35" spans="1:20">
      <c r="A35" s="35">
        <v>34</v>
      </c>
      <c r="B35" s="40" t="str">
        <f>CONCATENATE(J35,"_",L35,"_",N35,"_",O35)</f>
        <v>41856_16_NP_110</v>
      </c>
      <c r="C35" s="42" t="s">
        <v>143</v>
      </c>
      <c r="D35" s="37" t="s">
        <v>335</v>
      </c>
      <c r="E35" s="37" t="s">
        <v>336</v>
      </c>
      <c r="F35" s="64">
        <v>37.705390000000001</v>
      </c>
      <c r="G35" s="57">
        <v>-108.246014</v>
      </c>
      <c r="H35" s="88">
        <v>41835</v>
      </c>
      <c r="I35" s="138">
        <f t="shared" si="0"/>
        <v>196</v>
      </c>
      <c r="J35" s="88">
        <v>41856</v>
      </c>
      <c r="K35" s="138">
        <f t="shared" si="1"/>
        <v>217</v>
      </c>
      <c r="L35" s="39">
        <v>16</v>
      </c>
      <c r="M35" s="95" t="s">
        <v>575</v>
      </c>
      <c r="N35" s="35" t="s">
        <v>543</v>
      </c>
      <c r="O35" s="39">
        <v>110</v>
      </c>
      <c r="P35" s="41">
        <v>2</v>
      </c>
      <c r="Q35" s="41">
        <v>0</v>
      </c>
      <c r="S35" s="167" t="e">
        <f>VLOOKUP($M35,'Chla data'!$E$1:$N$378,7,FALSE)</f>
        <v>#N/A</v>
      </c>
      <c r="T35" s="90" t="e">
        <f>VLOOKUP($M35,'Chla data'!$E$1:$N$378,10,FALSE)</f>
        <v>#N/A</v>
      </c>
    </row>
    <row r="36" spans="1:20">
      <c r="A36" s="35">
        <v>35</v>
      </c>
      <c r="B36" s="40" t="str">
        <f>CONCATENATE(J36,"_",L36,"_",N36,"_",O36)</f>
        <v>41856_16_P_93</v>
      </c>
      <c r="C36" s="42" t="s">
        <v>143</v>
      </c>
      <c r="D36" s="37" t="s">
        <v>335</v>
      </c>
      <c r="E36" s="37" t="s">
        <v>336</v>
      </c>
      <c r="F36" s="64">
        <v>37.705390000000001</v>
      </c>
      <c r="G36" s="57">
        <v>-108.246014</v>
      </c>
      <c r="H36" s="88">
        <v>41835</v>
      </c>
      <c r="I36" s="138">
        <f t="shared" si="0"/>
        <v>196</v>
      </c>
      <c r="J36" s="88">
        <v>41856</v>
      </c>
      <c r="K36" s="138">
        <f t="shared" si="1"/>
        <v>217</v>
      </c>
      <c r="L36" s="39">
        <v>16</v>
      </c>
      <c r="M36" s="95" t="s">
        <v>576</v>
      </c>
      <c r="N36" s="35" t="s">
        <v>541</v>
      </c>
      <c r="O36" s="39">
        <v>93</v>
      </c>
      <c r="P36" s="41">
        <v>2</v>
      </c>
      <c r="Q36" s="41">
        <v>0</v>
      </c>
      <c r="S36" s="167" t="e">
        <f>VLOOKUP($M36,'Chla data'!$E$1:$N$378,7,FALSE)</f>
        <v>#N/A</v>
      </c>
      <c r="T36" s="90" t="e">
        <f>VLOOKUP($M36,'Chla data'!$E$1:$N$378,10,FALSE)</f>
        <v>#N/A</v>
      </c>
    </row>
    <row r="37" spans="1:20">
      <c r="A37" s="35">
        <v>36</v>
      </c>
      <c r="B37" s="40" t="str">
        <f>CONCATENATE(J37,"_",L37,"_",N37,"_",O37)</f>
        <v>41856_16_C_49</v>
      </c>
      <c r="C37" s="42" t="s">
        <v>143</v>
      </c>
      <c r="D37" s="37" t="s">
        <v>335</v>
      </c>
      <c r="E37" s="37" t="s">
        <v>336</v>
      </c>
      <c r="F37" s="64">
        <v>37.705390000000001</v>
      </c>
      <c r="G37" s="57">
        <v>-108.246014</v>
      </c>
      <c r="H37" s="88">
        <v>41835</v>
      </c>
      <c r="I37" s="138">
        <f t="shared" si="0"/>
        <v>196</v>
      </c>
      <c r="J37" s="88">
        <v>41856</v>
      </c>
      <c r="K37" s="138">
        <f t="shared" si="1"/>
        <v>217</v>
      </c>
      <c r="L37" s="39">
        <v>16</v>
      </c>
      <c r="M37" s="95" t="s">
        <v>577</v>
      </c>
      <c r="N37" s="35" t="s">
        <v>539</v>
      </c>
      <c r="O37" s="39">
        <v>49</v>
      </c>
      <c r="P37" s="34">
        <v>2</v>
      </c>
      <c r="Q37" s="34">
        <v>0</v>
      </c>
      <c r="S37" s="167" t="e">
        <f>VLOOKUP($M37,'Chla data'!$E$1:$N$378,7,FALSE)</f>
        <v>#N/A</v>
      </c>
      <c r="T37" s="90" t="e">
        <f>VLOOKUP($M37,'Chla data'!$E$1:$N$378,10,FALSE)</f>
        <v>#N/A</v>
      </c>
    </row>
    <row r="38" spans="1:20">
      <c r="A38" s="35">
        <v>37</v>
      </c>
      <c r="B38" s="40" t="str">
        <f>CONCATENATE(J38,"_",L38,"_",N38,"_",O38)</f>
        <v>41856_16_P_112</v>
      </c>
      <c r="C38" s="42" t="s">
        <v>143</v>
      </c>
      <c r="D38" s="37" t="s">
        <v>335</v>
      </c>
      <c r="E38" s="37" t="s">
        <v>336</v>
      </c>
      <c r="F38" s="64">
        <v>37.705390000000001</v>
      </c>
      <c r="G38" s="57">
        <v>-108.246014</v>
      </c>
      <c r="H38" s="88">
        <v>41835</v>
      </c>
      <c r="I38" s="138">
        <f t="shared" si="0"/>
        <v>196</v>
      </c>
      <c r="J38" s="88">
        <v>41856</v>
      </c>
      <c r="K38" s="138">
        <f t="shared" si="1"/>
        <v>217</v>
      </c>
      <c r="L38" s="39">
        <v>16</v>
      </c>
      <c r="M38" s="95" t="s">
        <v>578</v>
      </c>
      <c r="N38" s="35" t="s">
        <v>541</v>
      </c>
      <c r="O38" s="39">
        <v>112</v>
      </c>
      <c r="P38" s="41">
        <v>2</v>
      </c>
      <c r="Q38" s="41">
        <v>0</v>
      </c>
      <c r="S38" s="167" t="e">
        <f>VLOOKUP($M38,'Chla data'!$E$1:$N$378,7,FALSE)</f>
        <v>#N/A</v>
      </c>
      <c r="T38" s="90" t="e">
        <f>VLOOKUP($M38,'Chla data'!$E$1:$N$378,10,FALSE)</f>
        <v>#N/A</v>
      </c>
    </row>
    <row r="39" spans="1:20">
      <c r="A39" s="35">
        <v>38</v>
      </c>
      <c r="B39" s="40" t="str">
        <f>CONCATENATE(J39,"_",L39,"_",N39,"_",O39)</f>
        <v>41856_16_P_8</v>
      </c>
      <c r="C39" s="42" t="s">
        <v>143</v>
      </c>
      <c r="D39" s="37" t="s">
        <v>335</v>
      </c>
      <c r="E39" s="37" t="s">
        <v>336</v>
      </c>
      <c r="F39" s="64">
        <v>37.705390000000001</v>
      </c>
      <c r="G39" s="57">
        <v>-108.246014</v>
      </c>
      <c r="H39" s="88">
        <v>41835</v>
      </c>
      <c r="I39" s="138">
        <f t="shared" si="0"/>
        <v>196</v>
      </c>
      <c r="J39" s="88">
        <v>41856</v>
      </c>
      <c r="K39" s="138">
        <f t="shared" si="1"/>
        <v>217</v>
      </c>
      <c r="L39" s="39">
        <v>16</v>
      </c>
      <c r="M39" s="95" t="s">
        <v>579</v>
      </c>
      <c r="N39" s="35" t="s">
        <v>541</v>
      </c>
      <c r="O39" s="39">
        <v>8</v>
      </c>
      <c r="P39" s="41">
        <v>2</v>
      </c>
      <c r="Q39" s="34">
        <v>1</v>
      </c>
      <c r="S39" s="167" t="s">
        <v>1429</v>
      </c>
      <c r="T39" s="94" t="s">
        <v>1429</v>
      </c>
    </row>
    <row r="40" spans="1:20">
      <c r="A40" s="35">
        <v>39</v>
      </c>
      <c r="B40" s="40" t="str">
        <f>CONCATENATE(J40,"_",L40,"_",N40,"_",O40)</f>
        <v>41856_16_N_114</v>
      </c>
      <c r="C40" s="42" t="s">
        <v>143</v>
      </c>
      <c r="D40" s="37" t="s">
        <v>335</v>
      </c>
      <c r="E40" s="37" t="s">
        <v>336</v>
      </c>
      <c r="F40" s="64">
        <v>37.705390000000001</v>
      </c>
      <c r="G40" s="57">
        <v>-108.246014</v>
      </c>
      <c r="H40" s="88">
        <v>41835</v>
      </c>
      <c r="I40" s="138">
        <f t="shared" si="0"/>
        <v>196</v>
      </c>
      <c r="J40" s="88">
        <v>41856</v>
      </c>
      <c r="K40" s="138">
        <f t="shared" si="1"/>
        <v>217</v>
      </c>
      <c r="L40" s="39">
        <v>16</v>
      </c>
      <c r="M40" s="95" t="s">
        <v>580</v>
      </c>
      <c r="N40" s="35" t="s">
        <v>545</v>
      </c>
      <c r="O40" s="39">
        <v>114</v>
      </c>
      <c r="P40" s="41">
        <v>2</v>
      </c>
      <c r="Q40" s="41">
        <v>0</v>
      </c>
      <c r="S40" s="167" t="e">
        <f>VLOOKUP($M40,'Chla data'!$E$1:$N$378,7,FALSE)</f>
        <v>#N/A</v>
      </c>
      <c r="T40" s="90" t="e">
        <f>VLOOKUP($M40,'Chla data'!$E$1:$N$378,10,FALSE)</f>
        <v>#N/A</v>
      </c>
    </row>
    <row r="41" spans="1:20">
      <c r="A41" s="35">
        <v>40</v>
      </c>
      <c r="B41" s="40" t="str">
        <f>CONCATENATE(J41,"_",L41,"_",N41,"_",O41)</f>
        <v>41856_16_NP_108</v>
      </c>
      <c r="C41" s="42" t="s">
        <v>143</v>
      </c>
      <c r="D41" s="37" t="s">
        <v>335</v>
      </c>
      <c r="E41" s="37" t="s">
        <v>336</v>
      </c>
      <c r="F41" s="64">
        <v>37.705390000000001</v>
      </c>
      <c r="G41" s="57">
        <v>-108.246014</v>
      </c>
      <c r="H41" s="88">
        <v>41835</v>
      </c>
      <c r="I41" s="138">
        <f t="shared" si="0"/>
        <v>196</v>
      </c>
      <c r="J41" s="88">
        <v>41856</v>
      </c>
      <c r="K41" s="138">
        <f t="shared" si="1"/>
        <v>217</v>
      </c>
      <c r="L41" s="39">
        <v>16</v>
      </c>
      <c r="M41" s="95" t="s">
        <v>581</v>
      </c>
      <c r="N41" s="35" t="s">
        <v>543</v>
      </c>
      <c r="O41" s="39">
        <v>108</v>
      </c>
      <c r="P41" s="41">
        <v>2</v>
      </c>
      <c r="Q41" s="41">
        <v>0</v>
      </c>
      <c r="S41" s="167" t="e">
        <f>VLOOKUP($M41,'Chla data'!$E$1:$N$378,7,FALSE)</f>
        <v>#N/A</v>
      </c>
      <c r="T41" s="90" t="e">
        <f>VLOOKUP($M41,'Chla data'!$E$1:$N$378,10,FALSE)</f>
        <v>#N/A</v>
      </c>
    </row>
    <row r="42" spans="1:20">
      <c r="A42" s="35">
        <v>41</v>
      </c>
      <c r="B42" s="40" t="str">
        <f>CONCATENATE(J42,"_",L42,"_",N42,"_",O42)</f>
        <v>41856_2_NP_22</v>
      </c>
      <c r="C42" s="42" t="s">
        <v>136</v>
      </c>
      <c r="D42" s="37" t="s">
        <v>332</v>
      </c>
      <c r="E42" s="37" t="s">
        <v>333</v>
      </c>
      <c r="F42" s="57">
        <v>37.598635000000002</v>
      </c>
      <c r="G42" s="57">
        <v>-108.112647</v>
      </c>
      <c r="H42" s="88">
        <v>41835</v>
      </c>
      <c r="I42" s="138">
        <f t="shared" si="0"/>
        <v>196</v>
      </c>
      <c r="J42" s="88">
        <v>41856</v>
      </c>
      <c r="K42" s="138">
        <f t="shared" si="1"/>
        <v>217</v>
      </c>
      <c r="L42" s="39">
        <v>2</v>
      </c>
      <c r="M42" s="95" t="s">
        <v>582</v>
      </c>
      <c r="N42" s="35" t="s">
        <v>543</v>
      </c>
      <c r="O42" s="39">
        <v>22</v>
      </c>
      <c r="P42" s="34">
        <v>2</v>
      </c>
      <c r="Q42" s="34">
        <v>1</v>
      </c>
      <c r="S42" s="167">
        <f>VLOOKUP($M42,'Chla data'!$E$1:$N$378,7,FALSE)</f>
        <v>144.04030380519831</v>
      </c>
      <c r="T42" s="90">
        <f>VLOOKUP($M42,'Chla data'!$E$1:$N$378,10,FALSE)</f>
        <v>1.497076023391813</v>
      </c>
    </row>
    <row r="43" spans="1:20">
      <c r="A43" s="35">
        <v>42</v>
      </c>
      <c r="B43" s="40" t="str">
        <f>CONCATENATE(J43,"_",L43,"_",N43,"_",O43)</f>
        <v>41856_2_NP_28</v>
      </c>
      <c r="C43" s="42" t="s">
        <v>136</v>
      </c>
      <c r="D43" s="37" t="s">
        <v>332</v>
      </c>
      <c r="E43" s="37" t="s">
        <v>333</v>
      </c>
      <c r="F43" s="57">
        <v>37.598635000000002</v>
      </c>
      <c r="G43" s="57">
        <v>-108.112647</v>
      </c>
      <c r="H43" s="88">
        <v>41835</v>
      </c>
      <c r="I43" s="138">
        <f t="shared" si="0"/>
        <v>196</v>
      </c>
      <c r="J43" s="88">
        <v>41856</v>
      </c>
      <c r="K43" s="138">
        <f t="shared" si="1"/>
        <v>217</v>
      </c>
      <c r="L43" s="39">
        <v>2</v>
      </c>
      <c r="M43" s="95" t="s">
        <v>583</v>
      </c>
      <c r="N43" s="35" t="s">
        <v>543</v>
      </c>
      <c r="O43" s="39">
        <v>28</v>
      </c>
      <c r="P43" s="34">
        <v>2</v>
      </c>
      <c r="Q43" s="34">
        <v>1</v>
      </c>
      <c r="S43" s="167">
        <f>VLOOKUP($M43,'Chla data'!$E$1:$N$378,7,FALSE)</f>
        <v>165.22270142360981</v>
      </c>
      <c r="T43" s="90">
        <f>VLOOKUP($M43,'Chla data'!$E$1:$N$378,10,FALSE)</f>
        <v>1.4838709677419355</v>
      </c>
    </row>
    <row r="44" spans="1:20">
      <c r="A44" s="35">
        <v>43</v>
      </c>
      <c r="B44" s="40" t="str">
        <f>CONCATENATE(J44,"_",L44,"_",N44,"_",O44)</f>
        <v>41856_2_P_42</v>
      </c>
      <c r="C44" s="42" t="s">
        <v>136</v>
      </c>
      <c r="D44" s="37" t="s">
        <v>332</v>
      </c>
      <c r="E44" s="37" t="s">
        <v>333</v>
      </c>
      <c r="F44" s="57">
        <v>37.598635000000002</v>
      </c>
      <c r="G44" s="57">
        <v>-108.112647</v>
      </c>
      <c r="H44" s="88">
        <v>41835</v>
      </c>
      <c r="I44" s="138">
        <f t="shared" si="0"/>
        <v>196</v>
      </c>
      <c r="J44" s="88">
        <v>41856</v>
      </c>
      <c r="K44" s="138">
        <f t="shared" si="1"/>
        <v>217</v>
      </c>
      <c r="L44" s="39">
        <v>2</v>
      </c>
      <c r="M44" s="95" t="s">
        <v>584</v>
      </c>
      <c r="N44" s="35" t="s">
        <v>541</v>
      </c>
      <c r="O44" s="39">
        <v>42</v>
      </c>
      <c r="P44" s="34">
        <v>2</v>
      </c>
      <c r="Q44" s="34">
        <v>1</v>
      </c>
      <c r="S44" s="167">
        <f>VLOOKUP($M44,'Chla data'!$E$1:$N$378,7,FALSE)</f>
        <v>11.862142666310442</v>
      </c>
      <c r="T44" s="90">
        <f>VLOOKUP($M44,'Chla data'!$E$1:$N$378,10,FALSE)</f>
        <v>1.5468749999999998</v>
      </c>
    </row>
    <row r="45" spans="1:20">
      <c r="A45" s="35">
        <v>44</v>
      </c>
      <c r="B45" s="40" t="str">
        <f>CONCATENATE(J45,"_",L45,"_",N45,"_",O45)</f>
        <v>41856_2_C_13</v>
      </c>
      <c r="C45" s="42" t="s">
        <v>136</v>
      </c>
      <c r="D45" s="37" t="s">
        <v>332</v>
      </c>
      <c r="E45" s="37" t="s">
        <v>333</v>
      </c>
      <c r="F45" s="57">
        <v>37.598635000000002</v>
      </c>
      <c r="G45" s="57">
        <v>-108.112647</v>
      </c>
      <c r="H45" s="88">
        <v>41835</v>
      </c>
      <c r="I45" s="138">
        <f t="shared" si="0"/>
        <v>196</v>
      </c>
      <c r="J45" s="88">
        <v>41856</v>
      </c>
      <c r="K45" s="138">
        <f t="shared" si="1"/>
        <v>217</v>
      </c>
      <c r="L45" s="39">
        <v>2</v>
      </c>
      <c r="M45" s="95" t="s">
        <v>585</v>
      </c>
      <c r="N45" s="35" t="s">
        <v>539</v>
      </c>
      <c r="O45" s="39">
        <v>13</v>
      </c>
      <c r="P45" s="41">
        <v>2</v>
      </c>
      <c r="Q45" s="34">
        <v>1</v>
      </c>
      <c r="S45" s="167">
        <f>VLOOKUP($M45,'Chla data'!$E$1:$N$378,7,FALSE)</f>
        <v>15.251326285256287</v>
      </c>
      <c r="T45" s="90">
        <f>VLOOKUP($M45,'Chla data'!$E$1:$N$378,10,FALSE)</f>
        <v>1.5769230769230769</v>
      </c>
    </row>
    <row r="46" spans="1:20">
      <c r="A46" s="35">
        <v>45</v>
      </c>
      <c r="B46" s="40" t="str">
        <f>CONCATENATE(J46,"_",L46,"_",N46,"_",O46)</f>
        <v>41856_2_P_24</v>
      </c>
      <c r="C46" s="42" t="s">
        <v>136</v>
      </c>
      <c r="D46" s="37" t="s">
        <v>332</v>
      </c>
      <c r="E46" s="37" t="s">
        <v>333</v>
      </c>
      <c r="F46" s="57">
        <v>37.598635000000002</v>
      </c>
      <c r="G46" s="57">
        <v>-108.112647</v>
      </c>
      <c r="H46" s="88">
        <v>41835</v>
      </c>
      <c r="I46" s="138">
        <f t="shared" si="0"/>
        <v>196</v>
      </c>
      <c r="J46" s="88">
        <v>41856</v>
      </c>
      <c r="K46" s="138">
        <f t="shared" si="1"/>
        <v>217</v>
      </c>
      <c r="L46" s="39">
        <v>2</v>
      </c>
      <c r="M46" s="95" t="s">
        <v>586</v>
      </c>
      <c r="N46" s="35" t="s">
        <v>541</v>
      </c>
      <c r="O46" s="39">
        <v>24</v>
      </c>
      <c r="P46" s="41">
        <v>2</v>
      </c>
      <c r="Q46" s="41">
        <v>1</v>
      </c>
      <c r="S46" s="167">
        <f>VLOOKUP($M46,'Chla data'!$E$1:$N$378,7,FALSE)</f>
        <v>9.9980916758902314</v>
      </c>
      <c r="T46" s="90">
        <f>VLOOKUP($M46,'Chla data'!$E$1:$N$378,10,FALSE)</f>
        <v>1.4682539682539681</v>
      </c>
    </row>
    <row r="47" spans="1:20">
      <c r="A47" s="35">
        <v>46</v>
      </c>
      <c r="B47" s="40" t="str">
        <f>CONCATENATE(J47,"_",L47,"_",N47,"_",O47)</f>
        <v>41856_2_P_72</v>
      </c>
      <c r="C47" s="42" t="s">
        <v>136</v>
      </c>
      <c r="D47" s="37" t="s">
        <v>332</v>
      </c>
      <c r="E47" s="37" t="s">
        <v>333</v>
      </c>
      <c r="F47" s="57">
        <v>37.598635000000002</v>
      </c>
      <c r="G47" s="57">
        <v>-108.112647</v>
      </c>
      <c r="H47" s="88">
        <v>41835</v>
      </c>
      <c r="I47" s="138">
        <f t="shared" si="0"/>
        <v>196</v>
      </c>
      <c r="J47" s="88">
        <v>41856</v>
      </c>
      <c r="K47" s="138">
        <f t="shared" si="1"/>
        <v>217</v>
      </c>
      <c r="L47" s="39">
        <v>2</v>
      </c>
      <c r="M47" s="95" t="s">
        <v>587</v>
      </c>
      <c r="N47" s="35" t="s">
        <v>541</v>
      </c>
      <c r="O47" s="39">
        <v>72</v>
      </c>
      <c r="P47" s="41">
        <v>2</v>
      </c>
      <c r="Q47" s="41">
        <v>1</v>
      </c>
      <c r="S47" s="167">
        <f>VLOOKUP($M47,'Chla data'!$E$1:$N$378,7,FALSE)</f>
        <v>10.506469218732109</v>
      </c>
      <c r="T47" s="90">
        <f>VLOOKUP($M47,'Chla data'!$E$1:$N$378,10,FALSE)</f>
        <v>1.4920634920634921</v>
      </c>
    </row>
    <row r="48" spans="1:20">
      <c r="A48" s="35">
        <v>47</v>
      </c>
      <c r="B48" s="40" t="str">
        <f>CONCATENATE(J48,"_",L48,"_",N48,"_",O48)</f>
        <v>41856_2_N_51</v>
      </c>
      <c r="C48" s="42" t="s">
        <v>136</v>
      </c>
      <c r="D48" s="37" t="s">
        <v>332</v>
      </c>
      <c r="E48" s="37" t="s">
        <v>333</v>
      </c>
      <c r="F48" s="57">
        <v>37.598635000000002</v>
      </c>
      <c r="G48" s="57">
        <v>-108.112647</v>
      </c>
      <c r="H48" s="88">
        <v>41835</v>
      </c>
      <c r="I48" s="138">
        <f t="shared" si="0"/>
        <v>196</v>
      </c>
      <c r="J48" s="88">
        <v>41856</v>
      </c>
      <c r="K48" s="138">
        <f t="shared" si="1"/>
        <v>217</v>
      </c>
      <c r="L48" s="39">
        <v>2</v>
      </c>
      <c r="M48" s="95" t="s">
        <v>588</v>
      </c>
      <c r="N48" s="35" t="s">
        <v>545</v>
      </c>
      <c r="O48" s="39">
        <v>51</v>
      </c>
      <c r="P48" s="41">
        <v>2</v>
      </c>
      <c r="Q48" s="41">
        <v>1</v>
      </c>
      <c r="S48" s="167">
        <f>VLOOKUP($M48,'Chla data'!$E$1:$N$378,7,FALSE)</f>
        <v>108.45387580626695</v>
      </c>
      <c r="T48" s="90">
        <f>VLOOKUP($M48,'Chla data'!$E$1:$N$378,10,FALSE)</f>
        <v>1.653061224489796</v>
      </c>
    </row>
    <row r="49" spans="1:20">
      <c r="A49" s="35">
        <v>48</v>
      </c>
      <c r="B49" s="40" t="str">
        <f>CONCATENATE(J49,"_",L49,"_",N49,"_",O49)</f>
        <v>41856_2_NP_51</v>
      </c>
      <c r="C49" s="42" t="s">
        <v>136</v>
      </c>
      <c r="D49" s="37" t="s">
        <v>332</v>
      </c>
      <c r="E49" s="37" t="s">
        <v>333</v>
      </c>
      <c r="F49" s="57">
        <v>37.598635000000002</v>
      </c>
      <c r="G49" s="57">
        <v>-108.112647</v>
      </c>
      <c r="H49" s="88">
        <v>41835</v>
      </c>
      <c r="I49" s="138">
        <f t="shared" si="0"/>
        <v>196</v>
      </c>
      <c r="J49" s="88">
        <v>41856</v>
      </c>
      <c r="K49" s="138">
        <f t="shared" si="1"/>
        <v>217</v>
      </c>
      <c r="L49" s="39">
        <v>2</v>
      </c>
      <c r="M49" s="95" t="s">
        <v>589</v>
      </c>
      <c r="N49" s="35" t="s">
        <v>543</v>
      </c>
      <c r="O49" s="39">
        <v>51</v>
      </c>
      <c r="P49" s="41">
        <v>2</v>
      </c>
      <c r="Q49" s="34">
        <v>1</v>
      </c>
      <c r="S49" s="167">
        <f>VLOOKUP($M49,'Chla data'!$E$1:$N$378,7,FALSE)</f>
        <v>139.803824281516</v>
      </c>
      <c r="T49" s="90">
        <f>VLOOKUP($M49,'Chla data'!$E$1:$N$378,10,FALSE)</f>
        <v>1.4388297872340428</v>
      </c>
    </row>
    <row r="50" spans="1:20">
      <c r="A50" s="35">
        <v>49</v>
      </c>
      <c r="B50" s="40" t="str">
        <f>CONCATENATE(J50,"_",L50,"_",N50,"_",O50)</f>
        <v>41856_2_N_49</v>
      </c>
      <c r="C50" s="42" t="s">
        <v>136</v>
      </c>
      <c r="D50" s="37" t="s">
        <v>332</v>
      </c>
      <c r="E50" s="37" t="s">
        <v>333</v>
      </c>
      <c r="F50" s="57">
        <v>37.598635000000002</v>
      </c>
      <c r="G50" s="57">
        <v>-108.112647</v>
      </c>
      <c r="H50" s="88">
        <v>41835</v>
      </c>
      <c r="I50" s="138">
        <f t="shared" si="0"/>
        <v>196</v>
      </c>
      <c r="J50" s="88">
        <v>41856</v>
      </c>
      <c r="K50" s="138">
        <f t="shared" si="1"/>
        <v>217</v>
      </c>
      <c r="L50" s="39">
        <v>2</v>
      </c>
      <c r="M50" s="95" t="s">
        <v>590</v>
      </c>
      <c r="N50" s="35" t="s">
        <v>545</v>
      </c>
      <c r="O50" s="39">
        <v>49</v>
      </c>
      <c r="P50" s="41">
        <v>2</v>
      </c>
      <c r="Q50" s="41">
        <v>1</v>
      </c>
      <c r="S50" s="167">
        <f>VLOOKUP($M50,'Chla data'!$E$1:$N$378,7,FALSE)</f>
        <v>81.001488492805606</v>
      </c>
      <c r="T50" s="90">
        <f>VLOOKUP($M50,'Chla data'!$E$1:$N$378,10,FALSE)</f>
        <v>1.6081424936386768</v>
      </c>
    </row>
    <row r="51" spans="1:20">
      <c r="A51" s="35">
        <v>50</v>
      </c>
      <c r="B51" s="40" t="str">
        <f>CONCATENATE(J51,"_",L51,"_",N51,"_",O51)</f>
        <v>41856_2_N_92</v>
      </c>
      <c r="C51" s="42" t="s">
        <v>136</v>
      </c>
      <c r="D51" s="37" t="s">
        <v>332</v>
      </c>
      <c r="E51" s="37" t="s">
        <v>333</v>
      </c>
      <c r="F51" s="57">
        <v>37.598635000000002</v>
      </c>
      <c r="G51" s="57">
        <v>-108.112647</v>
      </c>
      <c r="H51" s="88">
        <v>41835</v>
      </c>
      <c r="I51" s="138">
        <f t="shared" si="0"/>
        <v>196</v>
      </c>
      <c r="J51" s="88">
        <v>41856</v>
      </c>
      <c r="K51" s="138">
        <f t="shared" si="1"/>
        <v>217</v>
      </c>
      <c r="L51" s="39">
        <v>2</v>
      </c>
      <c r="M51" s="95" t="s">
        <v>591</v>
      </c>
      <c r="N51" s="35" t="s">
        <v>545</v>
      </c>
      <c r="O51" s="39">
        <v>92</v>
      </c>
      <c r="P51" s="41">
        <v>2</v>
      </c>
      <c r="Q51" s="34">
        <v>1</v>
      </c>
      <c r="S51" s="167">
        <f>VLOOKUP($M51,'Chla data'!$E$1:$N$378,7,FALSE)</f>
        <v>74.562039616808505</v>
      </c>
      <c r="T51" s="90">
        <f>VLOOKUP($M51,'Chla data'!$E$1:$N$378,10,FALSE)</f>
        <v>1.5913978494623655</v>
      </c>
    </row>
    <row r="52" spans="1:20">
      <c r="A52" s="35">
        <v>51</v>
      </c>
      <c r="B52" s="40" t="str">
        <f>CONCATENATE(J52,"_",L52,"_",N52,"_",O52)</f>
        <v>41856_2_NP_42</v>
      </c>
      <c r="C52" s="42" t="s">
        <v>136</v>
      </c>
      <c r="D52" s="37" t="s">
        <v>332</v>
      </c>
      <c r="E52" s="37" t="s">
        <v>333</v>
      </c>
      <c r="F52" s="57">
        <v>37.598635000000002</v>
      </c>
      <c r="G52" s="57">
        <v>-108.112647</v>
      </c>
      <c r="H52" s="88">
        <v>41835</v>
      </c>
      <c r="I52" s="138">
        <f t="shared" si="0"/>
        <v>196</v>
      </c>
      <c r="J52" s="88">
        <v>41856</v>
      </c>
      <c r="K52" s="138">
        <f t="shared" si="1"/>
        <v>217</v>
      </c>
      <c r="L52" s="39">
        <v>2</v>
      </c>
      <c r="M52" s="95" t="s">
        <v>592</v>
      </c>
      <c r="N52" s="35" t="s">
        <v>543</v>
      </c>
      <c r="O52" s="39">
        <v>42</v>
      </c>
      <c r="P52" s="41">
        <v>2</v>
      </c>
      <c r="Q52" s="41">
        <v>1</v>
      </c>
      <c r="S52" s="167">
        <f>VLOOKUP($M52,'Chla data'!$E$1:$N$378,7,FALSE)</f>
        <v>157.59703828098171</v>
      </c>
      <c r="T52" s="90">
        <f>VLOOKUP($M52,'Chla data'!$E$1:$N$378,10,FALSE)</f>
        <v>1.5000000000000002</v>
      </c>
    </row>
    <row r="53" spans="1:20">
      <c r="A53" s="35">
        <v>52</v>
      </c>
      <c r="B53" s="40" t="str">
        <f>CONCATENATE(J53,"_",L53,"_",N53,"_",O53)</f>
        <v>41856_2_P_103</v>
      </c>
      <c r="C53" s="42" t="s">
        <v>136</v>
      </c>
      <c r="D53" s="37" t="s">
        <v>332</v>
      </c>
      <c r="E53" s="37" t="s">
        <v>333</v>
      </c>
      <c r="F53" s="57">
        <v>37.598635000000002</v>
      </c>
      <c r="G53" s="57">
        <v>-108.112647</v>
      </c>
      <c r="H53" s="88">
        <v>41835</v>
      </c>
      <c r="I53" s="138">
        <f t="shared" si="0"/>
        <v>196</v>
      </c>
      <c r="J53" s="88">
        <v>41856</v>
      </c>
      <c r="K53" s="138">
        <f t="shared" si="1"/>
        <v>217</v>
      </c>
      <c r="L53" s="39">
        <v>2</v>
      </c>
      <c r="M53" s="95" t="s">
        <v>593</v>
      </c>
      <c r="N53" s="35" t="s">
        <v>541</v>
      </c>
      <c r="O53" s="39">
        <v>103</v>
      </c>
      <c r="P53" s="41">
        <v>2</v>
      </c>
      <c r="Q53" s="34">
        <v>1</v>
      </c>
      <c r="S53" s="167">
        <f>VLOOKUP($M53,'Chla data'!$E$1:$N$378,7,FALSE)</f>
        <v>14.912407923361707</v>
      </c>
      <c r="T53" s="90">
        <f>VLOOKUP($M53,'Chla data'!$E$1:$N$378,10,FALSE)</f>
        <v>1.5176470588235296</v>
      </c>
    </row>
    <row r="54" spans="1:20">
      <c r="A54" s="35">
        <v>53</v>
      </c>
      <c r="B54" s="40" t="str">
        <f>CONCATENATE(J54,"_",L54,"_",N54,"_",O54)</f>
        <v>41856_2_P_44</v>
      </c>
      <c r="C54" s="42" t="s">
        <v>136</v>
      </c>
      <c r="D54" s="37" t="s">
        <v>332</v>
      </c>
      <c r="E54" s="37" t="s">
        <v>333</v>
      </c>
      <c r="F54" s="57">
        <v>37.598635000000002</v>
      </c>
      <c r="G54" s="57">
        <v>-108.112647</v>
      </c>
      <c r="H54" s="88">
        <v>41835</v>
      </c>
      <c r="I54" s="138">
        <f t="shared" si="0"/>
        <v>196</v>
      </c>
      <c r="J54" s="88">
        <v>41856</v>
      </c>
      <c r="K54" s="138">
        <f t="shared" si="1"/>
        <v>217</v>
      </c>
      <c r="L54" s="39">
        <v>2</v>
      </c>
      <c r="M54" s="95" t="s">
        <v>594</v>
      </c>
      <c r="N54" s="35" t="s">
        <v>541</v>
      </c>
      <c r="O54" s="39">
        <v>44</v>
      </c>
      <c r="P54" s="41">
        <v>2</v>
      </c>
      <c r="Q54" s="41">
        <v>1</v>
      </c>
      <c r="S54" s="167">
        <f>VLOOKUP($M54,'Chla data'!$E$1:$N$378,7,FALSE)</f>
        <v>11.523224304415862</v>
      </c>
      <c r="T54" s="90">
        <f>VLOOKUP($M54,'Chla data'!$E$1:$N$378,10,FALSE)</f>
        <v>1.4788732394366197</v>
      </c>
    </row>
    <row r="55" spans="1:20">
      <c r="A55" s="35">
        <v>54</v>
      </c>
      <c r="B55" s="40" t="str">
        <f>CONCATENATE(J55,"_",L55,"_",N55,"_",O55)</f>
        <v>41856_2_NP_71</v>
      </c>
      <c r="C55" s="42" t="s">
        <v>136</v>
      </c>
      <c r="D55" s="37" t="s">
        <v>332</v>
      </c>
      <c r="E55" s="37" t="s">
        <v>333</v>
      </c>
      <c r="F55" s="57">
        <v>37.598635000000002</v>
      </c>
      <c r="G55" s="57">
        <v>-108.112647</v>
      </c>
      <c r="H55" s="88">
        <v>41835</v>
      </c>
      <c r="I55" s="138">
        <f t="shared" si="0"/>
        <v>196</v>
      </c>
      <c r="J55" s="88">
        <v>41856</v>
      </c>
      <c r="K55" s="138">
        <f t="shared" si="1"/>
        <v>217</v>
      </c>
      <c r="L55" s="39">
        <v>2</v>
      </c>
      <c r="M55" s="95" t="s">
        <v>595</v>
      </c>
      <c r="N55" s="35" t="s">
        <v>543</v>
      </c>
      <c r="O55" s="39">
        <v>71</v>
      </c>
      <c r="P55" s="41">
        <v>2</v>
      </c>
      <c r="Q55" s="41">
        <v>0</v>
      </c>
      <c r="S55" s="167" t="e">
        <f>VLOOKUP($M55,'Chla data'!$E$1:$N$378,7,FALSE)</f>
        <v>#N/A</v>
      </c>
      <c r="T55" s="90" t="e">
        <f>VLOOKUP($M55,'Chla data'!$E$1:$N$378,10,FALSE)</f>
        <v>#N/A</v>
      </c>
    </row>
    <row r="56" spans="1:20">
      <c r="A56" s="35">
        <v>55</v>
      </c>
      <c r="B56" s="40" t="str">
        <f>CONCATENATE(J56,"_",L56,"_",N56,"_",O56)</f>
        <v>41856_2_N_93</v>
      </c>
      <c r="C56" s="42" t="s">
        <v>136</v>
      </c>
      <c r="D56" s="37" t="s">
        <v>332</v>
      </c>
      <c r="E56" s="37" t="s">
        <v>333</v>
      </c>
      <c r="F56" s="57">
        <v>37.598635000000002</v>
      </c>
      <c r="G56" s="57">
        <v>-108.112647</v>
      </c>
      <c r="H56" s="88">
        <v>41835</v>
      </c>
      <c r="I56" s="138">
        <f t="shared" si="0"/>
        <v>196</v>
      </c>
      <c r="J56" s="88">
        <v>41856</v>
      </c>
      <c r="K56" s="138">
        <f t="shared" si="1"/>
        <v>217</v>
      </c>
      <c r="L56" s="39">
        <v>2</v>
      </c>
      <c r="M56" s="95" t="s">
        <v>596</v>
      </c>
      <c r="N56" s="35" t="s">
        <v>545</v>
      </c>
      <c r="O56" s="39">
        <v>93</v>
      </c>
      <c r="P56" s="41">
        <v>2</v>
      </c>
      <c r="Q56" s="34">
        <v>1</v>
      </c>
      <c r="S56" s="167">
        <f>VLOOKUP($M56,'Chla data'!$E$1:$N$378,7,FALSE)</f>
        <v>88.457692454486448</v>
      </c>
      <c r="T56" s="90">
        <f>VLOOKUP($M56,'Chla data'!$E$1:$N$378,10,FALSE)</f>
        <v>1.6184834123222749</v>
      </c>
    </row>
    <row r="57" spans="1:20">
      <c r="A57" s="35">
        <v>56</v>
      </c>
      <c r="B57" s="40" t="str">
        <f>CONCATENATE(J57,"_",L57,"_",N57,"_",O57)</f>
        <v>41856_2_N_47</v>
      </c>
      <c r="C57" s="42" t="s">
        <v>136</v>
      </c>
      <c r="D57" s="37" t="s">
        <v>332</v>
      </c>
      <c r="E57" s="37" t="s">
        <v>333</v>
      </c>
      <c r="F57" s="57">
        <v>37.598635000000002</v>
      </c>
      <c r="G57" s="57">
        <v>-108.112647</v>
      </c>
      <c r="H57" s="88">
        <v>41835</v>
      </c>
      <c r="I57" s="138">
        <f t="shared" si="0"/>
        <v>196</v>
      </c>
      <c r="J57" s="88">
        <v>41856</v>
      </c>
      <c r="K57" s="138">
        <f t="shared" si="1"/>
        <v>217</v>
      </c>
      <c r="L57" s="39">
        <v>2</v>
      </c>
      <c r="M57" s="95" t="s">
        <v>597</v>
      </c>
      <c r="N57" s="35" t="s">
        <v>545</v>
      </c>
      <c r="O57" s="39">
        <v>47</v>
      </c>
      <c r="P57" s="41">
        <v>2</v>
      </c>
      <c r="Q57" s="41">
        <v>1</v>
      </c>
      <c r="S57" s="167">
        <f>VLOOKUP($M57,'Chla data'!$E$1:$N$378,7,FALSE)</f>
        <v>97.269569863745673</v>
      </c>
      <c r="T57" s="90">
        <f>VLOOKUP($M57,'Chla data'!$E$1:$N$378,10,FALSE)</f>
        <v>1.6054852320675106</v>
      </c>
    </row>
    <row r="58" spans="1:20">
      <c r="A58" s="35">
        <v>57</v>
      </c>
      <c r="B58" s="40" t="str">
        <f>CONCATENATE(J58,"_",L58,"_",N58,"_",O58)</f>
        <v>41856_2_C_111</v>
      </c>
      <c r="C58" s="42" t="s">
        <v>136</v>
      </c>
      <c r="D58" s="37" t="s">
        <v>332</v>
      </c>
      <c r="E58" s="37" t="s">
        <v>333</v>
      </c>
      <c r="F58" s="57">
        <v>37.598635000000002</v>
      </c>
      <c r="G58" s="57">
        <v>-108.112647</v>
      </c>
      <c r="H58" s="88">
        <v>41835</v>
      </c>
      <c r="I58" s="138">
        <f t="shared" si="0"/>
        <v>196</v>
      </c>
      <c r="J58" s="88">
        <v>41856</v>
      </c>
      <c r="K58" s="138">
        <f t="shared" si="1"/>
        <v>217</v>
      </c>
      <c r="L58" s="39">
        <v>2</v>
      </c>
      <c r="M58" s="95" t="s">
        <v>598</v>
      </c>
      <c r="N58" s="35" t="s">
        <v>539</v>
      </c>
      <c r="O58" s="39">
        <v>111</v>
      </c>
      <c r="P58" s="41">
        <v>2</v>
      </c>
      <c r="Q58" s="34">
        <v>1</v>
      </c>
      <c r="S58" s="167">
        <f>VLOOKUP($M58,'Chla data'!$E$1:$N$378,7,FALSE)</f>
        <v>10.675928399679403</v>
      </c>
      <c r="T58" s="90">
        <f>VLOOKUP($M58,'Chla data'!$E$1:$N$378,10,FALSE)</f>
        <v>1.5625</v>
      </c>
    </row>
    <row r="59" spans="1:20">
      <c r="A59" s="35">
        <v>58</v>
      </c>
      <c r="B59" s="40" t="str">
        <f>CONCATENATE(J59,"_",L59,"_",N59,"_",O59)</f>
        <v>41856_2_C_112</v>
      </c>
      <c r="C59" s="42" t="s">
        <v>136</v>
      </c>
      <c r="D59" s="37" t="s">
        <v>332</v>
      </c>
      <c r="E59" s="37" t="s">
        <v>333</v>
      </c>
      <c r="F59" s="57">
        <v>37.598635000000002</v>
      </c>
      <c r="G59" s="57">
        <v>-108.112647</v>
      </c>
      <c r="H59" s="88">
        <v>41835</v>
      </c>
      <c r="I59" s="138">
        <f t="shared" si="0"/>
        <v>196</v>
      </c>
      <c r="J59" s="88">
        <v>41856</v>
      </c>
      <c r="K59" s="138">
        <f t="shared" si="1"/>
        <v>217</v>
      </c>
      <c r="L59" s="39">
        <v>2</v>
      </c>
      <c r="M59" s="95" t="s">
        <v>599</v>
      </c>
      <c r="N59" s="35" t="s">
        <v>539</v>
      </c>
      <c r="O59" s="39">
        <v>112</v>
      </c>
      <c r="P59" s="41">
        <v>2</v>
      </c>
      <c r="Q59" s="34">
        <v>1</v>
      </c>
      <c r="S59" s="167">
        <f>VLOOKUP($M59,'Chla data'!$E$1:$N$378,7,FALSE)</f>
        <v>11.523224304415862</v>
      </c>
      <c r="T59" s="90">
        <f>VLOOKUP($M59,'Chla data'!$E$1:$N$378,10,FALSE)</f>
        <v>1.5964912280701755</v>
      </c>
    </row>
    <row r="60" spans="1:20">
      <c r="A60" s="35">
        <v>59</v>
      </c>
      <c r="B60" s="40" t="str">
        <f>CONCATENATE(J60,"_",L60,"_",N60,"_",O60)</f>
        <v>41856_2_C_113</v>
      </c>
      <c r="C60" s="42" t="s">
        <v>136</v>
      </c>
      <c r="D60" s="37" t="s">
        <v>332</v>
      </c>
      <c r="E60" s="37" t="s">
        <v>333</v>
      </c>
      <c r="F60" s="57">
        <v>37.598635000000002</v>
      </c>
      <c r="G60" s="57">
        <v>-108.112647</v>
      </c>
      <c r="H60" s="88">
        <v>41835</v>
      </c>
      <c r="I60" s="138">
        <f t="shared" si="0"/>
        <v>196</v>
      </c>
      <c r="J60" s="88">
        <v>41856</v>
      </c>
      <c r="K60" s="138">
        <f t="shared" si="1"/>
        <v>217</v>
      </c>
      <c r="L60" s="39">
        <v>2</v>
      </c>
      <c r="M60" s="95" t="s">
        <v>600</v>
      </c>
      <c r="N60" s="35" t="s">
        <v>539</v>
      </c>
      <c r="O60" s="39">
        <v>113</v>
      </c>
      <c r="P60" s="41">
        <v>2</v>
      </c>
      <c r="Q60" s="41">
        <v>1</v>
      </c>
      <c r="S60" s="167">
        <f>VLOOKUP($M60,'Chla data'!$E$1:$N$378,7,FALSE)</f>
        <v>9.8286324949429424</v>
      </c>
      <c r="T60" s="90">
        <f>VLOOKUP($M60,'Chla data'!$E$1:$N$378,10,FALSE)</f>
        <v>1.5471698113207548</v>
      </c>
    </row>
    <row r="61" spans="1:20">
      <c r="A61" s="35">
        <v>60</v>
      </c>
      <c r="B61" s="40" t="str">
        <f>CONCATENATE(J61,"_",L61,"_",N61,"_",O61)</f>
        <v>41856_2_C_74</v>
      </c>
      <c r="C61" s="42" t="s">
        <v>136</v>
      </c>
      <c r="D61" s="37" t="s">
        <v>332</v>
      </c>
      <c r="E61" s="37" t="s">
        <v>333</v>
      </c>
      <c r="F61" s="57">
        <v>37.598635000000002</v>
      </c>
      <c r="G61" s="57">
        <v>-108.112647</v>
      </c>
      <c r="H61" s="88">
        <v>41835</v>
      </c>
      <c r="I61" s="138">
        <f t="shared" si="0"/>
        <v>196</v>
      </c>
      <c r="J61" s="88">
        <v>41856</v>
      </c>
      <c r="K61" s="138">
        <f t="shared" si="1"/>
        <v>217</v>
      </c>
      <c r="L61" s="39">
        <v>2</v>
      </c>
      <c r="M61" s="95" t="s">
        <v>601</v>
      </c>
      <c r="N61" s="35" t="s">
        <v>539</v>
      </c>
      <c r="O61" s="39">
        <v>74</v>
      </c>
      <c r="P61" s="41">
        <v>2</v>
      </c>
      <c r="Q61" s="34">
        <v>1</v>
      </c>
      <c r="S61" s="167">
        <f>VLOOKUP($M61,'Chla data'!$E$1:$N$378,7,FALSE)</f>
        <v>14.234571199572533</v>
      </c>
      <c r="T61" s="90">
        <f>VLOOKUP($M61,'Chla data'!$E$1:$N$378,10,FALSE)</f>
        <v>1.5454545454545454</v>
      </c>
    </row>
    <row r="62" spans="1:20">
      <c r="A62" s="35">
        <v>61</v>
      </c>
      <c r="B62" s="40" t="str">
        <f>CONCATENATE(J62,"_",L62,"_",N62,"_",O62)</f>
        <v>41857_7_N_36</v>
      </c>
      <c r="C62" s="42">
        <v>9717</v>
      </c>
      <c r="D62" s="37" t="s">
        <v>343</v>
      </c>
      <c r="E62" s="37" t="s">
        <v>344</v>
      </c>
      <c r="F62" s="57">
        <v>37.304149000000002</v>
      </c>
      <c r="G62" s="57">
        <v>-108.357838</v>
      </c>
      <c r="H62" s="88">
        <v>41836</v>
      </c>
      <c r="I62" s="138">
        <f t="shared" si="0"/>
        <v>197</v>
      </c>
      <c r="J62" s="88">
        <v>41857</v>
      </c>
      <c r="K62" s="138">
        <f t="shared" si="1"/>
        <v>218</v>
      </c>
      <c r="L62" s="39">
        <v>7</v>
      </c>
      <c r="M62" s="95" t="s">
        <v>602</v>
      </c>
      <c r="N62" s="35" t="s">
        <v>545</v>
      </c>
      <c r="O62" s="39">
        <v>36</v>
      </c>
      <c r="P62" s="41">
        <v>2</v>
      </c>
      <c r="Q62" s="41">
        <v>1</v>
      </c>
      <c r="S62" s="167">
        <f>VLOOKUP($M62,'Chla data'!$E$1:$N$378,7,FALSE)</f>
        <v>159.29163009045459</v>
      </c>
      <c r="T62" s="90">
        <f>VLOOKUP($M62,'Chla data'!$E$1:$N$378,10,FALSE)</f>
        <v>1.6308724832214765</v>
      </c>
    </row>
    <row r="63" spans="1:20">
      <c r="A63" s="35">
        <v>62</v>
      </c>
      <c r="B63" s="40" t="str">
        <f>CONCATENATE(J63,"_",L63,"_",N63,"_",O63)</f>
        <v>41857_7_P_39</v>
      </c>
      <c r="C63" s="42">
        <v>9717</v>
      </c>
      <c r="D63" s="37" t="s">
        <v>343</v>
      </c>
      <c r="E63" s="37" t="s">
        <v>344</v>
      </c>
      <c r="F63" s="57">
        <v>37.304149000000002</v>
      </c>
      <c r="G63" s="57">
        <v>-108.357838</v>
      </c>
      <c r="H63" s="88">
        <v>41836</v>
      </c>
      <c r="I63" s="138">
        <f t="shared" si="0"/>
        <v>197</v>
      </c>
      <c r="J63" s="88">
        <v>41857</v>
      </c>
      <c r="K63" s="138">
        <f t="shared" si="1"/>
        <v>218</v>
      </c>
      <c r="L63" s="39">
        <v>7</v>
      </c>
      <c r="M63" s="95" t="s">
        <v>603</v>
      </c>
      <c r="N63" s="35" t="s">
        <v>541</v>
      </c>
      <c r="O63" s="39">
        <v>39</v>
      </c>
      <c r="P63" s="41">
        <v>2</v>
      </c>
      <c r="Q63" s="41">
        <v>1</v>
      </c>
      <c r="S63" s="167">
        <f>VLOOKUP($M63,'Chla data'!$E$1:$N$378,7,FALSE)</f>
        <v>19.996183351780463</v>
      </c>
      <c r="T63" s="90">
        <f>VLOOKUP($M63,'Chla data'!$E$1:$N$378,10,FALSE)</f>
        <v>1.3687499999999999</v>
      </c>
    </row>
    <row r="64" spans="1:20">
      <c r="A64" s="35">
        <v>63</v>
      </c>
      <c r="B64" s="40" t="str">
        <f>CONCATENATE(J64,"_",L64,"_",N64,"_",O64)</f>
        <v>41857_7_N_110</v>
      </c>
      <c r="C64" s="42">
        <v>9717</v>
      </c>
      <c r="D64" s="37" t="s">
        <v>343</v>
      </c>
      <c r="E64" s="37" t="s">
        <v>344</v>
      </c>
      <c r="F64" s="57">
        <v>37.304149000000002</v>
      </c>
      <c r="G64" s="57">
        <v>-108.357838</v>
      </c>
      <c r="H64" s="88">
        <v>41836</v>
      </c>
      <c r="I64" s="138">
        <f t="shared" si="0"/>
        <v>197</v>
      </c>
      <c r="J64" s="88">
        <v>41857</v>
      </c>
      <c r="K64" s="138">
        <f t="shared" si="1"/>
        <v>218</v>
      </c>
      <c r="L64" s="39">
        <v>7</v>
      </c>
      <c r="M64" s="95" t="s">
        <v>604</v>
      </c>
      <c r="N64" s="35" t="s">
        <v>545</v>
      </c>
      <c r="O64" s="39">
        <v>110</v>
      </c>
      <c r="P64" s="41">
        <v>2</v>
      </c>
      <c r="Q64" s="41">
        <v>1</v>
      </c>
      <c r="S64" s="167">
        <f>VLOOKUP($M64,'Chla data'!$E$1:$N$378,7,FALSE)</f>
        <v>189.79428266096713</v>
      </c>
      <c r="T64" s="90">
        <f>VLOOKUP($M64,'Chla data'!$E$1:$N$378,10,FALSE)</f>
        <v>1.6327683615819208</v>
      </c>
    </row>
    <row r="65" spans="1:20">
      <c r="A65" s="35">
        <v>64</v>
      </c>
      <c r="B65" s="40" t="str">
        <f>CONCATENATE(J65,"_",L65,"_",N65,"_",O65)</f>
        <v>41857_7_N_31</v>
      </c>
      <c r="C65" s="42">
        <v>9717</v>
      </c>
      <c r="D65" s="37" t="s">
        <v>343</v>
      </c>
      <c r="E65" s="37" t="s">
        <v>344</v>
      </c>
      <c r="F65" s="57">
        <v>37.304149000000002</v>
      </c>
      <c r="G65" s="57">
        <v>-108.357838</v>
      </c>
      <c r="H65" s="88">
        <v>41836</v>
      </c>
      <c r="I65" s="138">
        <f t="shared" si="0"/>
        <v>197</v>
      </c>
      <c r="J65" s="88">
        <v>41857</v>
      </c>
      <c r="K65" s="138">
        <f t="shared" si="1"/>
        <v>218</v>
      </c>
      <c r="L65" s="39">
        <v>7</v>
      </c>
      <c r="M65" s="95" t="s">
        <v>605</v>
      </c>
      <c r="N65" s="35" t="s">
        <v>545</v>
      </c>
      <c r="O65" s="39">
        <v>31</v>
      </c>
      <c r="P65" s="41">
        <v>2</v>
      </c>
      <c r="Q65" s="34">
        <v>1</v>
      </c>
      <c r="S65" s="167">
        <f>VLOOKUP($M65,'Chla data'!$E$1:$N$378,7,FALSE)</f>
        <v>181.32132361360257</v>
      </c>
      <c r="T65" s="90">
        <f>VLOOKUP($M65,'Chla data'!$E$1:$N$378,10,FALSE)</f>
        <v>1.6729559748427674</v>
      </c>
    </row>
    <row r="66" spans="1:20">
      <c r="A66" s="35">
        <v>65</v>
      </c>
      <c r="B66" s="40" t="str">
        <f>CONCATENATE(J66,"_",L66,"_",N66,"_",O66)</f>
        <v>41857_7_P_43</v>
      </c>
      <c r="C66" s="42">
        <v>9717</v>
      </c>
      <c r="D66" s="37" t="s">
        <v>343</v>
      </c>
      <c r="E66" s="37" t="s">
        <v>344</v>
      </c>
      <c r="F66" s="57">
        <v>37.304149000000002</v>
      </c>
      <c r="G66" s="57">
        <v>-108.357838</v>
      </c>
      <c r="H66" s="88">
        <v>41836</v>
      </c>
      <c r="I66" s="138">
        <f t="shared" si="0"/>
        <v>197</v>
      </c>
      <c r="J66" s="88">
        <v>41857</v>
      </c>
      <c r="K66" s="138">
        <f t="shared" si="1"/>
        <v>218</v>
      </c>
      <c r="L66" s="39">
        <v>7</v>
      </c>
      <c r="M66" s="95" t="s">
        <v>606</v>
      </c>
      <c r="N66" s="35" t="s">
        <v>541</v>
      </c>
      <c r="O66" s="39">
        <v>43</v>
      </c>
      <c r="P66" s="41">
        <v>2</v>
      </c>
      <c r="Q66" s="41">
        <v>1</v>
      </c>
      <c r="S66" s="167">
        <f>VLOOKUP($M66,'Chla data'!$E$1:$N$378,7,FALSE)</f>
        <v>15.251326285256292</v>
      </c>
      <c r="T66" s="90">
        <f>VLOOKUP($M66,'Chla data'!$E$1:$N$378,10,FALSE)</f>
        <v>1.3169014084507042</v>
      </c>
    </row>
    <row r="67" spans="1:20">
      <c r="A67" s="35">
        <v>66</v>
      </c>
      <c r="B67" s="40" t="str">
        <f>CONCATENATE(J67,"_",L67,"_",N67,"_",O67)</f>
        <v>41857_7_C_76</v>
      </c>
      <c r="C67" s="42">
        <v>9717</v>
      </c>
      <c r="D67" s="37" t="s">
        <v>343</v>
      </c>
      <c r="E67" s="37" t="s">
        <v>344</v>
      </c>
      <c r="F67" s="57">
        <v>37.304149000000002</v>
      </c>
      <c r="G67" s="57">
        <v>-108.357838</v>
      </c>
      <c r="H67" s="88">
        <v>41836</v>
      </c>
      <c r="I67" s="138">
        <f t="shared" ref="I67:I130" si="2">H67-DATE(YEAR(H67),1,1)+1</f>
        <v>197</v>
      </c>
      <c r="J67" s="88">
        <v>41857</v>
      </c>
      <c r="K67" s="138">
        <f t="shared" ref="K67:K130" si="3">J67-DATE(YEAR(J67),1,1)+1</f>
        <v>218</v>
      </c>
      <c r="L67" s="39">
        <v>7</v>
      </c>
      <c r="M67" s="95" t="s">
        <v>607</v>
      </c>
      <c r="N67" s="35" t="s">
        <v>539</v>
      </c>
      <c r="O67" s="39">
        <v>76</v>
      </c>
      <c r="P67" s="34">
        <v>2</v>
      </c>
      <c r="Q67" s="34">
        <v>1</v>
      </c>
      <c r="S67" s="167">
        <f>VLOOKUP($M67,'Chla data'!$E$1:$N$378,7,FALSE)</f>
        <v>59.31071333155225</v>
      </c>
      <c r="T67" s="90">
        <f>VLOOKUP($M67,'Chla data'!$E$1:$N$378,10,FALSE)</f>
        <v>1.5000000000000002</v>
      </c>
    </row>
    <row r="68" spans="1:20">
      <c r="A68" s="35">
        <v>67</v>
      </c>
      <c r="B68" s="40" t="str">
        <f>CONCATENATE(J68,"_",L68,"_",N68,"_",O68)</f>
        <v>41857_7_P_115</v>
      </c>
      <c r="C68" s="42">
        <v>9717</v>
      </c>
      <c r="D68" s="37" t="s">
        <v>343</v>
      </c>
      <c r="E68" s="37" t="s">
        <v>344</v>
      </c>
      <c r="F68" s="57">
        <v>37.304149000000002</v>
      </c>
      <c r="G68" s="57">
        <v>-108.357838</v>
      </c>
      <c r="H68" s="88">
        <v>41836</v>
      </c>
      <c r="I68" s="138">
        <f t="shared" si="2"/>
        <v>197</v>
      </c>
      <c r="J68" s="88">
        <v>41857</v>
      </c>
      <c r="K68" s="138">
        <f t="shared" si="3"/>
        <v>218</v>
      </c>
      <c r="L68" s="39">
        <v>7</v>
      </c>
      <c r="M68" s="95" t="s">
        <v>608</v>
      </c>
      <c r="N68" s="35" t="s">
        <v>541</v>
      </c>
      <c r="O68" s="39">
        <v>115</v>
      </c>
      <c r="P68" s="41">
        <v>2</v>
      </c>
      <c r="Q68" s="41">
        <v>1</v>
      </c>
      <c r="S68" s="167">
        <f>VLOOKUP($M68,'Chla data'!$E$1:$N$378,7,FALSE)</f>
        <v>19.996183351780463</v>
      </c>
      <c r="T68" s="90">
        <f>VLOOKUP($M68,'Chla data'!$E$1:$N$378,10,FALSE)</f>
        <v>1.3959731543624161</v>
      </c>
    </row>
    <row r="69" spans="1:20">
      <c r="A69" s="35">
        <v>68</v>
      </c>
      <c r="B69" s="40" t="str">
        <f>CONCATENATE(J69,"_",L69,"_",N69,"_",O69)</f>
        <v>41857_7_P_53</v>
      </c>
      <c r="C69" s="42">
        <v>9717</v>
      </c>
      <c r="D69" s="37" t="s">
        <v>343</v>
      </c>
      <c r="E69" s="37" t="s">
        <v>344</v>
      </c>
      <c r="F69" s="57">
        <v>37.304149000000002</v>
      </c>
      <c r="G69" s="57">
        <v>-108.357838</v>
      </c>
      <c r="H69" s="88">
        <v>41836</v>
      </c>
      <c r="I69" s="138">
        <f t="shared" si="2"/>
        <v>197</v>
      </c>
      <c r="J69" s="88">
        <v>41857</v>
      </c>
      <c r="K69" s="138">
        <f t="shared" si="3"/>
        <v>218</v>
      </c>
      <c r="L69" s="39">
        <v>7</v>
      </c>
      <c r="M69" s="95" t="s">
        <v>609</v>
      </c>
      <c r="N69" s="35" t="s">
        <v>541</v>
      </c>
      <c r="O69" s="39">
        <v>53</v>
      </c>
      <c r="P69" s="41">
        <v>2</v>
      </c>
      <c r="Q69" s="34">
        <v>1</v>
      </c>
      <c r="S69" s="167">
        <f>VLOOKUP($M69,'Chla data'!$E$1:$N$378,7,FALSE)</f>
        <v>17.623754818518375</v>
      </c>
      <c r="T69" s="90">
        <f>VLOOKUP($M69,'Chla data'!$E$1:$N$378,10,FALSE)</f>
        <v>1.4482758620689655</v>
      </c>
    </row>
    <row r="70" spans="1:20">
      <c r="A70" s="35">
        <v>69</v>
      </c>
      <c r="B70" s="40" t="str">
        <f>CONCATENATE(J70,"_",L70,"_",N70,"_",O70)</f>
        <v>41857_7_C_86</v>
      </c>
      <c r="C70" s="42">
        <v>9717</v>
      </c>
      <c r="D70" s="37" t="s">
        <v>343</v>
      </c>
      <c r="E70" s="37" t="s">
        <v>344</v>
      </c>
      <c r="F70" s="57">
        <v>37.304149000000002</v>
      </c>
      <c r="G70" s="57">
        <v>-108.357838</v>
      </c>
      <c r="H70" s="88">
        <v>41836</v>
      </c>
      <c r="I70" s="138">
        <f t="shared" si="2"/>
        <v>197</v>
      </c>
      <c r="J70" s="88">
        <v>41857</v>
      </c>
      <c r="K70" s="138">
        <f t="shared" si="3"/>
        <v>218</v>
      </c>
      <c r="L70" s="39">
        <v>7</v>
      </c>
      <c r="M70" s="95" t="s">
        <v>610</v>
      </c>
      <c r="N70" s="35" t="s">
        <v>539</v>
      </c>
      <c r="O70" s="39">
        <v>86</v>
      </c>
      <c r="P70" s="41">
        <v>2</v>
      </c>
      <c r="Q70" s="41">
        <v>1</v>
      </c>
      <c r="S70" s="167">
        <f>VLOOKUP($M70,'Chla data'!$E$1:$N$378,7,FALSE)</f>
        <v>64.055570398076426</v>
      </c>
      <c r="T70" s="90">
        <f>VLOOKUP($M70,'Chla data'!$E$1:$N$378,10,FALSE)</f>
        <v>1.5369318181818183</v>
      </c>
    </row>
    <row r="71" spans="1:20">
      <c r="A71" s="35">
        <v>70</v>
      </c>
      <c r="B71" s="40" t="str">
        <f>CONCATENATE(J71,"_",L71,"_",N71,"_",O71)</f>
        <v>41857_7_NP_41</v>
      </c>
      <c r="C71" s="42">
        <v>9717</v>
      </c>
      <c r="D71" s="37" t="s">
        <v>343</v>
      </c>
      <c r="E71" s="37" t="s">
        <v>344</v>
      </c>
      <c r="F71" s="57">
        <v>37.304149000000002</v>
      </c>
      <c r="G71" s="57">
        <v>-108.357838</v>
      </c>
      <c r="H71" s="88">
        <v>41836</v>
      </c>
      <c r="I71" s="138">
        <f t="shared" si="2"/>
        <v>197</v>
      </c>
      <c r="J71" s="88">
        <v>41857</v>
      </c>
      <c r="K71" s="138">
        <f t="shared" si="3"/>
        <v>218</v>
      </c>
      <c r="L71" s="39">
        <v>7</v>
      </c>
      <c r="M71" s="95" t="s">
        <v>611</v>
      </c>
      <c r="N71" s="35" t="s">
        <v>543</v>
      </c>
      <c r="O71" s="39">
        <v>41</v>
      </c>
      <c r="P71" s="41">
        <v>2</v>
      </c>
      <c r="Q71" s="34">
        <v>1</v>
      </c>
      <c r="S71" s="167">
        <f>VLOOKUP($M71,'Chla data'!$E$1:$N$378,7,FALSE)</f>
        <v>186.40509904202133</v>
      </c>
      <c r="T71" s="90">
        <f>VLOOKUP($M71,'Chla data'!$E$1:$N$378,10,FALSE)</f>
        <v>1.54726368159204</v>
      </c>
    </row>
    <row r="72" spans="1:20">
      <c r="A72" s="35">
        <v>71</v>
      </c>
      <c r="B72" s="40" t="str">
        <f>CONCATENATE(J72,"_",L72,"_",N72,"_",O72)</f>
        <v>41857_7_NP_102</v>
      </c>
      <c r="C72" s="42">
        <v>9717</v>
      </c>
      <c r="D72" s="37" t="s">
        <v>343</v>
      </c>
      <c r="E72" s="37" t="s">
        <v>344</v>
      </c>
      <c r="F72" s="57">
        <v>37.304149000000002</v>
      </c>
      <c r="G72" s="57">
        <v>-108.357838</v>
      </c>
      <c r="H72" s="88">
        <v>41836</v>
      </c>
      <c r="I72" s="138">
        <f t="shared" si="2"/>
        <v>197</v>
      </c>
      <c r="J72" s="88">
        <v>41857</v>
      </c>
      <c r="K72" s="138">
        <f t="shared" si="3"/>
        <v>218</v>
      </c>
      <c r="L72" s="39">
        <v>7</v>
      </c>
      <c r="M72" s="95" t="s">
        <v>612</v>
      </c>
      <c r="N72" s="35" t="s">
        <v>543</v>
      </c>
      <c r="O72" s="39">
        <v>102</v>
      </c>
      <c r="P72" s="41">
        <v>2</v>
      </c>
      <c r="Q72" s="41">
        <v>1</v>
      </c>
      <c r="S72" s="167">
        <f>VLOOKUP($M72,'Chla data'!$E$1:$N$378,7,FALSE)</f>
        <v>215.2131598030609</v>
      </c>
      <c r="T72" s="90">
        <f>VLOOKUP($M72,'Chla data'!$E$1:$N$378,10,FALSE)</f>
        <v>1.5521739130434782</v>
      </c>
    </row>
    <row r="73" spans="1:20">
      <c r="A73" s="35">
        <v>72</v>
      </c>
      <c r="B73" s="40" t="str">
        <f>CONCATENATE(J73,"_",L73,"_",N73,"_",O73)</f>
        <v>41857_7_C_61</v>
      </c>
      <c r="C73" s="42">
        <v>9717</v>
      </c>
      <c r="D73" s="37" t="s">
        <v>343</v>
      </c>
      <c r="E73" s="37" t="s">
        <v>344</v>
      </c>
      <c r="F73" s="57">
        <v>37.304149000000002</v>
      </c>
      <c r="G73" s="57">
        <v>-108.357838</v>
      </c>
      <c r="H73" s="88">
        <v>41836</v>
      </c>
      <c r="I73" s="138">
        <f t="shared" si="2"/>
        <v>197</v>
      </c>
      <c r="J73" s="88">
        <v>41857</v>
      </c>
      <c r="K73" s="138">
        <f t="shared" si="3"/>
        <v>218</v>
      </c>
      <c r="L73" s="39">
        <v>7</v>
      </c>
      <c r="M73" s="95" t="s">
        <v>613</v>
      </c>
      <c r="N73" s="35" t="s">
        <v>539</v>
      </c>
      <c r="O73" s="39">
        <v>61</v>
      </c>
      <c r="P73" s="34">
        <v>2</v>
      </c>
      <c r="Q73" s="34">
        <v>1</v>
      </c>
      <c r="S73" s="167">
        <f>VLOOKUP($M73,'Chla data'!$E$1:$N$378,7,FALSE)</f>
        <v>45.753978855768857</v>
      </c>
      <c r="T73" s="90">
        <f>VLOOKUP($M73,'Chla data'!$E$1:$N$378,10,FALSE)</f>
        <v>1.5094339622641508</v>
      </c>
    </row>
    <row r="74" spans="1:20">
      <c r="A74" s="35">
        <v>73</v>
      </c>
      <c r="B74" s="40" t="str">
        <f>CONCATENATE(J74,"_",L74,"_",N74,"_",O74)</f>
        <v>41857_7_NP_101</v>
      </c>
      <c r="C74" s="42">
        <v>9717</v>
      </c>
      <c r="D74" s="37" t="s">
        <v>343</v>
      </c>
      <c r="E74" s="37" t="s">
        <v>344</v>
      </c>
      <c r="F74" s="57">
        <v>37.304149000000002</v>
      </c>
      <c r="G74" s="57">
        <v>-108.357838</v>
      </c>
      <c r="H74" s="88">
        <v>41836</v>
      </c>
      <c r="I74" s="138">
        <f t="shared" si="2"/>
        <v>197</v>
      </c>
      <c r="J74" s="88">
        <v>41857</v>
      </c>
      <c r="K74" s="138">
        <f t="shared" si="3"/>
        <v>218</v>
      </c>
      <c r="L74" s="39">
        <v>7</v>
      </c>
      <c r="M74" s="95" t="s">
        <v>614</v>
      </c>
      <c r="N74" s="35" t="s">
        <v>543</v>
      </c>
      <c r="O74" s="39">
        <v>101</v>
      </c>
      <c r="P74" s="41">
        <v>2</v>
      </c>
      <c r="Q74" s="41">
        <v>1</v>
      </c>
      <c r="S74" s="167">
        <f>VLOOKUP($M74,'Chla data'!$E$1:$N$378,7,FALSE)</f>
        <v>184.71050723254839</v>
      </c>
      <c r="T74" s="90">
        <f>VLOOKUP($M74,'Chla data'!$E$1:$N$378,10,FALSE)</f>
        <v>1.5396039603960396</v>
      </c>
    </row>
    <row r="75" spans="1:20">
      <c r="A75" s="35">
        <v>74</v>
      </c>
      <c r="B75" s="40" t="str">
        <f>CONCATENATE(J75,"_",L75,"_",N75,"_",O75)</f>
        <v>41857_7_P_28</v>
      </c>
      <c r="C75" s="42">
        <v>9717</v>
      </c>
      <c r="D75" s="37" t="s">
        <v>343</v>
      </c>
      <c r="E75" s="37" t="s">
        <v>344</v>
      </c>
      <c r="F75" s="57">
        <v>37.304149000000002</v>
      </c>
      <c r="G75" s="57">
        <v>-108.357838</v>
      </c>
      <c r="H75" s="88">
        <v>41836</v>
      </c>
      <c r="I75" s="138">
        <f t="shared" si="2"/>
        <v>197</v>
      </c>
      <c r="J75" s="88">
        <v>41857</v>
      </c>
      <c r="K75" s="138">
        <f t="shared" si="3"/>
        <v>218</v>
      </c>
      <c r="L75" s="39">
        <v>7</v>
      </c>
      <c r="M75" s="95" t="s">
        <v>615</v>
      </c>
      <c r="N75" s="35" t="s">
        <v>541</v>
      </c>
      <c r="O75" s="39">
        <v>28</v>
      </c>
      <c r="P75" s="41">
        <v>2</v>
      </c>
      <c r="Q75" s="34">
        <v>1</v>
      </c>
      <c r="S75" s="167">
        <f>VLOOKUP($M75,'Chla data'!$E$1:$N$378,7,FALSE)</f>
        <v>15.92916300904546</v>
      </c>
      <c r="T75" s="90">
        <f>VLOOKUP($M75,'Chla data'!$E$1:$N$378,10,FALSE)</f>
        <v>1.3263888888888891</v>
      </c>
    </row>
    <row r="76" spans="1:20">
      <c r="A76" s="35">
        <v>75</v>
      </c>
      <c r="B76" s="40" t="str">
        <f>CONCATENATE(J76,"_",L76,"_",N76,"_",O76)</f>
        <v>41857_7_N_108</v>
      </c>
      <c r="C76" s="42">
        <v>9717</v>
      </c>
      <c r="D76" s="37" t="s">
        <v>343</v>
      </c>
      <c r="E76" s="37" t="s">
        <v>344</v>
      </c>
      <c r="F76" s="57">
        <v>37.304149000000002</v>
      </c>
      <c r="G76" s="57">
        <v>-108.357838</v>
      </c>
      <c r="H76" s="88">
        <v>41836</v>
      </c>
      <c r="I76" s="138">
        <f t="shared" si="2"/>
        <v>197</v>
      </c>
      <c r="J76" s="88">
        <v>41857</v>
      </c>
      <c r="K76" s="138">
        <f t="shared" si="3"/>
        <v>218</v>
      </c>
      <c r="L76" s="39">
        <v>7</v>
      </c>
      <c r="M76" s="95" t="s">
        <v>616</v>
      </c>
      <c r="N76" s="35" t="s">
        <v>545</v>
      </c>
      <c r="O76" s="39">
        <v>108</v>
      </c>
      <c r="P76" s="41">
        <v>2</v>
      </c>
      <c r="Q76" s="34">
        <v>1</v>
      </c>
      <c r="S76" s="167">
        <f>VLOOKUP($M76,'Chla data'!$E$1:$N$378,7,FALSE)</f>
        <v>174.54295637571093</v>
      </c>
      <c r="T76" s="90">
        <f>VLOOKUP($M76,'Chla data'!$E$1:$N$378,10,FALSE)</f>
        <v>1.6167664670658686</v>
      </c>
    </row>
    <row r="77" spans="1:20">
      <c r="A77" s="35">
        <v>76</v>
      </c>
      <c r="B77" s="40" t="str">
        <f>CONCATENATE(J77,"_",L77,"_",N77,"_",O77)</f>
        <v>41857_7_NP_72</v>
      </c>
      <c r="C77" s="42">
        <v>9717</v>
      </c>
      <c r="D77" s="37" t="s">
        <v>343</v>
      </c>
      <c r="E77" s="37" t="s">
        <v>344</v>
      </c>
      <c r="F77" s="57">
        <v>37.304149000000002</v>
      </c>
      <c r="G77" s="57">
        <v>-108.357838</v>
      </c>
      <c r="H77" s="88">
        <v>41836</v>
      </c>
      <c r="I77" s="138">
        <f t="shared" si="2"/>
        <v>197</v>
      </c>
      <c r="J77" s="88">
        <v>41857</v>
      </c>
      <c r="K77" s="138">
        <f t="shared" si="3"/>
        <v>218</v>
      </c>
      <c r="L77" s="39">
        <v>7</v>
      </c>
      <c r="M77" s="95" t="s">
        <v>617</v>
      </c>
      <c r="N77" s="35" t="s">
        <v>543</v>
      </c>
      <c r="O77" s="39">
        <v>72</v>
      </c>
      <c r="P77" s="41">
        <v>2</v>
      </c>
      <c r="Q77" s="34">
        <v>1</v>
      </c>
      <c r="S77" s="167">
        <f>VLOOKUP($M77,'Chla data'!$E$1:$N$378,7,FALSE)</f>
        <v>167.76458913781917</v>
      </c>
      <c r="T77" s="90">
        <f>VLOOKUP($M77,'Chla data'!$E$1:$N$378,10,FALSE)</f>
        <v>1.4852941176470589</v>
      </c>
    </row>
    <row r="78" spans="1:20">
      <c r="A78" s="35">
        <v>77</v>
      </c>
      <c r="B78" s="40" t="str">
        <f>CONCATENATE(J78,"_",L78,"_",N78,"_",O78)</f>
        <v>41857_7_NP_58</v>
      </c>
      <c r="C78" s="42">
        <v>9717</v>
      </c>
      <c r="D78" s="37" t="s">
        <v>343</v>
      </c>
      <c r="E78" s="37" t="s">
        <v>344</v>
      </c>
      <c r="F78" s="57">
        <v>37.304149000000002</v>
      </c>
      <c r="G78" s="57">
        <v>-108.357838</v>
      </c>
      <c r="H78" s="88">
        <v>41836</v>
      </c>
      <c r="I78" s="138">
        <f t="shared" si="2"/>
        <v>197</v>
      </c>
      <c r="J78" s="88">
        <v>41857</v>
      </c>
      <c r="K78" s="138">
        <f t="shared" si="3"/>
        <v>218</v>
      </c>
      <c r="L78" s="39">
        <v>7</v>
      </c>
      <c r="M78" s="95" t="s">
        <v>618</v>
      </c>
      <c r="N78" s="35" t="s">
        <v>543</v>
      </c>
      <c r="O78" s="39">
        <v>58</v>
      </c>
      <c r="P78" s="41">
        <v>2</v>
      </c>
      <c r="Q78" s="41">
        <v>1</v>
      </c>
      <c r="S78" s="167">
        <f>VLOOKUP($M78,'Chla data'!$E$1:$N$378,7,FALSE)</f>
        <v>96.591733139956531</v>
      </c>
      <c r="T78" s="90">
        <f>VLOOKUP($M78,'Chla data'!$E$1:$N$378,10,FALSE)</f>
        <v>1.2864321608040203</v>
      </c>
    </row>
    <row r="79" spans="1:20">
      <c r="A79" s="35">
        <v>78</v>
      </c>
      <c r="B79" s="40" t="str">
        <f>CONCATENATE(J79,"_",L79,"_",N79,"_",O79)</f>
        <v>41857_7_N_107</v>
      </c>
      <c r="C79" s="42">
        <v>9717</v>
      </c>
      <c r="D79" s="37" t="s">
        <v>343</v>
      </c>
      <c r="E79" s="37" t="s">
        <v>344</v>
      </c>
      <c r="F79" s="57">
        <v>37.304149000000002</v>
      </c>
      <c r="G79" s="57">
        <v>-108.357838</v>
      </c>
      <c r="H79" s="88">
        <v>41836</v>
      </c>
      <c r="I79" s="138">
        <f t="shared" si="2"/>
        <v>197</v>
      </c>
      <c r="J79" s="88">
        <v>41857</v>
      </c>
      <c r="K79" s="138">
        <f t="shared" si="3"/>
        <v>218</v>
      </c>
      <c r="L79" s="39">
        <v>7</v>
      </c>
      <c r="M79" s="95" t="s">
        <v>619</v>
      </c>
      <c r="N79" s="35" t="s">
        <v>545</v>
      </c>
      <c r="O79" s="39">
        <v>107</v>
      </c>
      <c r="P79" s="41">
        <v>2</v>
      </c>
      <c r="Q79" s="34">
        <v>1</v>
      </c>
      <c r="S79" s="167">
        <f>VLOOKUP($M79,'Chla data'!$E$1:$N$378,7,FALSE)</f>
        <v>122.01061028205029</v>
      </c>
      <c r="T79" s="90">
        <f>VLOOKUP($M79,'Chla data'!$E$1:$N$378,10,FALSE)</f>
        <v>1.5950413223140494</v>
      </c>
    </row>
    <row r="80" spans="1:20">
      <c r="A80" s="35">
        <v>79</v>
      </c>
      <c r="B80" s="40" t="str">
        <f>CONCATENATE(J80,"_",L80,"_",N80,"_",O80)</f>
        <v>41857_7_C_64</v>
      </c>
      <c r="C80" s="42">
        <v>9717</v>
      </c>
      <c r="D80" s="37" t="s">
        <v>343</v>
      </c>
      <c r="E80" s="37" t="s">
        <v>344</v>
      </c>
      <c r="F80" s="57">
        <v>37.304149000000002</v>
      </c>
      <c r="G80" s="57">
        <v>-108.357838</v>
      </c>
      <c r="H80" s="88">
        <v>41836</v>
      </c>
      <c r="I80" s="138">
        <f t="shared" si="2"/>
        <v>197</v>
      </c>
      <c r="J80" s="88">
        <v>41857</v>
      </c>
      <c r="K80" s="138">
        <f t="shared" si="3"/>
        <v>218</v>
      </c>
      <c r="L80" s="39">
        <v>7</v>
      </c>
      <c r="M80" s="95" t="s">
        <v>620</v>
      </c>
      <c r="N80" s="35" t="s">
        <v>539</v>
      </c>
      <c r="O80" s="39">
        <v>64</v>
      </c>
      <c r="P80" s="34">
        <v>2</v>
      </c>
      <c r="Q80" s="34">
        <v>1</v>
      </c>
      <c r="S80" s="167">
        <f>VLOOKUP($M80,'Chla data'!$E$1:$N$378,7,FALSE)</f>
        <v>61.005305141025168</v>
      </c>
      <c r="T80" s="90">
        <f>VLOOKUP($M80,'Chla data'!$E$1:$N$378,10,FALSE)</f>
        <v>1.5538461538461541</v>
      </c>
    </row>
    <row r="81" spans="1:20">
      <c r="A81" s="35">
        <v>80</v>
      </c>
      <c r="B81" s="40" t="str">
        <f>CONCATENATE(J81,"_",L81,"_",N81,"_",O81)</f>
        <v>41857_7_C_82</v>
      </c>
      <c r="C81" s="42">
        <v>9717</v>
      </c>
      <c r="D81" s="37" t="s">
        <v>343</v>
      </c>
      <c r="E81" s="37" t="s">
        <v>344</v>
      </c>
      <c r="F81" s="57">
        <v>37.304149000000002</v>
      </c>
      <c r="G81" s="57">
        <v>-108.357838</v>
      </c>
      <c r="H81" s="88">
        <v>41836</v>
      </c>
      <c r="I81" s="138">
        <f t="shared" si="2"/>
        <v>197</v>
      </c>
      <c r="J81" s="88">
        <v>41857</v>
      </c>
      <c r="K81" s="138">
        <f t="shared" si="3"/>
        <v>218</v>
      </c>
      <c r="L81" s="39">
        <v>7</v>
      </c>
      <c r="M81" s="95" t="s">
        <v>621</v>
      </c>
      <c r="N81" s="35" t="s">
        <v>539</v>
      </c>
      <c r="O81" s="39">
        <v>82</v>
      </c>
      <c r="P81" s="41">
        <v>2</v>
      </c>
      <c r="Q81" s="41">
        <v>1</v>
      </c>
      <c r="S81" s="167">
        <f>VLOOKUP($M81,'Chla data'!$E$1:$N$378,7,FALSE)</f>
        <v>61.005305141025133</v>
      </c>
      <c r="T81" s="90">
        <f>VLOOKUP($M81,'Chla data'!$E$1:$N$378,10,FALSE)</f>
        <v>1.5714285714285712</v>
      </c>
    </row>
    <row r="82" spans="1:20">
      <c r="A82" s="35">
        <v>81</v>
      </c>
      <c r="B82" s="40" t="str">
        <f>CONCATENATE(J82,"_",L82,"_",N82,"_",O82)</f>
        <v>41857_3_C_45</v>
      </c>
      <c r="C82" s="42">
        <v>9717</v>
      </c>
      <c r="D82" s="37" t="s">
        <v>343</v>
      </c>
      <c r="E82" s="37" t="s">
        <v>344</v>
      </c>
      <c r="F82" s="57">
        <v>37.304149000000002</v>
      </c>
      <c r="G82" s="57">
        <v>-108.357838</v>
      </c>
      <c r="H82" s="88">
        <v>41836</v>
      </c>
      <c r="I82" s="138">
        <f t="shared" si="2"/>
        <v>197</v>
      </c>
      <c r="J82" s="88">
        <v>41857</v>
      </c>
      <c r="K82" s="138">
        <f t="shared" si="3"/>
        <v>218</v>
      </c>
      <c r="L82" s="39">
        <v>3</v>
      </c>
      <c r="M82" s="95" t="s">
        <v>622</v>
      </c>
      <c r="N82" s="35" t="s">
        <v>539</v>
      </c>
      <c r="O82" s="39">
        <v>45</v>
      </c>
      <c r="P82" s="34">
        <v>2</v>
      </c>
      <c r="Q82" s="34">
        <v>1</v>
      </c>
      <c r="S82" s="167">
        <f>VLOOKUP($M82,'Chla data'!$E$1:$N$378,7,FALSE)</f>
        <v>57.277203160184719</v>
      </c>
      <c r="T82" s="90">
        <f>VLOOKUP($M82,'Chla data'!$E$1:$N$378,10,FALSE)</f>
        <v>1.5314465408805031</v>
      </c>
    </row>
    <row r="83" spans="1:20">
      <c r="A83" s="35">
        <v>82</v>
      </c>
      <c r="B83" s="40" t="str">
        <f>CONCATENATE(J83,"_",L83,"_",N83,"_",O83)</f>
        <v>41857_3_NP_66</v>
      </c>
      <c r="C83" s="42">
        <v>9717</v>
      </c>
      <c r="D83" s="37" t="s">
        <v>343</v>
      </c>
      <c r="E83" s="37" t="s">
        <v>344</v>
      </c>
      <c r="F83" s="57">
        <v>37.304149000000002</v>
      </c>
      <c r="G83" s="57">
        <v>-108.357838</v>
      </c>
      <c r="H83" s="88">
        <v>41836</v>
      </c>
      <c r="I83" s="138">
        <f t="shared" si="2"/>
        <v>197</v>
      </c>
      <c r="J83" s="88">
        <v>41857</v>
      </c>
      <c r="K83" s="138">
        <f t="shared" si="3"/>
        <v>218</v>
      </c>
      <c r="L83" s="39">
        <v>3</v>
      </c>
      <c r="M83" s="95" t="s">
        <v>623</v>
      </c>
      <c r="N83" s="35" t="s">
        <v>543</v>
      </c>
      <c r="O83" s="39">
        <v>66</v>
      </c>
      <c r="P83" s="34">
        <v>2</v>
      </c>
      <c r="Q83" s="34">
        <v>1</v>
      </c>
      <c r="S83" s="167">
        <f>VLOOKUP($M83,'Chla data'!$E$1:$N$378,7,FALSE)</f>
        <v>210.12938437464217</v>
      </c>
      <c r="T83" s="90">
        <f>VLOOKUP($M83,'Chla data'!$E$1:$N$378,10,FALSE)</f>
        <v>1.4881889763779528</v>
      </c>
    </row>
    <row r="84" spans="1:20">
      <c r="A84" s="35">
        <v>83</v>
      </c>
      <c r="B84" s="40" t="str">
        <f>CONCATENATE(J84,"_",L84,"_",N84,"_",O84)</f>
        <v>41857_3_N_43</v>
      </c>
      <c r="C84" s="42">
        <v>9717</v>
      </c>
      <c r="D84" s="37" t="s">
        <v>343</v>
      </c>
      <c r="E84" s="37" t="s">
        <v>344</v>
      </c>
      <c r="F84" s="57">
        <v>37.304149000000002</v>
      </c>
      <c r="G84" s="57">
        <v>-108.357838</v>
      </c>
      <c r="H84" s="88">
        <v>41836</v>
      </c>
      <c r="I84" s="138">
        <f t="shared" si="2"/>
        <v>197</v>
      </c>
      <c r="J84" s="88">
        <v>41857</v>
      </c>
      <c r="K84" s="138">
        <f t="shared" si="3"/>
        <v>218</v>
      </c>
      <c r="L84" s="39">
        <v>3</v>
      </c>
      <c r="M84" s="95" t="s">
        <v>624</v>
      </c>
      <c r="N84" s="35" t="s">
        <v>545</v>
      </c>
      <c r="O84" s="39">
        <v>43</v>
      </c>
      <c r="P84" s="34">
        <v>2</v>
      </c>
      <c r="Q84" s="34">
        <v>1</v>
      </c>
      <c r="S84" s="167">
        <f>VLOOKUP($M84,'Chla data'!$E$1:$N$378,7,FALSE)</f>
        <v>252.49417961146526</v>
      </c>
      <c r="T84" s="90">
        <f>VLOOKUP($M84,'Chla data'!$E$1:$N$378,10,FALSE)</f>
        <v>1.6081632653061226</v>
      </c>
    </row>
    <row r="85" spans="1:20">
      <c r="A85" s="35">
        <v>84</v>
      </c>
      <c r="B85" s="40" t="str">
        <f>CONCATENATE(J85,"_",L85,"_",N85,"_",O85)</f>
        <v>41857_3_NP_59</v>
      </c>
      <c r="C85" s="42">
        <v>9717</v>
      </c>
      <c r="D85" s="37" t="s">
        <v>343</v>
      </c>
      <c r="E85" s="37" t="s">
        <v>344</v>
      </c>
      <c r="F85" s="57">
        <v>37.304149000000002</v>
      </c>
      <c r="G85" s="57">
        <v>-108.357838</v>
      </c>
      <c r="H85" s="88">
        <v>41836</v>
      </c>
      <c r="I85" s="138">
        <f t="shared" si="2"/>
        <v>197</v>
      </c>
      <c r="J85" s="88">
        <v>41857</v>
      </c>
      <c r="K85" s="138">
        <f t="shared" si="3"/>
        <v>218</v>
      </c>
      <c r="L85" s="39">
        <v>3</v>
      </c>
      <c r="M85" s="95" t="s">
        <v>625</v>
      </c>
      <c r="N85" s="35" t="s">
        <v>543</v>
      </c>
      <c r="O85" s="39">
        <v>59</v>
      </c>
      <c r="P85" s="41">
        <v>2</v>
      </c>
      <c r="Q85" s="41">
        <v>1</v>
      </c>
      <c r="S85" s="167">
        <f>VLOOKUP($M85,'Chla data'!$E$1:$N$378,7,FALSE)</f>
        <v>206.74020075569635</v>
      </c>
      <c r="T85" s="90">
        <f>VLOOKUP($M85,'Chla data'!$E$1:$N$378,10,FALSE)</f>
        <v>1.5169491525423728</v>
      </c>
    </row>
    <row r="86" spans="1:20">
      <c r="A86" s="35">
        <v>85</v>
      </c>
      <c r="B86" s="40" t="str">
        <f>CONCATENATE(J86,"_",L86,"_",N86,"_",O86)</f>
        <v>41857_3_N_29</v>
      </c>
      <c r="C86" s="42">
        <v>9717</v>
      </c>
      <c r="D86" s="37" t="s">
        <v>343</v>
      </c>
      <c r="E86" s="37" t="s">
        <v>344</v>
      </c>
      <c r="F86" s="57">
        <v>37.304149000000002</v>
      </c>
      <c r="G86" s="57">
        <v>-108.357838</v>
      </c>
      <c r="H86" s="88">
        <v>41836</v>
      </c>
      <c r="I86" s="138">
        <f t="shared" si="2"/>
        <v>197</v>
      </c>
      <c r="J86" s="88">
        <v>41857</v>
      </c>
      <c r="K86" s="138">
        <f t="shared" si="3"/>
        <v>218</v>
      </c>
      <c r="L86" s="39">
        <v>3</v>
      </c>
      <c r="M86" s="95" t="s">
        <v>626</v>
      </c>
      <c r="N86" s="35" t="s">
        <v>545</v>
      </c>
      <c r="O86" s="39">
        <v>29</v>
      </c>
      <c r="P86" s="41">
        <v>2</v>
      </c>
      <c r="Q86" s="34">
        <v>1</v>
      </c>
      <c r="S86" s="167">
        <f>VLOOKUP($M86,'Chla data'!$E$1:$N$378,7,FALSE)</f>
        <v>167.76458913781917</v>
      </c>
      <c r="T86" s="90">
        <f>VLOOKUP($M86,'Chla data'!$E$1:$N$378,10,FALSE)</f>
        <v>1.6734693877551021</v>
      </c>
    </row>
    <row r="87" spans="1:20">
      <c r="A87" s="35">
        <v>86</v>
      </c>
      <c r="B87" s="40" t="str">
        <f>CONCATENATE(J87,"_",L87,"_",N87,"_",O87)</f>
        <v>41857_3_N_101</v>
      </c>
      <c r="C87" s="42">
        <v>9717</v>
      </c>
      <c r="D87" s="37" t="s">
        <v>343</v>
      </c>
      <c r="E87" s="37" t="s">
        <v>344</v>
      </c>
      <c r="F87" s="57">
        <v>37.304149000000002</v>
      </c>
      <c r="G87" s="57">
        <v>-108.357838</v>
      </c>
      <c r="H87" s="88">
        <v>41836</v>
      </c>
      <c r="I87" s="138">
        <f t="shared" si="2"/>
        <v>197</v>
      </c>
      <c r="J87" s="88">
        <v>41857</v>
      </c>
      <c r="K87" s="138">
        <f t="shared" si="3"/>
        <v>218</v>
      </c>
      <c r="L87" s="39">
        <v>3</v>
      </c>
      <c r="M87" s="95" t="s">
        <v>627</v>
      </c>
      <c r="N87" s="35" t="s">
        <v>545</v>
      </c>
      <c r="O87" s="39">
        <v>101</v>
      </c>
      <c r="P87" s="41">
        <v>2</v>
      </c>
      <c r="Q87" s="34">
        <v>1</v>
      </c>
      <c r="S87" s="167">
        <f>VLOOKUP($M87,'Chla data'!$E$1:$N$378,7,FALSE)</f>
        <v>154.2078546620358</v>
      </c>
      <c r="T87" s="90">
        <f>VLOOKUP($M87,'Chla data'!$E$1:$N$378,10,FALSE)</f>
        <v>1.6319444444444444</v>
      </c>
    </row>
    <row r="88" spans="1:20">
      <c r="A88" s="35">
        <v>87</v>
      </c>
      <c r="B88" s="40" t="str">
        <f>CONCATENATE(J88,"_",L88,"_",N88,"_",O88)</f>
        <v>41857_3_N_81</v>
      </c>
      <c r="C88" s="42">
        <v>9717</v>
      </c>
      <c r="D88" s="37" t="s">
        <v>343</v>
      </c>
      <c r="E88" s="37" t="s">
        <v>344</v>
      </c>
      <c r="F88" s="57">
        <v>37.304149000000002</v>
      </c>
      <c r="G88" s="57">
        <v>-108.357838</v>
      </c>
      <c r="H88" s="88">
        <v>41836</v>
      </c>
      <c r="I88" s="138">
        <f t="shared" si="2"/>
        <v>197</v>
      </c>
      <c r="J88" s="88">
        <v>41857</v>
      </c>
      <c r="K88" s="138">
        <f t="shared" si="3"/>
        <v>218</v>
      </c>
      <c r="L88" s="39">
        <v>3</v>
      </c>
      <c r="M88" s="95" t="s">
        <v>628</v>
      </c>
      <c r="N88" s="35" t="s">
        <v>545</v>
      </c>
      <c r="O88" s="39">
        <v>81</v>
      </c>
      <c r="P88" s="41">
        <v>2</v>
      </c>
      <c r="Q88" s="34">
        <v>1</v>
      </c>
      <c r="S88" s="167">
        <f>VLOOKUP($M88,'Chla data'!$E$1:$N$378,7,FALSE)</f>
        <v>198.26724170833177</v>
      </c>
      <c r="T88" s="90">
        <f>VLOOKUP($M88,'Chla data'!$E$1:$N$378,10,FALSE)</f>
        <v>1.6062176165803108</v>
      </c>
    </row>
    <row r="89" spans="1:20">
      <c r="A89" s="35">
        <v>88</v>
      </c>
      <c r="B89" s="40" t="str">
        <f>CONCATENATE(J89,"_",L89,"_",N89,"_",O89)</f>
        <v>41857_3_C_114</v>
      </c>
      <c r="C89" s="42">
        <v>9717</v>
      </c>
      <c r="D89" s="37" t="s">
        <v>343</v>
      </c>
      <c r="E89" s="37" t="s">
        <v>344</v>
      </c>
      <c r="F89" s="57">
        <v>37.304149000000002</v>
      </c>
      <c r="G89" s="57">
        <v>-108.357838</v>
      </c>
      <c r="H89" s="88">
        <v>41836</v>
      </c>
      <c r="I89" s="138">
        <f t="shared" si="2"/>
        <v>197</v>
      </c>
      <c r="J89" s="88">
        <v>41857</v>
      </c>
      <c r="K89" s="138">
        <f t="shared" si="3"/>
        <v>218</v>
      </c>
      <c r="L89" s="39">
        <v>3</v>
      </c>
      <c r="M89" s="95" t="s">
        <v>629</v>
      </c>
      <c r="N89" s="35" t="s">
        <v>539</v>
      </c>
      <c r="O89" s="39">
        <v>114</v>
      </c>
      <c r="P89" s="41">
        <v>2</v>
      </c>
      <c r="Q89" s="41">
        <v>1</v>
      </c>
      <c r="S89" s="167">
        <f>VLOOKUP($M89,'Chla data'!$E$1:$N$378,7,FALSE)</f>
        <v>54.226937903133454</v>
      </c>
      <c r="T89" s="90">
        <f>VLOOKUP($M89,'Chla data'!$E$1:$N$378,10,FALSE)</f>
        <v>1.5128205128205128</v>
      </c>
    </row>
    <row r="90" spans="1:20">
      <c r="A90" s="35">
        <v>89</v>
      </c>
      <c r="B90" s="40" t="str">
        <f>CONCATENATE(J90,"_",L90,"_",N90,"_",O90)</f>
        <v>41857_3_P_40</v>
      </c>
      <c r="C90" s="42">
        <v>9717</v>
      </c>
      <c r="D90" s="37" t="s">
        <v>343</v>
      </c>
      <c r="E90" s="37" t="s">
        <v>344</v>
      </c>
      <c r="F90" s="57">
        <v>37.304149000000002</v>
      </c>
      <c r="G90" s="57">
        <v>-108.357838</v>
      </c>
      <c r="H90" s="88">
        <v>41836</v>
      </c>
      <c r="I90" s="138">
        <f t="shared" si="2"/>
        <v>197</v>
      </c>
      <c r="J90" s="88">
        <v>41857</v>
      </c>
      <c r="K90" s="138">
        <f t="shared" si="3"/>
        <v>218</v>
      </c>
      <c r="L90" s="39">
        <v>3</v>
      </c>
      <c r="M90" s="95" t="s">
        <v>630</v>
      </c>
      <c r="N90" s="35" t="s">
        <v>541</v>
      </c>
      <c r="O90" s="39">
        <v>40</v>
      </c>
      <c r="P90" s="41">
        <v>2</v>
      </c>
      <c r="Q90" s="34">
        <v>1</v>
      </c>
      <c r="S90" s="167">
        <f>VLOOKUP($M90,'Chla data'!$E$1:$N$378,7,FALSE)</f>
        <v>25.079958780199235</v>
      </c>
      <c r="T90" s="90">
        <f>VLOOKUP($M90,'Chla data'!$E$1:$N$378,10,FALSE)</f>
        <v>1.4252873563218391</v>
      </c>
    </row>
    <row r="91" spans="1:20">
      <c r="A91" s="35">
        <v>90</v>
      </c>
      <c r="B91" s="40" t="str">
        <f>CONCATENATE(J91,"_",L91,"_",N91,"_",O91)</f>
        <v>41857_3_N_22</v>
      </c>
      <c r="C91" s="42">
        <v>9717</v>
      </c>
      <c r="D91" s="37" t="s">
        <v>343</v>
      </c>
      <c r="E91" s="37" t="s">
        <v>344</v>
      </c>
      <c r="F91" s="57">
        <v>37.304149000000002</v>
      </c>
      <c r="G91" s="57">
        <v>-108.357838</v>
      </c>
      <c r="H91" s="88">
        <v>41836</v>
      </c>
      <c r="I91" s="138">
        <f t="shared" si="2"/>
        <v>197</v>
      </c>
      <c r="J91" s="88">
        <v>41857</v>
      </c>
      <c r="K91" s="138">
        <f t="shared" si="3"/>
        <v>218</v>
      </c>
      <c r="L91" s="39">
        <v>3</v>
      </c>
      <c r="M91" s="95" t="s">
        <v>631</v>
      </c>
      <c r="N91" s="35" t="s">
        <v>545</v>
      </c>
      <c r="O91" s="39">
        <v>22</v>
      </c>
      <c r="P91" s="41">
        <v>2</v>
      </c>
      <c r="Q91" s="41">
        <v>1</v>
      </c>
      <c r="S91" s="167">
        <f>VLOOKUP($M91,'Chla data'!$E$1:$N$378,7,FALSE)</f>
        <v>152.51326285256286</v>
      </c>
      <c r="T91" s="90">
        <f>VLOOKUP($M91,'Chla data'!$E$1:$N$378,10,FALSE)</f>
        <v>1.6716417910447761</v>
      </c>
    </row>
    <row r="92" spans="1:20">
      <c r="A92" s="35">
        <v>91</v>
      </c>
      <c r="B92" s="40" t="str">
        <f>CONCATENATE(J92,"_",L92,"_",N92,"_",O92)</f>
        <v>41857_3_P_9</v>
      </c>
      <c r="C92" s="42">
        <v>9717</v>
      </c>
      <c r="D92" s="37" t="s">
        <v>343</v>
      </c>
      <c r="E92" s="37" t="s">
        <v>344</v>
      </c>
      <c r="F92" s="57">
        <v>37.304149000000002</v>
      </c>
      <c r="G92" s="57">
        <v>-108.357838</v>
      </c>
      <c r="H92" s="88">
        <v>41836</v>
      </c>
      <c r="I92" s="138">
        <f t="shared" si="2"/>
        <v>197</v>
      </c>
      <c r="J92" s="88">
        <v>41857</v>
      </c>
      <c r="K92" s="138">
        <f t="shared" si="3"/>
        <v>218</v>
      </c>
      <c r="L92" s="39">
        <v>3</v>
      </c>
      <c r="M92" s="95" t="s">
        <v>632</v>
      </c>
      <c r="N92" s="35" t="s">
        <v>541</v>
      </c>
      <c r="O92" s="39">
        <v>9</v>
      </c>
      <c r="P92" s="41">
        <v>2</v>
      </c>
      <c r="Q92" s="41">
        <v>1</v>
      </c>
      <c r="S92" s="167">
        <f>VLOOKUP($M92,'Chla data'!$E$1:$N$378,7,FALSE)</f>
        <v>14.912407923361698</v>
      </c>
      <c r="T92" s="90">
        <f>VLOOKUP($M92,'Chla data'!$E$1:$N$378,10,FALSE)</f>
        <v>1.3384615384615384</v>
      </c>
    </row>
    <row r="93" spans="1:20">
      <c r="A93" s="35">
        <v>92</v>
      </c>
      <c r="B93" s="40" t="str">
        <f>CONCATENATE(J93,"_",L93,"_",N93,"_",O93)</f>
        <v>41857_3_P_87</v>
      </c>
      <c r="C93" s="42">
        <v>9717</v>
      </c>
      <c r="D93" s="37" t="s">
        <v>343</v>
      </c>
      <c r="E93" s="37" t="s">
        <v>344</v>
      </c>
      <c r="F93" s="57">
        <v>37.304149000000002</v>
      </c>
      <c r="G93" s="57">
        <v>-108.357838</v>
      </c>
      <c r="H93" s="88">
        <v>41836</v>
      </c>
      <c r="I93" s="138">
        <f t="shared" si="2"/>
        <v>197</v>
      </c>
      <c r="J93" s="88">
        <v>41857</v>
      </c>
      <c r="K93" s="138">
        <f t="shared" si="3"/>
        <v>218</v>
      </c>
      <c r="L93" s="39">
        <v>3</v>
      </c>
      <c r="M93" s="95" t="s">
        <v>633</v>
      </c>
      <c r="N93" s="35" t="s">
        <v>541</v>
      </c>
      <c r="O93" s="39">
        <v>87</v>
      </c>
      <c r="P93" s="41">
        <v>2</v>
      </c>
      <c r="Q93" s="41">
        <v>1</v>
      </c>
      <c r="S93" s="167">
        <f>VLOOKUP($M93,'Chla data'!$E$1:$N$378,7,FALSE)</f>
        <v>18.979428266096722</v>
      </c>
      <c r="T93" s="90">
        <f>VLOOKUP($M93,'Chla data'!$E$1:$N$378,10,FALSE)</f>
        <v>1.4274809160305346</v>
      </c>
    </row>
    <row r="94" spans="1:20">
      <c r="A94" s="35">
        <v>93</v>
      </c>
      <c r="B94" s="40" t="str">
        <f>CONCATENATE(J94,"_",L94,"_",N94,"_",O94)</f>
        <v>41857_3_NP_84</v>
      </c>
      <c r="C94" s="42">
        <v>9717</v>
      </c>
      <c r="D94" s="37" t="s">
        <v>343</v>
      </c>
      <c r="E94" s="37" t="s">
        <v>344</v>
      </c>
      <c r="F94" s="57">
        <v>37.304149000000002</v>
      </c>
      <c r="G94" s="57">
        <v>-108.357838</v>
      </c>
      <c r="H94" s="88">
        <v>41836</v>
      </c>
      <c r="I94" s="138">
        <f t="shared" si="2"/>
        <v>197</v>
      </c>
      <c r="J94" s="88">
        <v>41857</v>
      </c>
      <c r="K94" s="138">
        <f t="shared" si="3"/>
        <v>218</v>
      </c>
      <c r="L94" s="39">
        <v>3</v>
      </c>
      <c r="M94" s="95" t="s">
        <v>634</v>
      </c>
      <c r="N94" s="35" t="s">
        <v>543</v>
      </c>
      <c r="O94" s="39">
        <v>84</v>
      </c>
      <c r="P94" s="41">
        <v>2</v>
      </c>
      <c r="Q94" s="34">
        <v>1</v>
      </c>
      <c r="S94" s="167">
        <f>VLOOKUP($M94,'Chla data'!$E$1:$N$378,7,FALSE)</f>
        <v>166.06999732834626</v>
      </c>
      <c r="T94" s="90">
        <f>VLOOKUP($M94,'Chla data'!$E$1:$N$378,10,FALSE)</f>
        <v>1.4803921568627452</v>
      </c>
    </row>
    <row r="95" spans="1:20">
      <c r="A95" s="35">
        <v>94</v>
      </c>
      <c r="B95" s="40" t="str">
        <f>CONCATENATE(J95,"_",L95,"_",N95,"_",O95)</f>
        <v>41857_3_P_57</v>
      </c>
      <c r="C95" s="42">
        <v>9717</v>
      </c>
      <c r="D95" s="37" t="s">
        <v>343</v>
      </c>
      <c r="E95" s="37" t="s">
        <v>344</v>
      </c>
      <c r="F95" s="57">
        <v>37.304149000000002</v>
      </c>
      <c r="G95" s="57">
        <v>-108.357838</v>
      </c>
      <c r="H95" s="88">
        <v>41836</v>
      </c>
      <c r="I95" s="138">
        <f t="shared" si="2"/>
        <v>197</v>
      </c>
      <c r="J95" s="88">
        <v>41857</v>
      </c>
      <c r="K95" s="138">
        <f t="shared" si="3"/>
        <v>218</v>
      </c>
      <c r="L95" s="39">
        <v>3</v>
      </c>
      <c r="M95" s="95" t="s">
        <v>635</v>
      </c>
      <c r="N95" s="35" t="s">
        <v>541</v>
      </c>
      <c r="O95" s="39">
        <v>57</v>
      </c>
      <c r="P95" s="41">
        <v>2</v>
      </c>
      <c r="Q95" s="34">
        <v>1</v>
      </c>
      <c r="S95" s="167">
        <f>VLOOKUP($M95,'Chla data'!$E$1:$N$378,7,FALSE)</f>
        <v>13.217816113888777</v>
      </c>
      <c r="T95" s="90">
        <f>VLOOKUP($M95,'Chla data'!$E$1:$N$378,10,FALSE)</f>
        <v>1.3861386138613858</v>
      </c>
    </row>
    <row r="96" spans="1:20">
      <c r="A96" s="35">
        <v>95</v>
      </c>
      <c r="B96" s="40" t="str">
        <f>CONCATENATE(J96,"_",L96,"_",N96,"_",O96)</f>
        <v>41857_3_C_78</v>
      </c>
      <c r="C96" s="42">
        <v>9717</v>
      </c>
      <c r="D96" s="37" t="s">
        <v>343</v>
      </c>
      <c r="E96" s="37" t="s">
        <v>344</v>
      </c>
      <c r="F96" s="57">
        <v>37.304149000000002</v>
      </c>
      <c r="G96" s="57">
        <v>-108.357838</v>
      </c>
      <c r="H96" s="88">
        <v>41836</v>
      </c>
      <c r="I96" s="138">
        <f t="shared" si="2"/>
        <v>197</v>
      </c>
      <c r="J96" s="88">
        <v>41857</v>
      </c>
      <c r="K96" s="138">
        <f t="shared" si="3"/>
        <v>218</v>
      </c>
      <c r="L96" s="39">
        <v>3</v>
      </c>
      <c r="M96" s="95" t="s">
        <v>636</v>
      </c>
      <c r="N96" s="35" t="s">
        <v>539</v>
      </c>
      <c r="O96" s="39">
        <v>78</v>
      </c>
      <c r="P96" s="41">
        <v>2</v>
      </c>
      <c r="Q96" s="41">
        <v>1</v>
      </c>
      <c r="S96" s="167">
        <f>VLOOKUP($M96,'Chla data'!$E$1:$N$378,7,FALSE)</f>
        <v>61.344223502919732</v>
      </c>
      <c r="T96" s="90">
        <f>VLOOKUP($M96,'Chla data'!$E$1:$N$378,10,FALSE)</f>
        <v>1.4330143540669857</v>
      </c>
    </row>
    <row r="97" spans="1:20">
      <c r="A97" s="35">
        <v>96</v>
      </c>
      <c r="B97" s="40" t="str">
        <f>CONCATENATE(J97,"_",L97,"_",N97,"_",O97)</f>
        <v>41857_3_P_111</v>
      </c>
      <c r="C97" s="42">
        <v>9717</v>
      </c>
      <c r="D97" s="37" t="s">
        <v>343</v>
      </c>
      <c r="E97" s="37" t="s">
        <v>344</v>
      </c>
      <c r="F97" s="57">
        <v>37.304149000000002</v>
      </c>
      <c r="G97" s="57">
        <v>-108.357838</v>
      </c>
      <c r="H97" s="88">
        <v>41836</v>
      </c>
      <c r="I97" s="138">
        <f t="shared" si="2"/>
        <v>197</v>
      </c>
      <c r="J97" s="88">
        <v>41857</v>
      </c>
      <c r="K97" s="138">
        <f t="shared" si="3"/>
        <v>218</v>
      </c>
      <c r="L97" s="39">
        <v>3</v>
      </c>
      <c r="M97" s="95" t="s">
        <v>637</v>
      </c>
      <c r="N97" s="35" t="s">
        <v>541</v>
      </c>
      <c r="O97" s="39">
        <v>111</v>
      </c>
      <c r="P97" s="41">
        <v>2</v>
      </c>
      <c r="Q97" s="41">
        <v>1</v>
      </c>
      <c r="S97" s="167">
        <f>VLOOKUP($M97,'Chla data'!$E$1:$N$378,7,FALSE)</f>
        <v>21.012938437464229</v>
      </c>
      <c r="T97" s="90">
        <f>VLOOKUP($M97,'Chla data'!$E$1:$N$378,10,FALSE)</f>
        <v>1.4492753623188408</v>
      </c>
    </row>
    <row r="98" spans="1:20">
      <c r="A98" s="35">
        <v>97</v>
      </c>
      <c r="B98" s="40" t="str">
        <f>CONCATENATE(J98,"_",L98,"_",N98,"_",O98)</f>
        <v>41857_3_C_27</v>
      </c>
      <c r="C98" s="42">
        <v>9717</v>
      </c>
      <c r="D98" s="37" t="s">
        <v>343</v>
      </c>
      <c r="E98" s="37" t="s">
        <v>344</v>
      </c>
      <c r="F98" s="57">
        <v>37.304149000000002</v>
      </c>
      <c r="G98" s="57">
        <v>-108.357838</v>
      </c>
      <c r="H98" s="88">
        <v>41836</v>
      </c>
      <c r="I98" s="138">
        <f t="shared" si="2"/>
        <v>197</v>
      </c>
      <c r="J98" s="88">
        <v>41857</v>
      </c>
      <c r="K98" s="138">
        <f t="shared" si="3"/>
        <v>218</v>
      </c>
      <c r="L98" s="39">
        <v>3</v>
      </c>
      <c r="M98" s="95" t="s">
        <v>638</v>
      </c>
      <c r="N98" s="35" t="s">
        <v>539</v>
      </c>
      <c r="O98" s="39">
        <v>27</v>
      </c>
      <c r="P98" s="41">
        <v>2</v>
      </c>
      <c r="Q98" s="34">
        <v>1</v>
      </c>
      <c r="S98" s="167">
        <f>VLOOKUP($M98,'Chla data'!$E$1:$N$378,7,FALSE)</f>
        <v>56.260448074500971</v>
      </c>
      <c r="T98" s="90">
        <f>VLOOKUP($M98,'Chla data'!$E$1:$N$378,10,FALSE)</f>
        <v>1.5187499999999998</v>
      </c>
    </row>
    <row r="99" spans="1:20">
      <c r="A99" s="35">
        <v>98</v>
      </c>
      <c r="B99" s="40" t="str">
        <f>CONCATENATE(J99,"_",L99,"_",N99,"_",O99)</f>
        <v>41857_3_C_99</v>
      </c>
      <c r="C99" s="42">
        <v>9717</v>
      </c>
      <c r="D99" s="37" t="s">
        <v>343</v>
      </c>
      <c r="E99" s="37" t="s">
        <v>344</v>
      </c>
      <c r="F99" s="57">
        <v>37.304149000000002</v>
      </c>
      <c r="G99" s="57">
        <v>-108.357838</v>
      </c>
      <c r="H99" s="88">
        <v>41836</v>
      </c>
      <c r="I99" s="138">
        <f t="shared" si="2"/>
        <v>197</v>
      </c>
      <c r="J99" s="88">
        <v>41857</v>
      </c>
      <c r="K99" s="138">
        <f t="shared" si="3"/>
        <v>218</v>
      </c>
      <c r="L99" s="39">
        <v>3</v>
      </c>
      <c r="M99" s="95" t="s">
        <v>639</v>
      </c>
      <c r="N99" s="35" t="s">
        <v>539</v>
      </c>
      <c r="O99" s="39">
        <v>99</v>
      </c>
      <c r="P99" s="41">
        <v>2</v>
      </c>
      <c r="Q99" s="34">
        <v>1</v>
      </c>
      <c r="S99" s="167">
        <f>VLOOKUP($M99,'Chla data'!$E$1:$N$378,7,FALSE)</f>
        <v>49.820999198503863</v>
      </c>
      <c r="T99" s="90">
        <f>VLOOKUP($M99,'Chla data'!$E$1:$N$378,10,FALSE)</f>
        <v>1.4666666666666666</v>
      </c>
    </row>
    <row r="100" spans="1:20">
      <c r="A100" s="35">
        <v>99</v>
      </c>
      <c r="B100" s="40" t="str">
        <f>CONCATENATE(J100,"_",L100,"_",N100,"_",O100)</f>
        <v>41857_3_NP_48</v>
      </c>
      <c r="C100" s="42">
        <v>9717</v>
      </c>
      <c r="D100" s="37" t="s">
        <v>343</v>
      </c>
      <c r="E100" s="37" t="s">
        <v>344</v>
      </c>
      <c r="F100" s="57">
        <v>37.304149000000002</v>
      </c>
      <c r="G100" s="57">
        <v>-108.357838</v>
      </c>
      <c r="H100" s="88">
        <v>41836</v>
      </c>
      <c r="I100" s="138">
        <f t="shared" si="2"/>
        <v>197</v>
      </c>
      <c r="J100" s="88">
        <v>41857</v>
      </c>
      <c r="K100" s="138">
        <f t="shared" si="3"/>
        <v>218</v>
      </c>
      <c r="L100" s="39">
        <v>3</v>
      </c>
      <c r="M100" s="95" t="s">
        <v>640</v>
      </c>
      <c r="N100" s="35" t="s">
        <v>543</v>
      </c>
      <c r="O100" s="39">
        <v>48</v>
      </c>
      <c r="P100" s="41">
        <v>2</v>
      </c>
      <c r="Q100" s="41">
        <v>1</v>
      </c>
      <c r="S100" s="167">
        <f>VLOOKUP($M100,'Chla data'!$E$1:$N$378,7,FALSE)</f>
        <v>174.54295637571084</v>
      </c>
      <c r="T100" s="90">
        <f>VLOOKUP($M100,'Chla data'!$E$1:$N$378,10,FALSE)</f>
        <v>1.4119999999999999</v>
      </c>
    </row>
    <row r="101" spans="1:20">
      <c r="A101" s="35">
        <v>100</v>
      </c>
      <c r="B101" s="40" t="str">
        <f>CONCATENATE(J101,"_",L101,"_",N101,"_",O101)</f>
        <v>41857_3_NP_92</v>
      </c>
      <c r="C101" s="42">
        <v>9717</v>
      </c>
      <c r="D101" s="37" t="s">
        <v>343</v>
      </c>
      <c r="E101" s="37" t="s">
        <v>344</v>
      </c>
      <c r="F101" s="57">
        <v>37.304149000000002</v>
      </c>
      <c r="G101" s="57">
        <v>-108.357838</v>
      </c>
      <c r="H101" s="88">
        <v>41836</v>
      </c>
      <c r="I101" s="138">
        <f t="shared" si="2"/>
        <v>197</v>
      </c>
      <c r="J101" s="88">
        <v>41857</v>
      </c>
      <c r="K101" s="138">
        <f t="shared" si="3"/>
        <v>218</v>
      </c>
      <c r="L101" s="39">
        <v>3</v>
      </c>
      <c r="M101" s="95" t="s">
        <v>641</v>
      </c>
      <c r="N101" s="35" t="s">
        <v>543</v>
      </c>
      <c r="O101" s="39">
        <v>92</v>
      </c>
      <c r="P101" s="41">
        <v>2</v>
      </c>
      <c r="Q101" s="41">
        <v>1</v>
      </c>
      <c r="S101" s="167">
        <f>VLOOKUP($M101,'Chla data'!$E$1:$N$378,7,FALSE)</f>
        <v>205.04560894622344</v>
      </c>
      <c r="T101" s="90">
        <f>VLOOKUP($M101,'Chla data'!$E$1:$N$378,10,FALSE)</f>
        <v>1.4618320610687023</v>
      </c>
    </row>
    <row r="102" spans="1:20">
      <c r="A102" s="35">
        <v>101</v>
      </c>
      <c r="B102" s="40" t="str">
        <f>CONCATENATE(J102,"_",L102,"_",N102,"_",O102)</f>
        <v>41857_17_NP_20</v>
      </c>
      <c r="C102" s="44" t="s">
        <v>107</v>
      </c>
      <c r="D102" s="37" t="s">
        <v>347</v>
      </c>
      <c r="E102" s="37" t="s">
        <v>348</v>
      </c>
      <c r="F102" s="57">
        <v>37.426000000000002</v>
      </c>
      <c r="G102" s="57">
        <v>-107.674629</v>
      </c>
      <c r="H102" s="88">
        <v>41836</v>
      </c>
      <c r="I102" s="138">
        <f t="shared" si="2"/>
        <v>197</v>
      </c>
      <c r="J102" s="88">
        <v>41857</v>
      </c>
      <c r="K102" s="138">
        <f t="shared" si="3"/>
        <v>218</v>
      </c>
      <c r="L102" s="39">
        <v>17</v>
      </c>
      <c r="M102" s="95" t="s">
        <v>642</v>
      </c>
      <c r="N102" s="35" t="s">
        <v>543</v>
      </c>
      <c r="O102" s="39">
        <v>20</v>
      </c>
      <c r="P102" s="41">
        <v>2</v>
      </c>
      <c r="Q102" s="41">
        <v>1</v>
      </c>
      <c r="S102" s="167">
        <f>VLOOKUP($M102,'Chla data'!$E$1:$N$378,7,FALSE)</f>
        <v>29.31643830388154</v>
      </c>
      <c r="T102" s="90">
        <f>VLOOKUP($M102,'Chla data'!$E$1:$N$378,10,FALSE)</f>
        <v>1.253294289897511</v>
      </c>
    </row>
    <row r="103" spans="1:20">
      <c r="A103" s="35">
        <v>102</v>
      </c>
      <c r="B103" s="40" t="str">
        <f>CONCATENATE(J103,"_",L103,"_",N103,"_",O103)</f>
        <v>41857_17_P_102</v>
      </c>
      <c r="C103" s="44" t="s">
        <v>107</v>
      </c>
      <c r="D103" s="37" t="s">
        <v>347</v>
      </c>
      <c r="E103" s="37" t="s">
        <v>348</v>
      </c>
      <c r="F103" s="57">
        <v>37.426000000000002</v>
      </c>
      <c r="G103" s="57">
        <v>-107.674629</v>
      </c>
      <c r="H103" s="88">
        <v>41836</v>
      </c>
      <c r="I103" s="138">
        <f t="shared" si="2"/>
        <v>197</v>
      </c>
      <c r="J103" s="88">
        <v>41857</v>
      </c>
      <c r="K103" s="138">
        <f t="shared" si="3"/>
        <v>218</v>
      </c>
      <c r="L103" s="39">
        <v>17</v>
      </c>
      <c r="M103" s="95" t="s">
        <v>643</v>
      </c>
      <c r="N103" s="35" t="s">
        <v>541</v>
      </c>
      <c r="O103" s="39">
        <v>102</v>
      </c>
      <c r="P103" s="41">
        <v>2</v>
      </c>
      <c r="Q103" s="34">
        <v>1</v>
      </c>
      <c r="S103" s="167">
        <f>VLOOKUP($M103,'Chla data'!$E$1:$N$378,7,FALSE)</f>
        <v>2.3724285332620889</v>
      </c>
      <c r="T103" s="90">
        <f>VLOOKUP($M103,'Chla data'!$E$1:$N$378,10,FALSE)</f>
        <v>1.2258064516129032</v>
      </c>
    </row>
    <row r="104" spans="1:20">
      <c r="A104" s="35">
        <v>103</v>
      </c>
      <c r="B104" s="40" t="str">
        <f>CONCATENATE(J104,"_",L104,"_",N104,"_",O104)</f>
        <v>41857_17_P_68</v>
      </c>
      <c r="C104" s="44" t="s">
        <v>107</v>
      </c>
      <c r="D104" s="37" t="s">
        <v>347</v>
      </c>
      <c r="E104" s="37" t="s">
        <v>348</v>
      </c>
      <c r="F104" s="57">
        <v>37.426000000000002</v>
      </c>
      <c r="G104" s="57">
        <v>-107.674629</v>
      </c>
      <c r="H104" s="88">
        <v>41836</v>
      </c>
      <c r="I104" s="138">
        <f t="shared" si="2"/>
        <v>197</v>
      </c>
      <c r="J104" s="88">
        <v>41857</v>
      </c>
      <c r="K104" s="138">
        <f t="shared" si="3"/>
        <v>218</v>
      </c>
      <c r="L104" s="39">
        <v>17</v>
      </c>
      <c r="M104" s="95" t="s">
        <v>644</v>
      </c>
      <c r="N104" s="35" t="s">
        <v>541</v>
      </c>
      <c r="O104" s="39">
        <v>68</v>
      </c>
      <c r="P104" s="41">
        <v>2</v>
      </c>
      <c r="Q104" s="41">
        <v>1</v>
      </c>
      <c r="S104" s="167">
        <f>VLOOKUP($M104,'Chla data'!$E$1:$N$378,7,FALSE)</f>
        <v>4.4059387046295937</v>
      </c>
      <c r="T104" s="90">
        <f>VLOOKUP($M104,'Chla data'!$E$1:$N$378,10,FALSE)</f>
        <v>1.1203703703703705</v>
      </c>
    </row>
    <row r="105" spans="1:20">
      <c r="A105" s="35">
        <v>104</v>
      </c>
      <c r="B105" s="40" t="str">
        <f>CONCATENATE(J105,"_",L105,"_",N105,"_",O105)</f>
        <v>41857_17_NP_100</v>
      </c>
      <c r="C105" s="44" t="s">
        <v>107</v>
      </c>
      <c r="D105" s="37" t="s">
        <v>347</v>
      </c>
      <c r="E105" s="37" t="s">
        <v>348</v>
      </c>
      <c r="F105" s="57">
        <v>37.426000000000002</v>
      </c>
      <c r="G105" s="57">
        <v>-107.674629</v>
      </c>
      <c r="H105" s="88">
        <v>41836</v>
      </c>
      <c r="I105" s="138">
        <f t="shared" si="2"/>
        <v>197</v>
      </c>
      <c r="J105" s="88">
        <v>41857</v>
      </c>
      <c r="K105" s="138">
        <f t="shared" si="3"/>
        <v>218</v>
      </c>
      <c r="L105" s="39">
        <v>17</v>
      </c>
      <c r="M105" s="95" t="s">
        <v>645</v>
      </c>
      <c r="N105" s="35" t="s">
        <v>543</v>
      </c>
      <c r="O105" s="39">
        <v>100</v>
      </c>
      <c r="P105" s="41">
        <v>2</v>
      </c>
      <c r="Q105" s="41">
        <v>1</v>
      </c>
      <c r="S105" s="167">
        <f>VLOOKUP($M105,'Chla data'!$E$1:$N$378,7,FALSE)</f>
        <v>35.586427998931349</v>
      </c>
      <c r="T105" s="90">
        <f>VLOOKUP($M105,'Chla data'!$E$1:$N$378,10,FALSE)</f>
        <v>1.2536231884057971</v>
      </c>
    </row>
    <row r="106" spans="1:20">
      <c r="A106" s="35">
        <v>105</v>
      </c>
      <c r="B106" s="40" t="str">
        <f>CONCATENATE(J106,"_",L106,"_",N106,"_",O106)</f>
        <v>41857_17_C_101</v>
      </c>
      <c r="C106" s="44" t="s">
        <v>107</v>
      </c>
      <c r="D106" s="37" t="s">
        <v>347</v>
      </c>
      <c r="E106" s="37" t="s">
        <v>348</v>
      </c>
      <c r="F106" s="57">
        <v>37.426000000000002</v>
      </c>
      <c r="G106" s="57">
        <v>-107.674629</v>
      </c>
      <c r="H106" s="88">
        <v>41836</v>
      </c>
      <c r="I106" s="138">
        <f t="shared" si="2"/>
        <v>197</v>
      </c>
      <c r="J106" s="88">
        <v>41857</v>
      </c>
      <c r="K106" s="138">
        <f t="shared" si="3"/>
        <v>218</v>
      </c>
      <c r="L106" s="39">
        <v>17</v>
      </c>
      <c r="M106" s="95" t="s">
        <v>646</v>
      </c>
      <c r="N106" s="35" t="s">
        <v>539</v>
      </c>
      <c r="O106" s="39">
        <v>101</v>
      </c>
      <c r="P106" s="34">
        <v>2</v>
      </c>
      <c r="Q106" s="34">
        <v>1</v>
      </c>
      <c r="S106" s="167">
        <f>VLOOKUP($M106,'Chla data'!$E$1:$N$378,7,FALSE)</f>
        <v>12.201061028205032</v>
      </c>
      <c r="T106" s="90">
        <f>VLOOKUP($M106,'Chla data'!$E$1:$N$378,10,FALSE)</f>
        <v>1.5217391304347827</v>
      </c>
    </row>
    <row r="107" spans="1:20">
      <c r="A107" s="35">
        <v>106</v>
      </c>
      <c r="B107" s="40" t="str">
        <f>CONCATENATE(J107,"_",L107,"_",N107,"_",O107)</f>
        <v>41857_17_P_81</v>
      </c>
      <c r="C107" s="44" t="s">
        <v>107</v>
      </c>
      <c r="D107" s="37" t="s">
        <v>347</v>
      </c>
      <c r="E107" s="37" t="s">
        <v>348</v>
      </c>
      <c r="F107" s="57">
        <v>37.426000000000002</v>
      </c>
      <c r="G107" s="57">
        <v>-107.674629</v>
      </c>
      <c r="H107" s="88">
        <v>41836</v>
      </c>
      <c r="I107" s="138">
        <f t="shared" si="2"/>
        <v>197</v>
      </c>
      <c r="J107" s="88">
        <v>41857</v>
      </c>
      <c r="K107" s="138">
        <f t="shared" si="3"/>
        <v>218</v>
      </c>
      <c r="L107" s="39">
        <v>17</v>
      </c>
      <c r="M107" s="95" t="s">
        <v>647</v>
      </c>
      <c r="N107" s="35" t="s">
        <v>541</v>
      </c>
      <c r="O107" s="39">
        <v>81</v>
      </c>
      <c r="P107" s="41">
        <v>2</v>
      </c>
      <c r="Q107" s="41">
        <v>1</v>
      </c>
      <c r="S107" s="167">
        <f>VLOOKUP($M107,'Chla data'!$E$1:$N$378,7,FALSE)</f>
        <v>2.5418877142093836</v>
      </c>
      <c r="T107" s="90">
        <f>VLOOKUP($M107,'Chla data'!$E$1:$N$378,10,FALSE)</f>
        <v>1.1666666666666667</v>
      </c>
    </row>
    <row r="108" spans="1:20">
      <c r="A108" s="35">
        <v>107</v>
      </c>
      <c r="B108" s="40" t="str">
        <f>CONCATENATE(J108,"_",L108,"_",N108,"_",O108)</f>
        <v>41857_17_N_109</v>
      </c>
      <c r="C108" s="44" t="s">
        <v>107</v>
      </c>
      <c r="D108" s="37" t="s">
        <v>347</v>
      </c>
      <c r="E108" s="37" t="s">
        <v>348</v>
      </c>
      <c r="F108" s="57">
        <v>37.426000000000002</v>
      </c>
      <c r="G108" s="57">
        <v>-107.674629</v>
      </c>
      <c r="H108" s="88">
        <v>41836</v>
      </c>
      <c r="I108" s="138">
        <f t="shared" si="2"/>
        <v>197</v>
      </c>
      <c r="J108" s="88">
        <v>41857</v>
      </c>
      <c r="K108" s="138">
        <f t="shared" si="3"/>
        <v>218</v>
      </c>
      <c r="L108" s="39">
        <v>17</v>
      </c>
      <c r="M108" s="95" t="s">
        <v>648</v>
      </c>
      <c r="N108" s="35" t="s">
        <v>545</v>
      </c>
      <c r="O108" s="39">
        <v>109</v>
      </c>
      <c r="P108" s="41">
        <v>2</v>
      </c>
      <c r="Q108" s="34">
        <v>1</v>
      </c>
      <c r="S108" s="167">
        <f>VLOOKUP($M108,'Chla data'!$E$1:$N$378,7,FALSE)</f>
        <v>45.415060493874265</v>
      </c>
      <c r="T108" s="90">
        <f>VLOOKUP($M108,'Chla data'!$E$1:$N$378,10,FALSE)</f>
        <v>1.496296296296296</v>
      </c>
    </row>
    <row r="109" spans="1:20">
      <c r="A109" s="35">
        <v>108</v>
      </c>
      <c r="B109" s="40" t="str">
        <f>CONCATENATE(J109,"_",L109,"_",N109,"_",O109)</f>
        <v>41857_17_NP_30</v>
      </c>
      <c r="C109" s="44" t="s">
        <v>107</v>
      </c>
      <c r="D109" s="37" t="s">
        <v>347</v>
      </c>
      <c r="E109" s="37" t="s">
        <v>348</v>
      </c>
      <c r="F109" s="57">
        <v>37.426000000000002</v>
      </c>
      <c r="G109" s="57">
        <v>-107.674629</v>
      </c>
      <c r="H109" s="88">
        <v>41836</v>
      </c>
      <c r="I109" s="138">
        <f t="shared" si="2"/>
        <v>197</v>
      </c>
      <c r="J109" s="88">
        <v>41857</v>
      </c>
      <c r="K109" s="138">
        <f t="shared" si="3"/>
        <v>218</v>
      </c>
      <c r="L109" s="39">
        <v>17</v>
      </c>
      <c r="M109" s="95" t="s">
        <v>649</v>
      </c>
      <c r="N109" s="35" t="s">
        <v>543</v>
      </c>
      <c r="O109" s="39">
        <v>30</v>
      </c>
      <c r="P109" s="41">
        <v>2</v>
      </c>
      <c r="Q109" s="41">
        <v>0</v>
      </c>
      <c r="S109" s="167" t="e">
        <f>VLOOKUP($M109,'Chla data'!$E$1:$N$378,7,FALSE)</f>
        <v>#N/A</v>
      </c>
      <c r="T109" s="90" t="e">
        <f>VLOOKUP($M109,'Chla data'!$E$1:$N$378,10,FALSE)</f>
        <v>#N/A</v>
      </c>
    </row>
    <row r="110" spans="1:20">
      <c r="A110" s="35">
        <v>109</v>
      </c>
      <c r="B110" s="40" t="str">
        <f>CONCATENATE(J110,"_",L110,"_",N110,"_",O110)</f>
        <v>41857_17_C_103</v>
      </c>
      <c r="C110" s="44" t="s">
        <v>107</v>
      </c>
      <c r="D110" s="37" t="s">
        <v>347</v>
      </c>
      <c r="E110" s="37" t="s">
        <v>348</v>
      </c>
      <c r="F110" s="57">
        <v>37.426000000000002</v>
      </c>
      <c r="G110" s="57">
        <v>-107.674629</v>
      </c>
      <c r="H110" s="88">
        <v>41836</v>
      </c>
      <c r="I110" s="138">
        <f t="shared" si="2"/>
        <v>197</v>
      </c>
      <c r="J110" s="88">
        <v>41857</v>
      </c>
      <c r="K110" s="138">
        <f t="shared" si="3"/>
        <v>218</v>
      </c>
      <c r="L110" s="39">
        <v>17</v>
      </c>
      <c r="M110" s="95" t="s">
        <v>650</v>
      </c>
      <c r="N110" s="35" t="s">
        <v>539</v>
      </c>
      <c r="O110" s="39">
        <v>103</v>
      </c>
      <c r="P110" s="34">
        <v>2</v>
      </c>
      <c r="Q110" s="34">
        <v>1</v>
      </c>
      <c r="S110" s="167">
        <f>VLOOKUP($M110,'Chla data'!$E$1:$N$378,7,FALSE)</f>
        <v>8.4729590473646006</v>
      </c>
      <c r="T110" s="90">
        <f>VLOOKUP($M110,'Chla data'!$E$1:$N$378,10,FALSE)</f>
        <v>1.43859649122807</v>
      </c>
    </row>
    <row r="111" spans="1:20">
      <c r="A111" s="35">
        <v>110</v>
      </c>
      <c r="B111" s="40" t="str">
        <f>CONCATENATE(J111,"_",L111,"_",N111,"_",O111)</f>
        <v>41857_17_NP_85</v>
      </c>
      <c r="C111" s="44" t="s">
        <v>107</v>
      </c>
      <c r="D111" s="37" t="s">
        <v>347</v>
      </c>
      <c r="E111" s="37" t="s">
        <v>348</v>
      </c>
      <c r="F111" s="57">
        <v>37.426000000000002</v>
      </c>
      <c r="G111" s="57">
        <v>-107.674629</v>
      </c>
      <c r="H111" s="88">
        <v>41836</v>
      </c>
      <c r="I111" s="138">
        <f t="shared" si="2"/>
        <v>197</v>
      </c>
      <c r="J111" s="88">
        <v>41857</v>
      </c>
      <c r="K111" s="138">
        <f t="shared" si="3"/>
        <v>218</v>
      </c>
      <c r="L111" s="39">
        <v>17</v>
      </c>
      <c r="M111" s="95" t="s">
        <v>651</v>
      </c>
      <c r="N111" s="35" t="s">
        <v>543</v>
      </c>
      <c r="O111" s="39">
        <v>85</v>
      </c>
      <c r="P111" s="41">
        <v>2</v>
      </c>
      <c r="Q111" s="34">
        <v>1</v>
      </c>
      <c r="S111" s="167">
        <f>VLOOKUP($M111,'Chla data'!$E$1:$N$378,7,FALSE)</f>
        <v>30.163734208617981</v>
      </c>
      <c r="T111" s="90">
        <f>VLOOKUP($M111,'Chla data'!$E$1:$N$378,10,FALSE)</f>
        <v>1.2746913580246912</v>
      </c>
    </row>
    <row r="112" spans="1:20">
      <c r="A112" s="35">
        <v>111</v>
      </c>
      <c r="B112" s="40" t="str">
        <f>CONCATENATE(J112,"_",L112,"_",N112,"_",O112)</f>
        <v>41857_17_C_57</v>
      </c>
      <c r="C112" s="44" t="s">
        <v>107</v>
      </c>
      <c r="D112" s="37" t="s">
        <v>347</v>
      </c>
      <c r="E112" s="37" t="s">
        <v>348</v>
      </c>
      <c r="F112" s="57">
        <v>37.426000000000002</v>
      </c>
      <c r="G112" s="57">
        <v>-107.674629</v>
      </c>
      <c r="H112" s="88">
        <v>41836</v>
      </c>
      <c r="I112" s="138">
        <f t="shared" si="2"/>
        <v>197</v>
      </c>
      <c r="J112" s="88">
        <v>41857</v>
      </c>
      <c r="K112" s="138">
        <f t="shared" si="3"/>
        <v>218</v>
      </c>
      <c r="L112" s="39">
        <v>17</v>
      </c>
      <c r="M112" s="95" t="s">
        <v>652</v>
      </c>
      <c r="N112" s="35" t="s">
        <v>539</v>
      </c>
      <c r="O112" s="39">
        <v>57</v>
      </c>
      <c r="P112" s="41">
        <v>2</v>
      </c>
      <c r="Q112" s="41">
        <v>0</v>
      </c>
      <c r="S112" s="167" t="e">
        <f>VLOOKUP($M112,'Chla data'!$E$1:$N$378,7,FALSE)</f>
        <v>#N/A</v>
      </c>
      <c r="T112" s="90" t="e">
        <f>VLOOKUP($M112,'Chla data'!$E$1:$N$378,10,FALSE)</f>
        <v>#N/A</v>
      </c>
    </row>
    <row r="113" spans="1:20">
      <c r="A113" s="35">
        <v>112</v>
      </c>
      <c r="B113" s="40" t="str">
        <f>CONCATENATE(J113,"_",L113,"_",N113,"_",O113)</f>
        <v>41857_17_N_111</v>
      </c>
      <c r="C113" s="44" t="s">
        <v>107</v>
      </c>
      <c r="D113" s="37" t="s">
        <v>347</v>
      </c>
      <c r="E113" s="37" t="s">
        <v>348</v>
      </c>
      <c r="F113" s="57">
        <v>37.426000000000002</v>
      </c>
      <c r="G113" s="57">
        <v>-107.674629</v>
      </c>
      <c r="H113" s="88">
        <v>41836</v>
      </c>
      <c r="I113" s="138">
        <f t="shared" si="2"/>
        <v>197</v>
      </c>
      <c r="J113" s="88">
        <v>41857</v>
      </c>
      <c r="K113" s="138">
        <f t="shared" si="3"/>
        <v>218</v>
      </c>
      <c r="L113" s="39">
        <v>17</v>
      </c>
      <c r="M113" s="95" t="s">
        <v>653</v>
      </c>
      <c r="N113" s="35" t="s">
        <v>545</v>
      </c>
      <c r="O113" s="39">
        <v>111</v>
      </c>
      <c r="P113" s="41">
        <v>2</v>
      </c>
      <c r="Q113" s="34">
        <v>1</v>
      </c>
      <c r="S113" s="167">
        <f>VLOOKUP($M113,'Chla data'!$E$1:$N$378,7,FALSE)</f>
        <v>49.143162474714693</v>
      </c>
      <c r="T113" s="90">
        <f>VLOOKUP($M113,'Chla data'!$E$1:$N$378,10,FALSE)</f>
        <v>1.5620155038759689</v>
      </c>
    </row>
    <row r="114" spans="1:20">
      <c r="A114" s="35">
        <v>113</v>
      </c>
      <c r="B114" s="40" t="str">
        <f>CONCATENATE(J114,"_",L114,"_",N114,"_",O114)</f>
        <v>41857_17_N_82</v>
      </c>
      <c r="C114" s="44" t="s">
        <v>107</v>
      </c>
      <c r="D114" s="37" t="s">
        <v>347</v>
      </c>
      <c r="E114" s="37" t="s">
        <v>348</v>
      </c>
      <c r="F114" s="57">
        <v>37.426000000000002</v>
      </c>
      <c r="G114" s="57">
        <v>-107.674629</v>
      </c>
      <c r="H114" s="88">
        <v>41836</v>
      </c>
      <c r="I114" s="138">
        <f t="shared" si="2"/>
        <v>197</v>
      </c>
      <c r="J114" s="88">
        <v>41857</v>
      </c>
      <c r="K114" s="138">
        <f t="shared" si="3"/>
        <v>218</v>
      </c>
      <c r="L114" s="39">
        <v>17</v>
      </c>
      <c r="M114" s="95" t="s">
        <v>654</v>
      </c>
      <c r="N114" s="35" t="s">
        <v>545</v>
      </c>
      <c r="O114" s="39">
        <v>82</v>
      </c>
      <c r="P114" s="41">
        <v>2</v>
      </c>
      <c r="Q114" s="34">
        <v>1</v>
      </c>
      <c r="S114" s="167">
        <f>VLOOKUP($M114,'Chla data'!$E$1:$N$378,7,FALSE)</f>
        <v>42.703713598717613</v>
      </c>
      <c r="T114" s="90">
        <f>VLOOKUP($M114,'Chla data'!$E$1:$N$378,10,FALSE)</f>
        <v>1.5163934426229508</v>
      </c>
    </row>
    <row r="115" spans="1:20">
      <c r="A115" s="35">
        <v>114</v>
      </c>
      <c r="B115" s="40" t="str">
        <f>CONCATENATE(J115,"_",L115,"_",N115,"_",O115)</f>
        <v>41857_17_C_59</v>
      </c>
      <c r="C115" s="44" t="s">
        <v>107</v>
      </c>
      <c r="D115" s="37" t="s">
        <v>347</v>
      </c>
      <c r="E115" s="37" t="s">
        <v>348</v>
      </c>
      <c r="F115" s="57">
        <v>37.426000000000002</v>
      </c>
      <c r="G115" s="57">
        <v>-107.674629</v>
      </c>
      <c r="H115" s="88">
        <v>41836</v>
      </c>
      <c r="I115" s="138">
        <f t="shared" si="2"/>
        <v>197</v>
      </c>
      <c r="J115" s="88">
        <v>41857</v>
      </c>
      <c r="K115" s="138">
        <f t="shared" si="3"/>
        <v>218</v>
      </c>
      <c r="L115" s="39">
        <v>17</v>
      </c>
      <c r="M115" s="95" t="s">
        <v>655</v>
      </c>
      <c r="N115" s="35" t="s">
        <v>539</v>
      </c>
      <c r="O115" s="39">
        <v>59</v>
      </c>
      <c r="P115" s="41">
        <v>2</v>
      </c>
      <c r="Q115" s="41">
        <v>0</v>
      </c>
      <c r="S115" s="167" t="e">
        <f>VLOOKUP($M115,'Chla data'!$E$1:$N$378,7,FALSE)</f>
        <v>#N/A</v>
      </c>
      <c r="T115" s="90" t="e">
        <f>VLOOKUP($M115,'Chla data'!$E$1:$N$378,10,FALSE)</f>
        <v>#N/A</v>
      </c>
    </row>
    <row r="116" spans="1:20">
      <c r="A116" s="35">
        <v>115</v>
      </c>
      <c r="B116" s="40" t="str">
        <f>CONCATENATE(J116,"_",L116,"_",N116,"_",O116)</f>
        <v>41857_17_NP_25</v>
      </c>
      <c r="C116" s="44" t="s">
        <v>107</v>
      </c>
      <c r="D116" s="37" t="s">
        <v>347</v>
      </c>
      <c r="E116" s="37" t="s">
        <v>348</v>
      </c>
      <c r="F116" s="57">
        <v>37.426000000000002</v>
      </c>
      <c r="G116" s="57">
        <v>-107.674629</v>
      </c>
      <c r="H116" s="88">
        <v>41836</v>
      </c>
      <c r="I116" s="138">
        <f t="shared" si="2"/>
        <v>197</v>
      </c>
      <c r="J116" s="88">
        <v>41857</v>
      </c>
      <c r="K116" s="138">
        <f t="shared" si="3"/>
        <v>218</v>
      </c>
      <c r="L116" s="39">
        <v>17</v>
      </c>
      <c r="M116" s="95" t="s">
        <v>656</v>
      </c>
      <c r="N116" s="35" t="s">
        <v>543</v>
      </c>
      <c r="O116" s="39">
        <v>25</v>
      </c>
      <c r="P116" s="41">
        <v>2</v>
      </c>
      <c r="Q116" s="41">
        <v>0</v>
      </c>
      <c r="S116" s="167" t="e">
        <f>VLOOKUP($M116,'Chla data'!$E$1:$N$378,7,FALSE)</f>
        <v>#N/A</v>
      </c>
      <c r="T116" s="90" t="e">
        <f>VLOOKUP($M116,'Chla data'!$E$1:$N$378,10,FALSE)</f>
        <v>#N/A</v>
      </c>
    </row>
    <row r="117" spans="1:20">
      <c r="A117" s="35">
        <v>116</v>
      </c>
      <c r="B117" s="40" t="str">
        <f>CONCATENATE(J117,"_",L117,"_",N117,"_",O117)</f>
        <v>41857_17_P_54</v>
      </c>
      <c r="C117" s="44" t="s">
        <v>107</v>
      </c>
      <c r="D117" s="37" t="s">
        <v>347</v>
      </c>
      <c r="E117" s="37" t="s">
        <v>348</v>
      </c>
      <c r="F117" s="57">
        <v>37.426000000000002</v>
      </c>
      <c r="G117" s="57">
        <v>-107.674629</v>
      </c>
      <c r="H117" s="88">
        <v>41836</v>
      </c>
      <c r="I117" s="138">
        <f t="shared" si="2"/>
        <v>197</v>
      </c>
      <c r="J117" s="88">
        <v>41857</v>
      </c>
      <c r="K117" s="138">
        <f t="shared" si="3"/>
        <v>218</v>
      </c>
      <c r="L117" s="39">
        <v>17</v>
      </c>
      <c r="M117" s="95" t="s">
        <v>657</v>
      </c>
      <c r="N117" s="35" t="s">
        <v>541</v>
      </c>
      <c r="O117" s="39">
        <v>54</v>
      </c>
      <c r="P117" s="41">
        <v>2</v>
      </c>
      <c r="Q117" s="41">
        <v>1</v>
      </c>
      <c r="S117" s="167">
        <f>VLOOKUP($M117,'Chla data'!$E$1:$N$378,7,FALSE)</f>
        <v>6.9478264188389716</v>
      </c>
      <c r="T117" s="90">
        <f>VLOOKUP($M117,'Chla data'!$E$1:$N$378,10,FALSE)</f>
        <v>1.1607843137254901</v>
      </c>
    </row>
    <row r="118" spans="1:20">
      <c r="A118" s="35">
        <v>117</v>
      </c>
      <c r="B118" s="40" t="str">
        <f>CONCATENATE(J118,"_",L118,"_",N118,"_",O118)</f>
        <v>41857_17_P_21</v>
      </c>
      <c r="C118" s="44" t="s">
        <v>107</v>
      </c>
      <c r="D118" s="37" t="s">
        <v>347</v>
      </c>
      <c r="E118" s="37" t="s">
        <v>348</v>
      </c>
      <c r="F118" s="57">
        <v>37.426000000000002</v>
      </c>
      <c r="G118" s="57">
        <v>-107.674629</v>
      </c>
      <c r="H118" s="88">
        <v>41836</v>
      </c>
      <c r="I118" s="138">
        <f t="shared" si="2"/>
        <v>197</v>
      </c>
      <c r="J118" s="88">
        <v>41857</v>
      </c>
      <c r="K118" s="138">
        <f t="shared" si="3"/>
        <v>218</v>
      </c>
      <c r="L118" s="39">
        <v>17</v>
      </c>
      <c r="M118" s="95" t="s">
        <v>658</v>
      </c>
      <c r="N118" s="35" t="s">
        <v>541</v>
      </c>
      <c r="O118" s="39">
        <v>21</v>
      </c>
      <c r="P118" s="41">
        <v>2</v>
      </c>
      <c r="Q118" s="34">
        <v>1</v>
      </c>
      <c r="S118" s="167">
        <f>VLOOKUP($M118,'Chla data'!$E$1:$N$378,7,FALSE)</f>
        <v>2.0335101713675066</v>
      </c>
      <c r="T118" s="90">
        <f>VLOOKUP($M118,'Chla data'!$E$1:$N$378,10,FALSE)</f>
        <v>1.1621621621621623</v>
      </c>
    </row>
    <row r="119" spans="1:20">
      <c r="A119" s="35">
        <v>118</v>
      </c>
      <c r="B119" s="40" t="str">
        <f>CONCATENATE(J119,"_",L119,"_",N119,"_",O119)</f>
        <v>41857_17_N_24</v>
      </c>
      <c r="C119" s="44" t="s">
        <v>107</v>
      </c>
      <c r="D119" s="37" t="s">
        <v>347</v>
      </c>
      <c r="E119" s="37" t="s">
        <v>348</v>
      </c>
      <c r="F119" s="57">
        <v>37.426000000000002</v>
      </c>
      <c r="G119" s="57">
        <v>-107.674629</v>
      </c>
      <c r="H119" s="88">
        <v>41836</v>
      </c>
      <c r="I119" s="138">
        <f t="shared" si="2"/>
        <v>197</v>
      </c>
      <c r="J119" s="88">
        <v>41857</v>
      </c>
      <c r="K119" s="138">
        <f t="shared" si="3"/>
        <v>218</v>
      </c>
      <c r="L119" s="39">
        <v>17</v>
      </c>
      <c r="M119" s="95" t="s">
        <v>659</v>
      </c>
      <c r="N119" s="35" t="s">
        <v>545</v>
      </c>
      <c r="O119" s="39">
        <v>24</v>
      </c>
      <c r="P119" s="41">
        <v>2</v>
      </c>
      <c r="Q119" s="34">
        <v>1</v>
      </c>
      <c r="S119" s="167">
        <f>VLOOKUP($M119,'Chla data'!$E$1:$N$378,7,FALSE)</f>
        <v>46.940193122399897</v>
      </c>
      <c r="T119" s="90">
        <f>VLOOKUP($M119,'Chla data'!$E$1:$N$378,10,FALSE)</f>
        <v>1.519699812382739</v>
      </c>
    </row>
    <row r="120" spans="1:20">
      <c r="A120" s="35">
        <v>119</v>
      </c>
      <c r="B120" s="40" t="str">
        <f>CONCATENATE(J120,"_",L120,"_",N120,"_",O120)</f>
        <v>41857_17_C_16</v>
      </c>
      <c r="C120" s="44" t="s">
        <v>107</v>
      </c>
      <c r="D120" s="37" t="s">
        <v>347</v>
      </c>
      <c r="E120" s="37" t="s">
        <v>348</v>
      </c>
      <c r="F120" s="57">
        <v>37.426000000000002</v>
      </c>
      <c r="G120" s="57">
        <v>-107.674629</v>
      </c>
      <c r="H120" s="88">
        <v>41836</v>
      </c>
      <c r="I120" s="138">
        <f t="shared" si="2"/>
        <v>197</v>
      </c>
      <c r="J120" s="88">
        <v>41857</v>
      </c>
      <c r="K120" s="138">
        <f t="shared" si="3"/>
        <v>218</v>
      </c>
      <c r="L120" s="39">
        <v>17</v>
      </c>
      <c r="M120" s="95" t="s">
        <v>660</v>
      </c>
      <c r="N120" s="35" t="s">
        <v>539</v>
      </c>
      <c r="O120" s="39">
        <v>16</v>
      </c>
      <c r="P120" s="34">
        <v>2</v>
      </c>
      <c r="Q120" s="34">
        <v>0</v>
      </c>
      <c r="S120" s="167" t="e">
        <f>VLOOKUP($M120,'Chla data'!$E$1:$N$378,7,FALSE)</f>
        <v>#N/A</v>
      </c>
      <c r="T120" s="90" t="e">
        <f>VLOOKUP($M120,'Chla data'!$E$1:$N$378,10,FALSE)</f>
        <v>#N/A</v>
      </c>
    </row>
    <row r="121" spans="1:20">
      <c r="A121" s="35">
        <v>120</v>
      </c>
      <c r="B121" s="40" t="str">
        <f>CONCATENATE(J121,"_",L121,"_",N121,"_",O121)</f>
        <v>41857_17_N_76</v>
      </c>
      <c r="C121" s="44" t="s">
        <v>107</v>
      </c>
      <c r="D121" s="37" t="s">
        <v>347</v>
      </c>
      <c r="E121" s="37" t="s">
        <v>348</v>
      </c>
      <c r="F121" s="57">
        <v>37.426000000000002</v>
      </c>
      <c r="G121" s="57">
        <v>-107.674629</v>
      </c>
      <c r="H121" s="88">
        <v>41836</v>
      </c>
      <c r="I121" s="138">
        <f t="shared" si="2"/>
        <v>197</v>
      </c>
      <c r="J121" s="88">
        <v>41857</v>
      </c>
      <c r="K121" s="138">
        <f t="shared" si="3"/>
        <v>218</v>
      </c>
      <c r="L121" s="39">
        <v>17</v>
      </c>
      <c r="M121" s="95" t="s">
        <v>661</v>
      </c>
      <c r="N121" s="35" t="s">
        <v>545</v>
      </c>
      <c r="O121" s="39">
        <v>76</v>
      </c>
      <c r="P121" s="41">
        <v>2</v>
      </c>
      <c r="Q121" s="34">
        <v>1</v>
      </c>
      <c r="S121" s="167">
        <f>VLOOKUP($M121,'Chla data'!$E$1:$N$378,7,FALSE)</f>
        <v>36.603183084615097</v>
      </c>
      <c r="T121" s="90">
        <f>VLOOKUP($M121,'Chla data'!$E$1:$N$378,10,FALSE)</f>
        <v>1.5094339622641511</v>
      </c>
    </row>
    <row r="122" spans="1:20">
      <c r="A122" s="35">
        <v>121</v>
      </c>
      <c r="B122" s="40" t="str">
        <f>CONCATENATE(J122,"_",L122,"_",N122,"_",O122)</f>
        <v>41857_18_N_14</v>
      </c>
      <c r="C122" s="45">
        <v>9372</v>
      </c>
      <c r="D122" s="37" t="s">
        <v>339</v>
      </c>
      <c r="E122" s="37" t="s">
        <v>340</v>
      </c>
      <c r="F122" s="57">
        <v>37.473984999999999</v>
      </c>
      <c r="G122" s="57">
        <v>-107.546542</v>
      </c>
      <c r="H122" s="88">
        <v>41836</v>
      </c>
      <c r="I122" s="138">
        <f t="shared" si="2"/>
        <v>197</v>
      </c>
      <c r="J122" s="88">
        <v>41857</v>
      </c>
      <c r="K122" s="138">
        <f t="shared" si="3"/>
        <v>218</v>
      </c>
      <c r="L122" s="39">
        <v>18</v>
      </c>
      <c r="M122" s="95" t="s">
        <v>662</v>
      </c>
      <c r="N122" s="35" t="s">
        <v>545</v>
      </c>
      <c r="O122" s="39">
        <v>14</v>
      </c>
      <c r="P122" s="41">
        <v>2</v>
      </c>
      <c r="Q122" s="34">
        <v>1</v>
      </c>
      <c r="S122" s="167">
        <f>VLOOKUP($M122,'Chla data'!$E$1:$N$378,7,FALSE)</f>
        <v>40.331285065455518</v>
      </c>
      <c r="T122" s="90">
        <f>VLOOKUP($M122,'Chla data'!$E$1:$N$378,10,FALSE)</f>
        <v>1.589108910891089</v>
      </c>
    </row>
    <row r="123" spans="1:20">
      <c r="A123" s="35">
        <v>122</v>
      </c>
      <c r="B123" s="40" t="str">
        <f>CONCATENATE(J123,"_",L123,"_",N123,"_",O123)</f>
        <v>41857_18_N_52</v>
      </c>
      <c r="C123" s="45">
        <v>9372</v>
      </c>
      <c r="D123" s="37" t="s">
        <v>339</v>
      </c>
      <c r="E123" s="37" t="s">
        <v>340</v>
      </c>
      <c r="F123" s="57">
        <v>37.473984999999999</v>
      </c>
      <c r="G123" s="57">
        <v>-107.546542</v>
      </c>
      <c r="H123" s="88">
        <v>41836</v>
      </c>
      <c r="I123" s="138">
        <f t="shared" si="2"/>
        <v>197</v>
      </c>
      <c r="J123" s="88">
        <v>41857</v>
      </c>
      <c r="K123" s="138">
        <f t="shared" si="3"/>
        <v>218</v>
      </c>
      <c r="L123" s="39">
        <v>18</v>
      </c>
      <c r="M123" s="95" t="s">
        <v>663</v>
      </c>
      <c r="N123" s="35" t="s">
        <v>545</v>
      </c>
      <c r="O123" s="39">
        <v>52</v>
      </c>
      <c r="P123" s="41">
        <v>2</v>
      </c>
      <c r="Q123" s="34">
        <v>1</v>
      </c>
      <c r="S123" s="167">
        <f>VLOOKUP($M123,'Chla data'!$E$1:$N$378,7,FALSE)</f>
        <v>41.686958513033865</v>
      </c>
      <c r="T123" s="90">
        <f>VLOOKUP($M123,'Chla data'!$E$1:$N$378,10,FALSE)</f>
        <v>1.591346153846154</v>
      </c>
    </row>
    <row r="124" spans="1:20">
      <c r="A124" s="35">
        <v>123</v>
      </c>
      <c r="B124" s="40" t="str">
        <f>CONCATENATE(J124,"_",L124,"_",N124,"_",O124)</f>
        <v>41857_18_P_12</v>
      </c>
      <c r="C124" s="45">
        <v>9372</v>
      </c>
      <c r="D124" s="37" t="s">
        <v>339</v>
      </c>
      <c r="E124" s="37" t="s">
        <v>340</v>
      </c>
      <c r="F124" s="57">
        <v>37.473984999999999</v>
      </c>
      <c r="G124" s="57">
        <v>-107.546542</v>
      </c>
      <c r="H124" s="88">
        <v>41836</v>
      </c>
      <c r="I124" s="138">
        <f t="shared" si="2"/>
        <v>197</v>
      </c>
      <c r="J124" s="88">
        <v>41857</v>
      </c>
      <c r="K124" s="138">
        <f t="shared" si="3"/>
        <v>218</v>
      </c>
      <c r="L124" s="39">
        <v>18</v>
      </c>
      <c r="M124" s="95" t="s">
        <v>664</v>
      </c>
      <c r="N124" s="35" t="s">
        <v>541</v>
      </c>
      <c r="O124" s="39">
        <v>12</v>
      </c>
      <c r="P124" s="41">
        <v>2</v>
      </c>
      <c r="Q124" s="41">
        <v>1</v>
      </c>
      <c r="S124" s="167">
        <f>VLOOKUP($M124,'Chla data'!$E$1:$N$378,7,FALSE)</f>
        <v>22.707530246937139</v>
      </c>
      <c r="T124" s="90">
        <f>VLOOKUP($M124,'Chla data'!$E$1:$N$378,10,FALSE)</f>
        <v>1.2745901639344261</v>
      </c>
    </row>
    <row r="125" spans="1:20">
      <c r="A125" s="35">
        <v>124</v>
      </c>
      <c r="B125" s="40" t="str">
        <f>CONCATENATE(J125,"_",L125,"_",N125,"_",O125)</f>
        <v>41857_18_NP_88</v>
      </c>
      <c r="C125" s="45">
        <v>9372</v>
      </c>
      <c r="D125" s="37" t="s">
        <v>339</v>
      </c>
      <c r="E125" s="37" t="s">
        <v>340</v>
      </c>
      <c r="F125" s="57">
        <v>37.473984999999999</v>
      </c>
      <c r="G125" s="57">
        <v>-107.546542</v>
      </c>
      <c r="H125" s="88">
        <v>41836</v>
      </c>
      <c r="I125" s="138">
        <f t="shared" si="2"/>
        <v>197</v>
      </c>
      <c r="J125" s="88">
        <v>41857</v>
      </c>
      <c r="K125" s="138">
        <f t="shared" si="3"/>
        <v>218</v>
      </c>
      <c r="L125" s="39">
        <v>18</v>
      </c>
      <c r="M125" s="95" t="s">
        <v>665</v>
      </c>
      <c r="N125" s="35" t="s">
        <v>543</v>
      </c>
      <c r="O125" s="39">
        <v>88</v>
      </c>
      <c r="P125" s="41">
        <v>2</v>
      </c>
      <c r="Q125" s="34">
        <v>1</v>
      </c>
      <c r="S125" s="167">
        <f>VLOOKUP($M125,'Chla data'!$E$1:$N$378,7,FALSE)</f>
        <v>32.875081103774676</v>
      </c>
      <c r="T125" s="90">
        <f>VLOOKUP($M125,'Chla data'!$E$1:$N$378,10,FALSE)</f>
        <v>1.2811594202898551</v>
      </c>
    </row>
    <row r="126" spans="1:20">
      <c r="A126" s="35">
        <v>125</v>
      </c>
      <c r="B126" s="40" t="str">
        <f>CONCATENATE(J126,"_",L126,"_",N126,"_",O126)</f>
        <v>41857_18_P_109</v>
      </c>
      <c r="C126" s="45">
        <v>9372</v>
      </c>
      <c r="D126" s="37" t="s">
        <v>339</v>
      </c>
      <c r="E126" s="37" t="s">
        <v>340</v>
      </c>
      <c r="F126" s="57">
        <v>37.473984999999999</v>
      </c>
      <c r="G126" s="57">
        <v>-107.546542</v>
      </c>
      <c r="H126" s="88">
        <v>41836</v>
      </c>
      <c r="I126" s="138">
        <f t="shared" si="2"/>
        <v>197</v>
      </c>
      <c r="J126" s="88">
        <v>41857</v>
      </c>
      <c r="K126" s="138">
        <f t="shared" si="3"/>
        <v>218</v>
      </c>
      <c r="L126" s="39">
        <v>18</v>
      </c>
      <c r="M126" s="95" t="s">
        <v>666</v>
      </c>
      <c r="N126" s="35" t="s">
        <v>541</v>
      </c>
      <c r="O126" s="39">
        <v>109</v>
      </c>
      <c r="P126" s="41">
        <v>2</v>
      </c>
      <c r="Q126" s="41">
        <v>0</v>
      </c>
      <c r="S126" s="167" t="e">
        <f>VLOOKUP($M126,'Chla data'!$E$1:$N$378,7,FALSE)</f>
        <v>#N/A</v>
      </c>
      <c r="T126" s="90" t="e">
        <f>VLOOKUP($M126,'Chla data'!$E$1:$N$378,10,FALSE)</f>
        <v>#N/A</v>
      </c>
    </row>
    <row r="127" spans="1:20">
      <c r="A127" s="35">
        <v>126</v>
      </c>
      <c r="B127" s="40" t="str">
        <f>CONCATENATE(J127,"_",L127,"_",N127,"_",O127)</f>
        <v>41857_18_C_25</v>
      </c>
      <c r="C127" s="45">
        <v>9372</v>
      </c>
      <c r="D127" s="37" t="s">
        <v>339</v>
      </c>
      <c r="E127" s="37" t="s">
        <v>340</v>
      </c>
      <c r="F127" s="57">
        <v>37.473984999999999</v>
      </c>
      <c r="G127" s="57">
        <v>-107.546542</v>
      </c>
      <c r="H127" s="88">
        <v>41836</v>
      </c>
      <c r="I127" s="138">
        <f t="shared" si="2"/>
        <v>197</v>
      </c>
      <c r="J127" s="88">
        <v>41857</v>
      </c>
      <c r="K127" s="138">
        <f t="shared" si="3"/>
        <v>218</v>
      </c>
      <c r="L127" s="39">
        <v>18</v>
      </c>
      <c r="M127" s="95" t="s">
        <v>667</v>
      </c>
      <c r="N127" s="35" t="s">
        <v>539</v>
      </c>
      <c r="O127" s="39">
        <v>25</v>
      </c>
      <c r="P127" s="34">
        <v>2</v>
      </c>
      <c r="Q127" s="34">
        <v>0</v>
      </c>
      <c r="S127" s="167" t="e">
        <f>VLOOKUP($M127,'Chla data'!$E$1:$N$378,7,FALSE)</f>
        <v>#N/A</v>
      </c>
      <c r="T127" s="90" t="e">
        <f>VLOOKUP($M127,'Chla data'!$E$1:$N$378,10,FALSE)</f>
        <v>#N/A</v>
      </c>
    </row>
    <row r="128" spans="1:20">
      <c r="A128" s="35">
        <v>127</v>
      </c>
      <c r="B128" s="40" t="str">
        <f>CONCATENATE(J128,"_",L128,"_",N128,"_",O128)</f>
        <v>41857_18_NP_14</v>
      </c>
      <c r="C128" s="45">
        <v>9372</v>
      </c>
      <c r="D128" s="37" t="s">
        <v>339</v>
      </c>
      <c r="E128" s="37" t="s">
        <v>340</v>
      </c>
      <c r="F128" s="57">
        <v>37.473984999999999</v>
      </c>
      <c r="G128" s="57">
        <v>-107.546542</v>
      </c>
      <c r="H128" s="88">
        <v>41836</v>
      </c>
      <c r="I128" s="138">
        <f t="shared" si="2"/>
        <v>197</v>
      </c>
      <c r="J128" s="88">
        <v>41857</v>
      </c>
      <c r="K128" s="138">
        <f t="shared" si="3"/>
        <v>218</v>
      </c>
      <c r="L128" s="39">
        <v>18</v>
      </c>
      <c r="M128" s="95" t="s">
        <v>668</v>
      </c>
      <c r="N128" s="35" t="s">
        <v>543</v>
      </c>
      <c r="O128" s="39">
        <v>14</v>
      </c>
      <c r="P128" s="41">
        <v>2</v>
      </c>
      <c r="Q128" s="41">
        <v>0</v>
      </c>
      <c r="S128" s="167" t="e">
        <f>VLOOKUP($M128,'Chla data'!$E$1:$N$378,7,FALSE)</f>
        <v>#N/A</v>
      </c>
      <c r="T128" s="90" t="e">
        <f>VLOOKUP($M128,'Chla data'!$E$1:$N$378,10,FALSE)</f>
        <v>#N/A</v>
      </c>
    </row>
    <row r="129" spans="1:20">
      <c r="A129" s="35">
        <v>128</v>
      </c>
      <c r="B129" s="40" t="str">
        <f>CONCATENATE(J129,"_",L129,"_",N129,"_",O129)</f>
        <v>41857_18_NP_69</v>
      </c>
      <c r="C129" s="45">
        <v>9372</v>
      </c>
      <c r="D129" s="37" t="s">
        <v>339</v>
      </c>
      <c r="E129" s="37" t="s">
        <v>340</v>
      </c>
      <c r="F129" s="57">
        <v>37.473984999999999</v>
      </c>
      <c r="G129" s="57">
        <v>-107.546542</v>
      </c>
      <c r="H129" s="88">
        <v>41836</v>
      </c>
      <c r="I129" s="138">
        <f t="shared" si="2"/>
        <v>197</v>
      </c>
      <c r="J129" s="88">
        <v>41857</v>
      </c>
      <c r="K129" s="138">
        <f t="shared" si="3"/>
        <v>218</v>
      </c>
      <c r="L129" s="39">
        <v>18</v>
      </c>
      <c r="M129" s="95" t="s">
        <v>669</v>
      </c>
      <c r="N129" s="35" t="s">
        <v>543</v>
      </c>
      <c r="O129" s="39">
        <v>69</v>
      </c>
      <c r="P129" s="41">
        <v>2</v>
      </c>
      <c r="Q129" s="41">
        <v>0</v>
      </c>
      <c r="S129" s="167" t="e">
        <f>VLOOKUP($M129,'Chla data'!$E$1:$N$378,7,FALSE)</f>
        <v>#N/A</v>
      </c>
      <c r="T129" s="90" t="e">
        <f>VLOOKUP($M129,'Chla data'!$E$1:$N$378,10,FALSE)</f>
        <v>#N/A</v>
      </c>
    </row>
    <row r="130" spans="1:20">
      <c r="A130" s="35">
        <v>129</v>
      </c>
      <c r="B130" s="40" t="str">
        <f>CONCATENATE(J130,"_",L130,"_",N130,"_",O130)</f>
        <v>41857_18_C_23</v>
      </c>
      <c r="C130" s="45">
        <v>9372</v>
      </c>
      <c r="D130" s="37" t="s">
        <v>339</v>
      </c>
      <c r="E130" s="37" t="s">
        <v>340</v>
      </c>
      <c r="F130" s="57">
        <v>37.473984999999999</v>
      </c>
      <c r="G130" s="57">
        <v>-107.546542</v>
      </c>
      <c r="H130" s="88">
        <v>41836</v>
      </c>
      <c r="I130" s="138">
        <f t="shared" si="2"/>
        <v>197</v>
      </c>
      <c r="J130" s="88">
        <v>41857</v>
      </c>
      <c r="K130" s="138">
        <f t="shared" si="3"/>
        <v>218</v>
      </c>
      <c r="L130" s="39">
        <v>18</v>
      </c>
      <c r="M130" s="95" t="s">
        <v>670</v>
      </c>
      <c r="N130" s="35" t="s">
        <v>539</v>
      </c>
      <c r="O130" s="39">
        <v>23</v>
      </c>
      <c r="P130" s="34">
        <v>2</v>
      </c>
      <c r="Q130" s="34">
        <v>0</v>
      </c>
      <c r="S130" s="167" t="e">
        <f>VLOOKUP($M130,'Chla data'!$E$1:$N$378,7,FALSE)</f>
        <v>#N/A</v>
      </c>
      <c r="T130" s="90" t="e">
        <f>VLOOKUP($M130,'Chla data'!$E$1:$N$378,10,FALSE)</f>
        <v>#N/A</v>
      </c>
    </row>
    <row r="131" spans="1:20">
      <c r="A131" s="35">
        <v>130</v>
      </c>
      <c r="B131" s="40" t="str">
        <f>CONCATENATE(J131,"_",L131,"_",N131,"_",O131)</f>
        <v>41857_18_NP_76</v>
      </c>
      <c r="C131" s="45">
        <v>9372</v>
      </c>
      <c r="D131" s="37" t="s">
        <v>339</v>
      </c>
      <c r="E131" s="37" t="s">
        <v>340</v>
      </c>
      <c r="F131" s="57">
        <v>37.473984999999999</v>
      </c>
      <c r="G131" s="57">
        <v>-107.546542</v>
      </c>
      <c r="H131" s="88">
        <v>41836</v>
      </c>
      <c r="I131" s="138">
        <f t="shared" ref="I131:I194" si="4">H131-DATE(YEAR(H131),1,1)+1</f>
        <v>197</v>
      </c>
      <c r="J131" s="88">
        <v>41857</v>
      </c>
      <c r="K131" s="138">
        <f t="shared" ref="K131:K194" si="5">J131-DATE(YEAR(J131),1,1)+1</f>
        <v>218</v>
      </c>
      <c r="L131" s="39">
        <v>18</v>
      </c>
      <c r="M131" s="95" t="s">
        <v>671</v>
      </c>
      <c r="N131" s="35" t="s">
        <v>543</v>
      </c>
      <c r="O131" s="39">
        <v>76</v>
      </c>
      <c r="P131" s="41">
        <v>2</v>
      </c>
      <c r="Q131" s="34">
        <v>1</v>
      </c>
      <c r="S131" s="167">
        <f>VLOOKUP($M131,'Chla data'!$E$1:$N$378,7,FALSE)</f>
        <v>47.448570665241789</v>
      </c>
      <c r="T131" s="90">
        <f>VLOOKUP($M131,'Chla data'!$E$1:$N$378,10,FALSE)</f>
        <v>1.3526448362720402</v>
      </c>
    </row>
    <row r="132" spans="1:20">
      <c r="A132" s="35">
        <v>131</v>
      </c>
      <c r="B132" s="40" t="str">
        <f>CONCATENATE(J132,"_",L132,"_",N132,"_",O132)</f>
        <v>41857_18_C_90</v>
      </c>
      <c r="C132" s="45">
        <v>9372</v>
      </c>
      <c r="D132" s="37" t="s">
        <v>339</v>
      </c>
      <c r="E132" s="37" t="s">
        <v>340</v>
      </c>
      <c r="F132" s="57">
        <v>37.473984999999999</v>
      </c>
      <c r="G132" s="57">
        <v>-107.546542</v>
      </c>
      <c r="H132" s="88">
        <v>41836</v>
      </c>
      <c r="I132" s="138">
        <f t="shared" si="4"/>
        <v>197</v>
      </c>
      <c r="J132" s="88">
        <v>41857</v>
      </c>
      <c r="K132" s="138">
        <f t="shared" si="5"/>
        <v>218</v>
      </c>
      <c r="L132" s="39">
        <v>18</v>
      </c>
      <c r="M132" s="95" t="s">
        <v>672</v>
      </c>
      <c r="N132" s="35" t="s">
        <v>539</v>
      </c>
      <c r="O132" s="39">
        <v>90</v>
      </c>
      <c r="P132" s="41">
        <v>2</v>
      </c>
      <c r="Q132" s="34">
        <v>1</v>
      </c>
      <c r="S132" s="167">
        <f>VLOOKUP($M132,'Chla data'!$E$1:$N$378,7,FALSE)</f>
        <v>31.180489294301733</v>
      </c>
      <c r="T132" s="90">
        <f>VLOOKUP($M132,'Chla data'!$E$1:$N$378,10,FALSE)</f>
        <v>1.4766839378238341</v>
      </c>
    </row>
    <row r="133" spans="1:20">
      <c r="A133" s="35">
        <v>132</v>
      </c>
      <c r="B133" s="40" t="str">
        <f>CONCATENATE(J133,"_",L133,"_",N133,"_",O133)</f>
        <v>41857_18_P_107</v>
      </c>
      <c r="C133" s="45">
        <v>9372</v>
      </c>
      <c r="D133" s="37" t="s">
        <v>339</v>
      </c>
      <c r="E133" s="37" t="s">
        <v>340</v>
      </c>
      <c r="F133" s="57">
        <v>37.473984999999999</v>
      </c>
      <c r="G133" s="57">
        <v>-107.546542</v>
      </c>
      <c r="H133" s="88">
        <v>41836</v>
      </c>
      <c r="I133" s="138">
        <f t="shared" si="4"/>
        <v>197</v>
      </c>
      <c r="J133" s="88">
        <v>41857</v>
      </c>
      <c r="K133" s="138">
        <f t="shared" si="5"/>
        <v>218</v>
      </c>
      <c r="L133" s="39">
        <v>18</v>
      </c>
      <c r="M133" s="95" t="s">
        <v>673</v>
      </c>
      <c r="N133" s="35" t="s">
        <v>541</v>
      </c>
      <c r="O133" s="39">
        <v>107</v>
      </c>
      <c r="P133" s="41">
        <v>2</v>
      </c>
      <c r="Q133" s="34">
        <v>1</v>
      </c>
      <c r="S133" s="167">
        <f>VLOOKUP($M133,'Chla data'!$E$1:$N$378,7,FALSE)</f>
        <v>19.657264989885888</v>
      </c>
      <c r="T133" s="90">
        <f>VLOOKUP($M133,'Chla data'!$E$1:$N$378,10,FALSE)</f>
        <v>1.2761904761904763</v>
      </c>
    </row>
    <row r="134" spans="1:20">
      <c r="A134" s="35">
        <v>133</v>
      </c>
      <c r="B134" s="40" t="str">
        <f>CONCATENATE(J134,"_",L134,"_",N134,"_",O134)</f>
        <v>41857_18_NP_8</v>
      </c>
      <c r="C134" s="45">
        <v>9372</v>
      </c>
      <c r="D134" s="37" t="s">
        <v>339</v>
      </c>
      <c r="E134" s="37" t="s">
        <v>340</v>
      </c>
      <c r="F134" s="57">
        <v>37.473984999999999</v>
      </c>
      <c r="G134" s="57">
        <v>-107.546542</v>
      </c>
      <c r="H134" s="88">
        <v>41836</v>
      </c>
      <c r="I134" s="138">
        <f t="shared" si="4"/>
        <v>197</v>
      </c>
      <c r="J134" s="88">
        <v>41857</v>
      </c>
      <c r="K134" s="138">
        <f t="shared" si="5"/>
        <v>218</v>
      </c>
      <c r="L134" s="39">
        <v>18</v>
      </c>
      <c r="M134" s="95" t="s">
        <v>674</v>
      </c>
      <c r="N134" s="35" t="s">
        <v>543</v>
      </c>
      <c r="O134" s="39">
        <v>8</v>
      </c>
      <c r="P134" s="41">
        <v>2</v>
      </c>
      <c r="Q134" s="41">
        <v>0</v>
      </c>
      <c r="S134" s="167" t="e">
        <f>VLOOKUP($M134,'Chla data'!$E$1:$N$378,7,FALSE)</f>
        <v>#N/A</v>
      </c>
      <c r="T134" s="90" t="e">
        <f>VLOOKUP($M134,'Chla data'!$E$1:$N$378,10,FALSE)</f>
        <v>#N/A</v>
      </c>
    </row>
    <row r="135" spans="1:20">
      <c r="A135" s="35">
        <v>134</v>
      </c>
      <c r="B135" s="40" t="str">
        <f>CONCATENATE(J135,"_",L135,"_",N135,"_",O135)</f>
        <v>41857_18_N_69</v>
      </c>
      <c r="C135" s="45">
        <v>9372</v>
      </c>
      <c r="D135" s="37" t="s">
        <v>339</v>
      </c>
      <c r="E135" s="37" t="s">
        <v>340</v>
      </c>
      <c r="F135" s="57">
        <v>37.473984999999999</v>
      </c>
      <c r="G135" s="57">
        <v>-107.546542</v>
      </c>
      <c r="H135" s="88">
        <v>41836</v>
      </c>
      <c r="I135" s="138">
        <f t="shared" si="4"/>
        <v>197</v>
      </c>
      <c r="J135" s="88">
        <v>41857</v>
      </c>
      <c r="K135" s="138">
        <f t="shared" si="5"/>
        <v>218</v>
      </c>
      <c r="L135" s="39">
        <v>18</v>
      </c>
      <c r="M135" s="95" t="s">
        <v>675</v>
      </c>
      <c r="N135" s="35" t="s">
        <v>545</v>
      </c>
      <c r="O135" s="39">
        <v>69</v>
      </c>
      <c r="P135" s="41">
        <v>2</v>
      </c>
      <c r="Q135" s="41">
        <v>0</v>
      </c>
      <c r="S135" s="167" t="e">
        <f>VLOOKUP($M135,'Chla data'!$E$1:$N$378,7,FALSE)</f>
        <v>#N/A</v>
      </c>
      <c r="T135" s="90" t="e">
        <f>VLOOKUP($M135,'Chla data'!$E$1:$N$378,10,FALSE)</f>
        <v>#N/A</v>
      </c>
    </row>
    <row r="136" spans="1:20">
      <c r="A136" s="35">
        <v>135</v>
      </c>
      <c r="B136" s="40" t="str">
        <f>CONCATENATE(J136,"_",L136,"_",N136,"_",O136)</f>
        <v>41857_18_N_63</v>
      </c>
      <c r="C136" s="45">
        <v>9372</v>
      </c>
      <c r="D136" s="37" t="s">
        <v>339</v>
      </c>
      <c r="E136" s="37" t="s">
        <v>340</v>
      </c>
      <c r="F136" s="57">
        <v>37.473984999999999</v>
      </c>
      <c r="G136" s="57">
        <v>-107.546542</v>
      </c>
      <c r="H136" s="88">
        <v>41836</v>
      </c>
      <c r="I136" s="138">
        <f t="shared" si="4"/>
        <v>197</v>
      </c>
      <c r="J136" s="88">
        <v>41857</v>
      </c>
      <c r="K136" s="138">
        <f t="shared" si="5"/>
        <v>218</v>
      </c>
      <c r="L136" s="39">
        <v>18</v>
      </c>
      <c r="M136" s="95" t="s">
        <v>676</v>
      </c>
      <c r="N136" s="35" t="s">
        <v>545</v>
      </c>
      <c r="O136" s="39">
        <v>63</v>
      </c>
      <c r="P136" s="41">
        <v>2</v>
      </c>
      <c r="Q136" s="41">
        <v>0</v>
      </c>
      <c r="S136" s="167" t="e">
        <f>VLOOKUP($M136,'Chla data'!$E$1:$N$378,7,FALSE)</f>
        <v>#N/A</v>
      </c>
      <c r="T136" s="90" t="e">
        <f>VLOOKUP($M136,'Chla data'!$E$1:$N$378,10,FALSE)</f>
        <v>#N/A</v>
      </c>
    </row>
    <row r="137" spans="1:20">
      <c r="A137" s="35">
        <v>136</v>
      </c>
      <c r="B137" s="40" t="str">
        <f>CONCATENATE(J137,"_",L137,"_",N137,"_",O137)</f>
        <v>41857_18_C_46</v>
      </c>
      <c r="C137" s="45">
        <v>9372</v>
      </c>
      <c r="D137" s="37" t="s">
        <v>339</v>
      </c>
      <c r="E137" s="37" t="s">
        <v>340</v>
      </c>
      <c r="F137" s="57">
        <v>37.473984999999999</v>
      </c>
      <c r="G137" s="57">
        <v>-107.546542</v>
      </c>
      <c r="H137" s="88">
        <v>41836</v>
      </c>
      <c r="I137" s="138">
        <f t="shared" si="4"/>
        <v>197</v>
      </c>
      <c r="J137" s="88">
        <v>41857</v>
      </c>
      <c r="K137" s="138">
        <f t="shared" si="5"/>
        <v>218</v>
      </c>
      <c r="L137" s="39">
        <v>18</v>
      </c>
      <c r="M137" s="95" t="s">
        <v>677</v>
      </c>
      <c r="N137" s="35" t="s">
        <v>539</v>
      </c>
      <c r="O137" s="39">
        <v>46</v>
      </c>
      <c r="P137" s="41">
        <v>2</v>
      </c>
      <c r="Q137" s="41">
        <v>0</v>
      </c>
      <c r="S137" s="167" t="e">
        <f>VLOOKUP($M137,'Chla data'!$E$1:$N$378,7,FALSE)</f>
        <v>#N/A</v>
      </c>
      <c r="T137" s="90" t="e">
        <f>VLOOKUP($M137,'Chla data'!$E$1:$N$378,10,FALSE)</f>
        <v>#N/A</v>
      </c>
    </row>
    <row r="138" spans="1:20">
      <c r="A138" s="35">
        <v>137</v>
      </c>
      <c r="B138" s="40" t="str">
        <f>CONCATENATE(J138,"_",L138,"_",N138,"_",O138)</f>
        <v>41857_18_P_78</v>
      </c>
      <c r="C138" s="45">
        <v>9372</v>
      </c>
      <c r="D138" s="37" t="s">
        <v>339</v>
      </c>
      <c r="E138" s="37" t="s">
        <v>340</v>
      </c>
      <c r="F138" s="57">
        <v>37.473984999999999</v>
      </c>
      <c r="G138" s="57">
        <v>-107.546542</v>
      </c>
      <c r="H138" s="88">
        <v>41836</v>
      </c>
      <c r="I138" s="138">
        <f t="shared" si="4"/>
        <v>197</v>
      </c>
      <c r="J138" s="88">
        <v>41857</v>
      </c>
      <c r="K138" s="138">
        <f t="shared" si="5"/>
        <v>218</v>
      </c>
      <c r="L138" s="39">
        <v>18</v>
      </c>
      <c r="M138" s="95" t="s">
        <v>678</v>
      </c>
      <c r="N138" s="35" t="s">
        <v>541</v>
      </c>
      <c r="O138" s="39">
        <v>78</v>
      </c>
      <c r="P138" s="41">
        <v>2</v>
      </c>
      <c r="Q138" s="41">
        <v>0</v>
      </c>
      <c r="S138" s="167" t="e">
        <f>VLOOKUP($M138,'Chla data'!$E$1:$N$378,7,FALSE)</f>
        <v>#N/A</v>
      </c>
      <c r="T138" s="90" t="e">
        <f>VLOOKUP($M138,'Chla data'!$E$1:$N$378,10,FALSE)</f>
        <v>#N/A</v>
      </c>
    </row>
    <row r="139" spans="1:20">
      <c r="A139" s="35">
        <v>138</v>
      </c>
      <c r="B139" s="40" t="str">
        <f>CONCATENATE(J139,"_",L139,"_",N139,"_",O139)</f>
        <v>41857_18_N_15</v>
      </c>
      <c r="C139" s="45">
        <v>9372</v>
      </c>
      <c r="D139" s="37" t="s">
        <v>339</v>
      </c>
      <c r="E139" s="37" t="s">
        <v>340</v>
      </c>
      <c r="F139" s="57">
        <v>37.473984999999999</v>
      </c>
      <c r="G139" s="57">
        <v>-107.546542</v>
      </c>
      <c r="H139" s="88">
        <v>41836</v>
      </c>
      <c r="I139" s="138">
        <f t="shared" si="4"/>
        <v>197</v>
      </c>
      <c r="J139" s="88">
        <v>41857</v>
      </c>
      <c r="K139" s="138">
        <f t="shared" si="5"/>
        <v>218</v>
      </c>
      <c r="L139" s="39">
        <v>18</v>
      </c>
      <c r="M139" s="95" t="s">
        <v>679</v>
      </c>
      <c r="N139" s="35" t="s">
        <v>545</v>
      </c>
      <c r="O139" s="39">
        <v>15</v>
      </c>
      <c r="P139" s="41">
        <v>2</v>
      </c>
      <c r="Q139" s="34">
        <v>1</v>
      </c>
      <c r="S139" s="167">
        <f>VLOOKUP($M139,'Chla data'!$E$1:$N$378,7,FALSE)</f>
        <v>46.092897217663449</v>
      </c>
      <c r="T139" s="90">
        <f>VLOOKUP($M139,'Chla data'!$E$1:$N$378,10,FALSE)</f>
        <v>1.5418326693227091</v>
      </c>
    </row>
    <row r="140" spans="1:20">
      <c r="A140" s="35">
        <v>139</v>
      </c>
      <c r="B140" s="40" t="str">
        <f>CONCATENATE(J140,"_",L140,"_",N140,"_",O140)</f>
        <v>41857_18_P_19</v>
      </c>
      <c r="C140" s="45">
        <v>9372</v>
      </c>
      <c r="D140" s="37" t="s">
        <v>339</v>
      </c>
      <c r="E140" s="37" t="s">
        <v>340</v>
      </c>
      <c r="F140" s="57">
        <v>37.473984999999999</v>
      </c>
      <c r="G140" s="57">
        <v>-107.546542</v>
      </c>
      <c r="H140" s="88">
        <v>41836</v>
      </c>
      <c r="I140" s="138">
        <f t="shared" si="4"/>
        <v>197</v>
      </c>
      <c r="J140" s="88">
        <v>41857</v>
      </c>
      <c r="K140" s="138">
        <f t="shared" si="5"/>
        <v>218</v>
      </c>
      <c r="L140" s="39">
        <v>18</v>
      </c>
      <c r="M140" s="95" t="s">
        <v>680</v>
      </c>
      <c r="N140" s="35" t="s">
        <v>541</v>
      </c>
      <c r="O140" s="39">
        <v>19</v>
      </c>
      <c r="P140" s="41">
        <v>2</v>
      </c>
      <c r="Q140" s="34">
        <v>1</v>
      </c>
      <c r="S140" s="167">
        <f>VLOOKUP($M140,'Chla data'!$E$1:$N$378,7,FALSE)</f>
        <v>22.368611885042547</v>
      </c>
      <c r="T140" s="90">
        <f>VLOOKUP($M140,'Chla data'!$E$1:$N$378,10,FALSE)</f>
        <v>1.3027522935779816</v>
      </c>
    </row>
    <row r="141" spans="1:20">
      <c r="A141" s="35">
        <v>140</v>
      </c>
      <c r="B141" s="40" t="str">
        <f>CONCATENATE(J141,"_",L141,"_",N141,"_",O141)</f>
        <v>41857_18_C_104</v>
      </c>
      <c r="C141" s="45">
        <v>9372</v>
      </c>
      <c r="D141" s="37" t="s">
        <v>339</v>
      </c>
      <c r="E141" s="37" t="s">
        <v>340</v>
      </c>
      <c r="F141" s="57">
        <v>37.473984999999999</v>
      </c>
      <c r="G141" s="57">
        <v>-107.546542</v>
      </c>
      <c r="H141" s="88">
        <v>41836</v>
      </c>
      <c r="I141" s="138">
        <f t="shared" si="4"/>
        <v>197</v>
      </c>
      <c r="J141" s="88">
        <v>41857</v>
      </c>
      <c r="K141" s="138">
        <f t="shared" si="5"/>
        <v>218</v>
      </c>
      <c r="L141" s="39">
        <v>18</v>
      </c>
      <c r="M141" s="95" t="s">
        <v>681</v>
      </c>
      <c r="N141" s="35" t="s">
        <v>539</v>
      </c>
      <c r="O141" s="39">
        <v>104</v>
      </c>
      <c r="P141" s="34">
        <v>2</v>
      </c>
      <c r="Q141" s="34">
        <v>1</v>
      </c>
      <c r="R141" s="34" t="s">
        <v>682</v>
      </c>
      <c r="S141" s="167">
        <f>VLOOKUP($M141,'Chla data'!$E$1:$N$378,7,FALSE)</f>
        <v>43.720468684401354</v>
      </c>
      <c r="T141" s="94">
        <f>VLOOKUP($M141,'Chla data'!$E$1:$N$378,10,FALSE)</f>
        <v>1.5119047619047619</v>
      </c>
    </row>
    <row r="142" spans="1:20">
      <c r="A142" s="35">
        <v>141</v>
      </c>
      <c r="B142" s="40" t="str">
        <f>CONCATENATE(J142,"_",L142,"_",N142,"_",O142)</f>
        <v>41858_5_N_87</v>
      </c>
      <c r="C142" s="44">
        <v>9245</v>
      </c>
      <c r="D142" s="37" t="s">
        <v>352</v>
      </c>
      <c r="E142" s="37" t="s">
        <v>353</v>
      </c>
      <c r="F142" s="57">
        <v>37.172530000000002</v>
      </c>
      <c r="G142" s="57">
        <v>-107.296858</v>
      </c>
      <c r="H142" s="88">
        <v>41837</v>
      </c>
      <c r="I142" s="138">
        <f t="shared" si="4"/>
        <v>198</v>
      </c>
      <c r="J142" s="88">
        <v>41858</v>
      </c>
      <c r="K142" s="138">
        <f t="shared" si="5"/>
        <v>219</v>
      </c>
      <c r="L142" s="39">
        <v>5</v>
      </c>
      <c r="M142" s="95" t="s">
        <v>683</v>
      </c>
      <c r="N142" s="35" t="s">
        <v>545</v>
      </c>
      <c r="O142" s="39">
        <v>87</v>
      </c>
      <c r="P142" s="41">
        <v>2</v>
      </c>
      <c r="Q142" s="34">
        <v>1</v>
      </c>
      <c r="S142" s="167">
        <f>VLOOKUP($M142,'Chla data'!$E$1:$N$378,7,FALSE)</f>
        <v>6.1005305141025161</v>
      </c>
      <c r="T142" s="90">
        <f>VLOOKUP($M142,'Chla data'!$E$1:$N$378,10,FALSE)</f>
        <v>1.3673469387755102</v>
      </c>
    </row>
    <row r="143" spans="1:20">
      <c r="A143" s="35">
        <v>142</v>
      </c>
      <c r="B143" s="40" t="str">
        <f>CONCATENATE(J143,"_",L143,"_",N143,"_",O143)</f>
        <v>41858_5_P_85</v>
      </c>
      <c r="C143" s="44">
        <v>9245</v>
      </c>
      <c r="D143" s="37" t="s">
        <v>352</v>
      </c>
      <c r="E143" s="37" t="s">
        <v>353</v>
      </c>
      <c r="F143" s="57">
        <v>37.172530000000002</v>
      </c>
      <c r="G143" s="57">
        <v>-107.296858</v>
      </c>
      <c r="H143" s="88">
        <v>41837</v>
      </c>
      <c r="I143" s="138">
        <f t="shared" si="4"/>
        <v>198</v>
      </c>
      <c r="J143" s="88">
        <v>41858</v>
      </c>
      <c r="K143" s="138">
        <f t="shared" si="5"/>
        <v>219</v>
      </c>
      <c r="L143" s="39">
        <v>5</v>
      </c>
      <c r="M143" s="95" t="s">
        <v>684</v>
      </c>
      <c r="N143" s="35" t="s">
        <v>541</v>
      </c>
      <c r="O143" s="39">
        <v>85</v>
      </c>
      <c r="P143" s="41">
        <v>2</v>
      </c>
      <c r="Q143" s="34">
        <v>1</v>
      </c>
      <c r="S143" s="167">
        <f>VLOOKUP($M143,'Chla data'!$E$1:$N$378,7,FALSE)</f>
        <v>4.4059387046295937</v>
      </c>
      <c r="T143" s="90">
        <f>VLOOKUP($M143,'Chla data'!$E$1:$N$378,10,FALSE)</f>
        <v>1.2954545454545454</v>
      </c>
    </row>
    <row r="144" spans="1:20">
      <c r="A144" s="35">
        <v>143</v>
      </c>
      <c r="B144" s="40" t="str">
        <f>CONCATENATE(J144,"_",L144,"_",N144,"_",O144)</f>
        <v>41858_5_P_55</v>
      </c>
      <c r="C144" s="44">
        <v>9245</v>
      </c>
      <c r="D144" s="37" t="s">
        <v>352</v>
      </c>
      <c r="E144" s="37" t="s">
        <v>353</v>
      </c>
      <c r="F144" s="57">
        <v>37.172530000000002</v>
      </c>
      <c r="G144" s="57">
        <v>-107.296858</v>
      </c>
      <c r="H144" s="88">
        <v>41837</v>
      </c>
      <c r="I144" s="138">
        <f t="shared" si="4"/>
        <v>198</v>
      </c>
      <c r="J144" s="88">
        <v>41858</v>
      </c>
      <c r="K144" s="138">
        <f t="shared" si="5"/>
        <v>219</v>
      </c>
      <c r="L144" s="39">
        <v>5</v>
      </c>
      <c r="M144" s="95" t="s">
        <v>685</v>
      </c>
      <c r="N144" s="35" t="s">
        <v>541</v>
      </c>
      <c r="O144" s="39">
        <v>55</v>
      </c>
      <c r="P144" s="41">
        <v>2</v>
      </c>
      <c r="Q144" s="34">
        <v>1</v>
      </c>
      <c r="S144" s="167">
        <f>VLOOKUP($M144,'Chla data'!$E$1:$N$378,7,FALSE)</f>
        <v>10.845387580626694</v>
      </c>
      <c r="T144" s="90">
        <f>VLOOKUP($M144,'Chla data'!$E$1:$N$378,10,FALSE)</f>
        <v>1.4050632911392404</v>
      </c>
    </row>
    <row r="145" spans="1:20">
      <c r="A145" s="35">
        <v>144</v>
      </c>
      <c r="B145" s="40" t="str">
        <f>CONCATENATE(J145,"_",L145,"_",N145,"_",O145)</f>
        <v>41858_5_NP_18</v>
      </c>
      <c r="C145" s="44">
        <v>9245</v>
      </c>
      <c r="D145" s="37" t="s">
        <v>352</v>
      </c>
      <c r="E145" s="37" t="s">
        <v>353</v>
      </c>
      <c r="F145" s="57">
        <v>37.172530000000002</v>
      </c>
      <c r="G145" s="57">
        <v>-107.296858</v>
      </c>
      <c r="H145" s="88">
        <v>41837</v>
      </c>
      <c r="I145" s="138">
        <f t="shared" si="4"/>
        <v>198</v>
      </c>
      <c r="J145" s="88">
        <v>41858</v>
      </c>
      <c r="K145" s="138">
        <f t="shared" si="5"/>
        <v>219</v>
      </c>
      <c r="L145" s="39">
        <v>5</v>
      </c>
      <c r="M145" s="95" t="s">
        <v>686</v>
      </c>
      <c r="N145" s="35" t="s">
        <v>543</v>
      </c>
      <c r="O145" s="39">
        <v>18</v>
      </c>
      <c r="P145" s="41">
        <v>2</v>
      </c>
      <c r="Q145" s="41">
        <v>1</v>
      </c>
      <c r="S145" s="167">
        <f>VLOOKUP($M145,'Chla data'!$E$1:$N$378,7,FALSE)</f>
        <v>8.8118774092591874</v>
      </c>
      <c r="T145" s="90">
        <f>VLOOKUP($M145,'Chla data'!$E$1:$N$378,10,FALSE)</f>
        <v>1.4</v>
      </c>
    </row>
    <row r="146" spans="1:20">
      <c r="A146" s="35">
        <v>145</v>
      </c>
      <c r="B146" s="40" t="str">
        <f>CONCATENATE(J146,"_",L146,"_",N146,"_",O146)</f>
        <v>41858_5_C_32</v>
      </c>
      <c r="C146" s="44">
        <v>9245</v>
      </c>
      <c r="D146" s="37" t="s">
        <v>352</v>
      </c>
      <c r="E146" s="37" t="s">
        <v>353</v>
      </c>
      <c r="F146" s="57">
        <v>37.172530000000002</v>
      </c>
      <c r="G146" s="57">
        <v>-107.296858</v>
      </c>
      <c r="H146" s="88">
        <v>41837</v>
      </c>
      <c r="I146" s="138">
        <f t="shared" si="4"/>
        <v>198</v>
      </c>
      <c r="J146" s="88">
        <v>41858</v>
      </c>
      <c r="K146" s="138">
        <f t="shared" si="5"/>
        <v>219</v>
      </c>
      <c r="L146" s="39">
        <v>5</v>
      </c>
      <c r="M146" s="95" t="s">
        <v>687</v>
      </c>
      <c r="N146" s="35" t="s">
        <v>539</v>
      </c>
      <c r="O146" s="39">
        <v>32</v>
      </c>
      <c r="P146" s="34">
        <v>2</v>
      </c>
      <c r="Q146" s="34">
        <v>1</v>
      </c>
      <c r="S146" s="167">
        <f>VLOOKUP($M146,'Chla data'!$E$1:$N$378,7,FALSE)</f>
        <v>25.757795503988401</v>
      </c>
      <c r="T146" s="90">
        <f>VLOOKUP($M146,'Chla data'!$E$1:$N$378,10,FALSE)</f>
        <v>1.5066666666666668</v>
      </c>
    </row>
    <row r="147" spans="1:20">
      <c r="A147" s="35">
        <v>146</v>
      </c>
      <c r="B147" s="40" t="str">
        <f>CONCATENATE(J147,"_",L147,"_",N147,"_",O147)</f>
        <v>41858_5_P_100</v>
      </c>
      <c r="C147" s="44">
        <v>9245</v>
      </c>
      <c r="D147" s="37" t="s">
        <v>352</v>
      </c>
      <c r="E147" s="37" t="s">
        <v>353</v>
      </c>
      <c r="F147" s="57">
        <v>37.172530000000002</v>
      </c>
      <c r="G147" s="57">
        <v>-107.296858</v>
      </c>
      <c r="H147" s="88">
        <v>41837</v>
      </c>
      <c r="I147" s="138">
        <f t="shared" si="4"/>
        <v>198</v>
      </c>
      <c r="J147" s="88">
        <v>41858</v>
      </c>
      <c r="K147" s="138">
        <f t="shared" si="5"/>
        <v>219</v>
      </c>
      <c r="L147" s="39">
        <v>5</v>
      </c>
      <c r="M147" s="95" t="s">
        <v>688</v>
      </c>
      <c r="N147" s="35" t="s">
        <v>541</v>
      </c>
      <c r="O147" s="39">
        <v>100</v>
      </c>
      <c r="P147" s="41">
        <v>2</v>
      </c>
      <c r="Q147" s="34">
        <v>1</v>
      </c>
      <c r="S147" s="167">
        <f>VLOOKUP($M147,'Chla data'!$E$1:$N$378,7,FALSE)</f>
        <v>5.7616121522079293</v>
      </c>
      <c r="T147" s="90">
        <f>VLOOKUP($M147,'Chla data'!$E$1:$N$378,10,FALSE)</f>
        <v>1.3090909090909091</v>
      </c>
    </row>
    <row r="148" spans="1:20">
      <c r="A148" s="35">
        <v>147</v>
      </c>
      <c r="B148" s="40" t="str">
        <f>CONCATENATE(J148,"_",L148,"_",N148,"_",O148)</f>
        <v>41858_5_C_53</v>
      </c>
      <c r="C148" s="44">
        <v>9245</v>
      </c>
      <c r="D148" s="37" t="s">
        <v>352</v>
      </c>
      <c r="E148" s="37" t="s">
        <v>353</v>
      </c>
      <c r="F148" s="57">
        <v>37.172530000000002</v>
      </c>
      <c r="G148" s="57">
        <v>-107.296858</v>
      </c>
      <c r="H148" s="88">
        <v>41837</v>
      </c>
      <c r="I148" s="138">
        <f t="shared" si="4"/>
        <v>198</v>
      </c>
      <c r="J148" s="88">
        <v>41858</v>
      </c>
      <c r="K148" s="138">
        <f t="shared" si="5"/>
        <v>219</v>
      </c>
      <c r="L148" s="39">
        <v>5</v>
      </c>
      <c r="M148" s="95" t="s">
        <v>689</v>
      </c>
      <c r="N148" s="35" t="s">
        <v>539</v>
      </c>
      <c r="O148" s="39">
        <v>53</v>
      </c>
      <c r="P148" s="41">
        <v>2</v>
      </c>
      <c r="Q148" s="41">
        <v>1</v>
      </c>
      <c r="S148" s="167">
        <f>VLOOKUP($M148,'Chla data'!$E$1:$N$378,7,FALSE)</f>
        <v>44.059387046295946</v>
      </c>
      <c r="T148" s="90">
        <f>VLOOKUP($M148,'Chla data'!$E$1:$N$378,10,FALSE)</f>
        <v>1.5138339920948616</v>
      </c>
    </row>
    <row r="149" spans="1:20">
      <c r="A149" s="35">
        <v>148</v>
      </c>
      <c r="B149" s="40" t="str">
        <f>CONCATENATE(J149,"_",L149,"_",N149,"_",O149)</f>
        <v>41858_5_P_13</v>
      </c>
      <c r="C149" s="44">
        <v>9245</v>
      </c>
      <c r="D149" s="37" t="s">
        <v>352</v>
      </c>
      <c r="E149" s="37" t="s">
        <v>353</v>
      </c>
      <c r="F149" s="57">
        <v>37.172530000000002</v>
      </c>
      <c r="G149" s="57">
        <v>-107.296858</v>
      </c>
      <c r="H149" s="88">
        <v>41837</v>
      </c>
      <c r="I149" s="138">
        <f t="shared" si="4"/>
        <v>198</v>
      </c>
      <c r="J149" s="88">
        <v>41858</v>
      </c>
      <c r="K149" s="138">
        <f t="shared" si="5"/>
        <v>219</v>
      </c>
      <c r="L149" s="39">
        <v>5</v>
      </c>
      <c r="M149" s="95" t="s">
        <v>690</v>
      </c>
      <c r="N149" s="35" t="s">
        <v>541</v>
      </c>
      <c r="O149" s="39">
        <v>13</v>
      </c>
      <c r="P149" s="41">
        <v>2</v>
      </c>
      <c r="Q149" s="34">
        <v>1</v>
      </c>
      <c r="S149" s="167">
        <f>VLOOKUP($M149,'Chla data'!$E$1:$N$378,7,FALSE)</f>
        <v>19.996183351780463</v>
      </c>
      <c r="T149" s="90">
        <f>VLOOKUP($M149,'Chla data'!$E$1:$N$378,10,FALSE)</f>
        <v>1.4682539682539681</v>
      </c>
    </row>
    <row r="150" spans="1:20">
      <c r="A150" s="35">
        <v>149</v>
      </c>
      <c r="B150" s="40" t="str">
        <f>CONCATENATE(J150,"_",L150,"_",N150,"_",O150)</f>
        <v>41858_5_NP_75</v>
      </c>
      <c r="C150" s="44">
        <v>9245</v>
      </c>
      <c r="D150" s="37" t="s">
        <v>352</v>
      </c>
      <c r="E150" s="37" t="s">
        <v>353</v>
      </c>
      <c r="F150" s="57">
        <v>37.172530000000002</v>
      </c>
      <c r="G150" s="57">
        <v>-107.296858</v>
      </c>
      <c r="H150" s="88">
        <v>41837</v>
      </c>
      <c r="I150" s="138">
        <f t="shared" si="4"/>
        <v>198</v>
      </c>
      <c r="J150" s="88">
        <v>41858</v>
      </c>
      <c r="K150" s="138">
        <f t="shared" si="5"/>
        <v>219</v>
      </c>
      <c r="L150" s="39">
        <v>5</v>
      </c>
      <c r="M150" s="95" t="s">
        <v>691</v>
      </c>
      <c r="N150" s="35" t="s">
        <v>543</v>
      </c>
      <c r="O150" s="39">
        <v>75</v>
      </c>
      <c r="P150" s="41">
        <v>2</v>
      </c>
      <c r="Q150" s="34">
        <v>1</v>
      </c>
      <c r="S150" s="167">
        <f>VLOOKUP($M150,'Chla data'!$E$1:$N$378,7,FALSE)</f>
        <v>0.67783672378917015</v>
      </c>
      <c r="T150" s="90">
        <f>VLOOKUP($M150,'Chla data'!$E$1:$N$378,10,FALSE)</f>
        <v>1.0645161290322582</v>
      </c>
    </row>
    <row r="151" spans="1:20">
      <c r="A151" s="35">
        <v>150</v>
      </c>
      <c r="B151" s="40" t="str">
        <f>CONCATENATE(J151,"_",L151,"_",N151,"_",O151)</f>
        <v>41858_5_N_34</v>
      </c>
      <c r="C151" s="44">
        <v>9245</v>
      </c>
      <c r="D151" s="37" t="s">
        <v>352</v>
      </c>
      <c r="E151" s="37" t="s">
        <v>353</v>
      </c>
      <c r="F151" s="57">
        <v>37.172530000000002</v>
      </c>
      <c r="G151" s="57">
        <v>-107.296858</v>
      </c>
      <c r="H151" s="88">
        <v>41837</v>
      </c>
      <c r="I151" s="138">
        <f t="shared" si="4"/>
        <v>198</v>
      </c>
      <c r="J151" s="88">
        <v>41858</v>
      </c>
      <c r="K151" s="138">
        <f t="shared" si="5"/>
        <v>219</v>
      </c>
      <c r="L151" s="39">
        <v>5</v>
      </c>
      <c r="M151" s="95" t="s">
        <v>692</v>
      </c>
      <c r="N151" s="35" t="s">
        <v>545</v>
      </c>
      <c r="O151" s="39">
        <v>34</v>
      </c>
      <c r="P151" s="41">
        <v>2</v>
      </c>
      <c r="Q151" s="41">
        <v>1</v>
      </c>
      <c r="S151" s="167">
        <f>VLOOKUP($M151,'Chla data'!$E$1:$N$378,7,FALSE)</f>
        <v>11.862142666310447</v>
      </c>
      <c r="T151" s="90">
        <f>VLOOKUP($M151,'Chla data'!$E$1:$N$378,10,FALSE)</f>
        <v>1.5072463768115942</v>
      </c>
    </row>
    <row r="152" spans="1:20">
      <c r="A152" s="35">
        <v>151</v>
      </c>
      <c r="B152" s="40" t="str">
        <f>CONCATENATE(J152,"_",L152,"_",N152,"_",O152)</f>
        <v>41858_5_C_17</v>
      </c>
      <c r="C152" s="44">
        <v>9245</v>
      </c>
      <c r="D152" s="37" t="s">
        <v>352</v>
      </c>
      <c r="E152" s="37" t="s">
        <v>353</v>
      </c>
      <c r="F152" s="57">
        <v>37.172530000000002</v>
      </c>
      <c r="G152" s="57">
        <v>-107.296858</v>
      </c>
      <c r="H152" s="88">
        <v>41837</v>
      </c>
      <c r="I152" s="138">
        <f t="shared" si="4"/>
        <v>198</v>
      </c>
      <c r="J152" s="88">
        <v>41858</v>
      </c>
      <c r="K152" s="138">
        <f t="shared" si="5"/>
        <v>219</v>
      </c>
      <c r="L152" s="39">
        <v>5</v>
      </c>
      <c r="M152" s="95" t="s">
        <v>693</v>
      </c>
      <c r="N152" s="35" t="s">
        <v>539</v>
      </c>
      <c r="O152" s="39">
        <v>17</v>
      </c>
      <c r="P152" s="34">
        <v>2</v>
      </c>
      <c r="Q152" s="34">
        <v>1</v>
      </c>
      <c r="S152" s="167">
        <f>VLOOKUP($M152,'Chla data'!$E$1:$N$378,7,FALSE)</f>
        <v>45.753978855768842</v>
      </c>
      <c r="T152" s="90">
        <f>VLOOKUP($M152,'Chla data'!$E$1:$N$378,10,FALSE)</f>
        <v>1.5172413793103445</v>
      </c>
    </row>
    <row r="153" spans="1:20">
      <c r="A153" s="35">
        <v>152</v>
      </c>
      <c r="B153" s="40" t="str">
        <f>CONCATENATE(J153,"_",L153,"_",N153,"_",O153)</f>
        <v>41858_5_N_80</v>
      </c>
      <c r="C153" s="44">
        <v>9245</v>
      </c>
      <c r="D153" s="37" t="s">
        <v>352</v>
      </c>
      <c r="E153" s="37" t="s">
        <v>353</v>
      </c>
      <c r="F153" s="57">
        <v>37.172530000000002</v>
      </c>
      <c r="G153" s="57">
        <v>-107.296858</v>
      </c>
      <c r="H153" s="88">
        <v>41837</v>
      </c>
      <c r="I153" s="138">
        <f t="shared" si="4"/>
        <v>198</v>
      </c>
      <c r="J153" s="88">
        <v>41858</v>
      </c>
      <c r="K153" s="138">
        <f t="shared" si="5"/>
        <v>219</v>
      </c>
      <c r="L153" s="39">
        <v>5</v>
      </c>
      <c r="M153" s="95" t="s">
        <v>694</v>
      </c>
      <c r="N153" s="35" t="s">
        <v>545</v>
      </c>
      <c r="O153" s="39">
        <v>80</v>
      </c>
      <c r="P153" s="41">
        <v>2</v>
      </c>
      <c r="Q153" s="41">
        <v>1</v>
      </c>
      <c r="S153" s="167">
        <f>VLOOKUP($M153,'Chla data'!$E$1:$N$378,7,FALSE)</f>
        <v>53.549101179344305</v>
      </c>
      <c r="T153" s="90">
        <f>VLOOKUP($M153,'Chla data'!$E$1:$N$378,10,FALSE)</f>
        <v>1.5622775800711746</v>
      </c>
    </row>
    <row r="154" spans="1:20">
      <c r="A154" s="35">
        <v>153</v>
      </c>
      <c r="B154" s="40" t="str">
        <f>CONCATENATE(J154,"_",L154,"_",N154,"_",O154)</f>
        <v>41858_5_NP_98</v>
      </c>
      <c r="C154" s="44">
        <v>9245</v>
      </c>
      <c r="D154" s="37" t="s">
        <v>352</v>
      </c>
      <c r="E154" s="37" t="s">
        <v>353</v>
      </c>
      <c r="F154" s="57">
        <v>37.172530000000002</v>
      </c>
      <c r="G154" s="57">
        <v>-107.296858</v>
      </c>
      <c r="H154" s="88">
        <v>41837</v>
      </c>
      <c r="I154" s="138">
        <f t="shared" si="4"/>
        <v>198</v>
      </c>
      <c r="J154" s="88">
        <v>41858</v>
      </c>
      <c r="K154" s="138">
        <f t="shared" si="5"/>
        <v>219</v>
      </c>
      <c r="L154" s="39">
        <v>5</v>
      </c>
      <c r="M154" s="95" t="s">
        <v>695</v>
      </c>
      <c r="N154" s="35" t="s">
        <v>543</v>
      </c>
      <c r="O154" s="39">
        <v>98</v>
      </c>
      <c r="P154" s="41">
        <v>2</v>
      </c>
      <c r="Q154" s="41">
        <v>1</v>
      </c>
      <c r="S154" s="167">
        <f>VLOOKUP($M154,'Chla data'!$E$1:$N$378,7,FALSE)</f>
        <v>2.3724285332620902</v>
      </c>
      <c r="T154" s="90">
        <f>VLOOKUP($M154,'Chla data'!$E$1:$N$378,10,FALSE)</f>
        <v>1.2413793103448276</v>
      </c>
    </row>
    <row r="155" spans="1:20">
      <c r="A155" s="35">
        <v>154</v>
      </c>
      <c r="B155" s="40" t="str">
        <f>CONCATENATE(J155,"_",L155,"_",N155,"_",O155)</f>
        <v>41858_5_C_30</v>
      </c>
      <c r="C155" s="44">
        <v>9245</v>
      </c>
      <c r="D155" s="37" t="s">
        <v>352</v>
      </c>
      <c r="E155" s="37" t="s">
        <v>353</v>
      </c>
      <c r="F155" s="57">
        <v>37.172530000000002</v>
      </c>
      <c r="G155" s="57">
        <v>-107.296858</v>
      </c>
      <c r="H155" s="88">
        <v>41837</v>
      </c>
      <c r="I155" s="138">
        <f t="shared" si="4"/>
        <v>198</v>
      </c>
      <c r="J155" s="88">
        <v>41858</v>
      </c>
      <c r="K155" s="138">
        <f t="shared" si="5"/>
        <v>219</v>
      </c>
      <c r="L155" s="39">
        <v>5</v>
      </c>
      <c r="M155" s="95" t="s">
        <v>696</v>
      </c>
      <c r="N155" s="35" t="s">
        <v>539</v>
      </c>
      <c r="O155" s="39">
        <v>30</v>
      </c>
      <c r="P155" s="34">
        <v>2</v>
      </c>
      <c r="Q155" s="34">
        <v>1</v>
      </c>
      <c r="S155" s="167">
        <f>VLOOKUP($M155,'Chla data'!$E$1:$N$378,7,FALSE)</f>
        <v>27.452387313461312</v>
      </c>
      <c r="T155" s="90">
        <f>VLOOKUP($M155,'Chla data'!$E$1:$N$378,10,FALSE)</f>
        <v>1.5159235668789808</v>
      </c>
    </row>
    <row r="156" spans="1:20">
      <c r="A156" s="35">
        <v>155</v>
      </c>
      <c r="B156" s="40" t="str">
        <f>CONCATENATE(J156,"_",L156,"_",N156,"_",O156)</f>
        <v>41858_5_N_58</v>
      </c>
      <c r="C156" s="44">
        <v>9245</v>
      </c>
      <c r="D156" s="37" t="s">
        <v>352</v>
      </c>
      <c r="E156" s="37" t="s">
        <v>353</v>
      </c>
      <c r="F156" s="57">
        <v>37.172530000000002</v>
      </c>
      <c r="G156" s="57">
        <v>-107.296858</v>
      </c>
      <c r="H156" s="88">
        <v>41837</v>
      </c>
      <c r="I156" s="138">
        <f t="shared" si="4"/>
        <v>198</v>
      </c>
      <c r="J156" s="88">
        <v>41858</v>
      </c>
      <c r="K156" s="138">
        <f t="shared" si="5"/>
        <v>219</v>
      </c>
      <c r="L156" s="39">
        <v>5</v>
      </c>
      <c r="M156" s="95" t="s">
        <v>697</v>
      </c>
      <c r="N156" s="35" t="s">
        <v>545</v>
      </c>
      <c r="O156" s="39">
        <v>58</v>
      </c>
      <c r="P156" s="41">
        <v>2</v>
      </c>
      <c r="Q156" s="34">
        <v>1</v>
      </c>
      <c r="S156" s="167">
        <f>VLOOKUP($M156,'Chla data'!$E$1:$N$378,7,FALSE)</f>
        <v>28.469142399145067</v>
      </c>
      <c r="T156" s="90">
        <f>VLOOKUP($M156,'Chla data'!$E$1:$N$378,10,FALSE)</f>
        <v>1.5249999999999999</v>
      </c>
    </row>
    <row r="157" spans="1:20">
      <c r="A157" s="35">
        <v>156</v>
      </c>
      <c r="B157" s="40" t="str">
        <f>CONCATENATE(J157,"_",L157,"_",N157,"_",O157)</f>
        <v>41858_5_C_39</v>
      </c>
      <c r="C157" s="44">
        <v>9245</v>
      </c>
      <c r="D157" s="37" t="s">
        <v>352</v>
      </c>
      <c r="E157" s="37" t="s">
        <v>353</v>
      </c>
      <c r="F157" s="57">
        <v>37.172530000000002</v>
      </c>
      <c r="G157" s="57">
        <v>-107.296858</v>
      </c>
      <c r="H157" s="88">
        <v>41837</v>
      </c>
      <c r="I157" s="138">
        <f t="shared" si="4"/>
        <v>198</v>
      </c>
      <c r="J157" s="88">
        <v>41858</v>
      </c>
      <c r="K157" s="138">
        <f t="shared" si="5"/>
        <v>219</v>
      </c>
      <c r="L157" s="39">
        <v>5</v>
      </c>
      <c r="M157" s="95" t="s">
        <v>698</v>
      </c>
      <c r="N157" s="35" t="s">
        <v>539</v>
      </c>
      <c r="O157" s="39">
        <v>39</v>
      </c>
      <c r="P157" s="41">
        <v>2</v>
      </c>
      <c r="Q157" s="34">
        <v>1</v>
      </c>
      <c r="S157" s="167">
        <f>VLOOKUP($M157,'Chla data'!$E$1:$N$378,7,FALSE)</f>
        <v>130.48356932941488</v>
      </c>
      <c r="T157" s="90">
        <f>VLOOKUP($M157,'Chla data'!$E$1:$N$378,10,FALSE)</f>
        <v>1.5877862595419845</v>
      </c>
    </row>
    <row r="158" spans="1:20">
      <c r="A158" s="35">
        <v>157</v>
      </c>
      <c r="B158" s="40" t="str">
        <f>CONCATENATE(J158,"_",L158,"_",N158,"_",O158)</f>
        <v>41858_5_N_59</v>
      </c>
      <c r="C158" s="44">
        <v>9245</v>
      </c>
      <c r="D158" s="37" t="s">
        <v>352</v>
      </c>
      <c r="E158" s="37" t="s">
        <v>353</v>
      </c>
      <c r="F158" s="57">
        <v>37.172530000000002</v>
      </c>
      <c r="G158" s="57">
        <v>-107.296858</v>
      </c>
      <c r="H158" s="88">
        <v>41837</v>
      </c>
      <c r="I158" s="138">
        <f t="shared" si="4"/>
        <v>198</v>
      </c>
      <c r="J158" s="88">
        <v>41858</v>
      </c>
      <c r="K158" s="138">
        <f t="shared" si="5"/>
        <v>219</v>
      </c>
      <c r="L158" s="39">
        <v>5</v>
      </c>
      <c r="M158" s="95" t="s">
        <v>699</v>
      </c>
      <c r="N158" s="35" t="s">
        <v>545</v>
      </c>
      <c r="O158" s="39">
        <v>59</v>
      </c>
      <c r="P158" s="41">
        <v>2</v>
      </c>
      <c r="Q158" s="34">
        <v>1</v>
      </c>
      <c r="S158" s="167">
        <f>VLOOKUP($M158,'Chla data'!$E$1:$N$378,7,FALSE)</f>
        <v>6.1005305141025143</v>
      </c>
      <c r="T158" s="90">
        <f>VLOOKUP($M158,'Chla data'!$E$1:$N$378,10,FALSE)</f>
        <v>1.6206896551724137</v>
      </c>
    </row>
    <row r="159" spans="1:20">
      <c r="A159" s="35">
        <v>158</v>
      </c>
      <c r="B159" s="40" t="str">
        <f>CONCATENATE(J159,"_",L159,"_",N159,"_",O159)</f>
        <v>41858_5_NP_62</v>
      </c>
      <c r="C159" s="44">
        <v>9245</v>
      </c>
      <c r="D159" s="37" t="s">
        <v>352</v>
      </c>
      <c r="E159" s="37" t="s">
        <v>353</v>
      </c>
      <c r="F159" s="57">
        <v>37.172530000000002</v>
      </c>
      <c r="G159" s="57">
        <v>-107.296858</v>
      </c>
      <c r="H159" s="88">
        <v>41837</v>
      </c>
      <c r="I159" s="138">
        <f t="shared" si="4"/>
        <v>198</v>
      </c>
      <c r="J159" s="88">
        <v>41858</v>
      </c>
      <c r="K159" s="138">
        <f t="shared" si="5"/>
        <v>219</v>
      </c>
      <c r="L159" s="39">
        <v>5</v>
      </c>
      <c r="M159" s="95" t="s">
        <v>700</v>
      </c>
      <c r="N159" s="35" t="s">
        <v>543</v>
      </c>
      <c r="O159" s="39">
        <v>62</v>
      </c>
      <c r="P159" s="41">
        <v>2</v>
      </c>
      <c r="Q159" s="41">
        <v>1</v>
      </c>
      <c r="S159" s="167">
        <f>VLOOKUP($M159,'Chla data'!$E$1:$N$378,7,FALSE)</f>
        <v>2.7113468951566722</v>
      </c>
      <c r="T159" s="90">
        <f>VLOOKUP($M159,'Chla data'!$E$1:$N$378,10,FALSE)</f>
        <v>1.3076923076923075</v>
      </c>
    </row>
    <row r="160" spans="1:20">
      <c r="A160" s="35">
        <v>159</v>
      </c>
      <c r="B160" s="40" t="str">
        <f>CONCATENATE(J160,"_",L160,"_",N160,"_",O160)</f>
        <v>41858_5_P_95</v>
      </c>
      <c r="C160" s="44">
        <v>9245</v>
      </c>
      <c r="D160" s="37" t="s">
        <v>352</v>
      </c>
      <c r="E160" s="37" t="s">
        <v>353</v>
      </c>
      <c r="F160" s="57">
        <v>37.172530000000002</v>
      </c>
      <c r="G160" s="57">
        <v>-107.296858</v>
      </c>
      <c r="H160" s="88">
        <v>41837</v>
      </c>
      <c r="I160" s="138">
        <f t="shared" si="4"/>
        <v>198</v>
      </c>
      <c r="J160" s="88">
        <v>41858</v>
      </c>
      <c r="K160" s="138">
        <f t="shared" si="5"/>
        <v>219</v>
      </c>
      <c r="L160" s="39">
        <v>5</v>
      </c>
      <c r="M160" s="95" t="s">
        <v>701</v>
      </c>
      <c r="N160" s="35" t="s">
        <v>541</v>
      </c>
      <c r="O160" s="39">
        <v>95</v>
      </c>
      <c r="P160" s="41">
        <v>2</v>
      </c>
      <c r="Q160" s="41">
        <v>1</v>
      </c>
      <c r="S160" s="167">
        <f>VLOOKUP($M160,'Chla data'!$E$1:$N$378,7,FALSE)</f>
        <v>6.7783672378916817</v>
      </c>
      <c r="T160" s="90">
        <f>VLOOKUP($M160,'Chla data'!$E$1:$N$378,10,FALSE)</f>
        <v>1.3703703703703702</v>
      </c>
    </row>
    <row r="161" spans="1:20">
      <c r="A161" s="35">
        <v>160</v>
      </c>
      <c r="B161" s="40" t="str">
        <f>CONCATENATE(J161,"_",L161,"_",N161,"_",O161)</f>
        <v>41858_5_NP_60</v>
      </c>
      <c r="C161" s="44">
        <v>9245</v>
      </c>
      <c r="D161" s="37" t="s">
        <v>352</v>
      </c>
      <c r="E161" s="37" t="s">
        <v>353</v>
      </c>
      <c r="F161" s="57">
        <v>37.172530000000002</v>
      </c>
      <c r="G161" s="57">
        <v>-107.296858</v>
      </c>
      <c r="H161" s="88">
        <v>41837</v>
      </c>
      <c r="I161" s="138">
        <f t="shared" si="4"/>
        <v>198</v>
      </c>
      <c r="J161" s="88">
        <v>41858</v>
      </c>
      <c r="K161" s="138">
        <f t="shared" si="5"/>
        <v>219</v>
      </c>
      <c r="L161" s="39">
        <v>5</v>
      </c>
      <c r="M161" s="95" t="s">
        <v>702</v>
      </c>
      <c r="N161" s="35" t="s">
        <v>543</v>
      </c>
      <c r="O161" s="39">
        <v>60</v>
      </c>
      <c r="P161" s="41">
        <v>2</v>
      </c>
      <c r="Q161" s="41">
        <v>1</v>
      </c>
      <c r="S161" s="167">
        <f>VLOOKUP($M161,'Chla data'!$E$1:$N$378,7,FALSE)</f>
        <v>61.344223502919753</v>
      </c>
      <c r="T161" s="90">
        <f>VLOOKUP($M161,'Chla data'!$E$1:$N$378,10,FALSE)</f>
        <v>1.5386904761904765</v>
      </c>
    </row>
    <row r="162" spans="1:20">
      <c r="A162" s="35">
        <v>161</v>
      </c>
      <c r="B162" s="40" t="str">
        <f>CONCATENATE(J162,"_",L162,"_",N162,"_",O162)</f>
        <v>41858_19_P_6</v>
      </c>
      <c r="C162" s="45">
        <v>9274</v>
      </c>
      <c r="D162" s="37" t="s">
        <v>356</v>
      </c>
      <c r="E162" s="37" t="s">
        <v>357</v>
      </c>
      <c r="F162" s="57">
        <v>37.455877000000001</v>
      </c>
      <c r="G162" s="57">
        <v>-107.198972</v>
      </c>
      <c r="H162" s="88">
        <v>41837</v>
      </c>
      <c r="I162" s="138">
        <f t="shared" si="4"/>
        <v>198</v>
      </c>
      <c r="J162" s="88">
        <v>41858</v>
      </c>
      <c r="K162" s="138">
        <f t="shared" si="5"/>
        <v>219</v>
      </c>
      <c r="L162" s="39">
        <v>19</v>
      </c>
      <c r="M162" s="95" t="s">
        <v>703</v>
      </c>
      <c r="N162" s="35" t="s">
        <v>541</v>
      </c>
      <c r="O162" s="39">
        <v>6</v>
      </c>
      <c r="P162" s="41">
        <v>2</v>
      </c>
      <c r="Q162" s="41">
        <v>0</v>
      </c>
      <c r="S162" s="167" t="e">
        <f>VLOOKUP($M162,'Chla data'!$E$1:$N$378,7,FALSE)</f>
        <v>#N/A</v>
      </c>
      <c r="T162" s="90" t="e">
        <f>VLOOKUP($M162,'Chla data'!$E$1:$N$378,10,FALSE)</f>
        <v>#N/A</v>
      </c>
    </row>
    <row r="163" spans="1:20">
      <c r="A163" s="35">
        <v>162</v>
      </c>
      <c r="B163" s="40" t="str">
        <f>CONCATENATE(J163,"_",L163,"_",N163,"_",O163)</f>
        <v>41858_19_N_27</v>
      </c>
      <c r="C163" s="45">
        <v>9274</v>
      </c>
      <c r="D163" s="37" t="s">
        <v>356</v>
      </c>
      <c r="E163" s="37" t="s">
        <v>357</v>
      </c>
      <c r="F163" s="57">
        <v>37.455877000000001</v>
      </c>
      <c r="G163" s="57">
        <v>-107.198972</v>
      </c>
      <c r="H163" s="88">
        <v>41837</v>
      </c>
      <c r="I163" s="138">
        <f t="shared" si="4"/>
        <v>198</v>
      </c>
      <c r="J163" s="88">
        <v>41858</v>
      </c>
      <c r="K163" s="138">
        <f t="shared" si="5"/>
        <v>219</v>
      </c>
      <c r="L163" s="39">
        <v>19</v>
      </c>
      <c r="M163" s="95" t="s">
        <v>704</v>
      </c>
      <c r="N163" s="35" t="s">
        <v>545</v>
      </c>
      <c r="O163" s="39">
        <v>27</v>
      </c>
      <c r="P163" s="41">
        <v>2</v>
      </c>
      <c r="Q163" s="34">
        <v>1</v>
      </c>
      <c r="S163" s="167">
        <f>VLOOKUP($M163,'Chla data'!$E$1:$N$378,7,FALSE)</f>
        <v>67.444754017022277</v>
      </c>
      <c r="T163" s="90">
        <f>VLOOKUP($M163,'Chla data'!$E$1:$N$378,10,FALSE)</f>
        <v>1.5621468926553674</v>
      </c>
    </row>
    <row r="164" spans="1:20">
      <c r="A164" s="35">
        <v>163</v>
      </c>
      <c r="B164" s="40" t="str">
        <f>CONCATENATE(J164,"_",L164,"_",N164,"_",O164)</f>
        <v>41858_19_N_5</v>
      </c>
      <c r="C164" s="45">
        <v>9274</v>
      </c>
      <c r="D164" s="37" t="s">
        <v>356</v>
      </c>
      <c r="E164" s="37" t="s">
        <v>357</v>
      </c>
      <c r="F164" s="57">
        <v>37.455877000000001</v>
      </c>
      <c r="G164" s="57">
        <v>-107.198972</v>
      </c>
      <c r="H164" s="88">
        <v>41837</v>
      </c>
      <c r="I164" s="138">
        <f t="shared" si="4"/>
        <v>198</v>
      </c>
      <c r="J164" s="88">
        <v>41858</v>
      </c>
      <c r="K164" s="138">
        <f t="shared" si="5"/>
        <v>219</v>
      </c>
      <c r="L164" s="39">
        <v>19</v>
      </c>
      <c r="M164" s="95" t="s">
        <v>705</v>
      </c>
      <c r="N164" s="35" t="s">
        <v>545</v>
      </c>
      <c r="O164" s="39">
        <v>5</v>
      </c>
      <c r="P164" s="41">
        <v>2</v>
      </c>
      <c r="Q164" s="34">
        <v>1</v>
      </c>
      <c r="S164" s="167">
        <f>VLOOKUP($M164,'Chla data'!$E$1:$N$378,7,FALSE)</f>
        <v>115.23224304415861</v>
      </c>
      <c r="T164" s="90">
        <f>VLOOKUP($M164,'Chla data'!$E$1:$N$378,10,FALSE)</f>
        <v>1.607142857142857</v>
      </c>
    </row>
    <row r="165" spans="1:20">
      <c r="A165" s="35">
        <v>164</v>
      </c>
      <c r="B165" s="40" t="str">
        <f>CONCATENATE(J165,"_",L165,"_",N165,"_",O165)</f>
        <v>41858_19_NP_96</v>
      </c>
      <c r="C165" s="45">
        <v>9274</v>
      </c>
      <c r="D165" s="37" t="s">
        <v>356</v>
      </c>
      <c r="E165" s="37" t="s">
        <v>357</v>
      </c>
      <c r="F165" s="57">
        <v>37.455877000000001</v>
      </c>
      <c r="G165" s="57">
        <v>-107.198972</v>
      </c>
      <c r="H165" s="88">
        <v>41837</v>
      </c>
      <c r="I165" s="138">
        <f t="shared" si="4"/>
        <v>198</v>
      </c>
      <c r="J165" s="88">
        <v>41858</v>
      </c>
      <c r="K165" s="138">
        <f t="shared" si="5"/>
        <v>219</v>
      </c>
      <c r="L165" s="39">
        <v>19</v>
      </c>
      <c r="M165" s="95" t="s">
        <v>706</v>
      </c>
      <c r="N165" s="35" t="s">
        <v>543</v>
      </c>
      <c r="O165" s="39">
        <v>96</v>
      </c>
      <c r="P165" s="41">
        <v>2</v>
      </c>
      <c r="Q165" s="41">
        <v>0</v>
      </c>
      <c r="S165" s="167" t="e">
        <f>VLOOKUP($M165,'Chla data'!$E$1:$N$378,7,FALSE)</f>
        <v>#N/A</v>
      </c>
      <c r="T165" s="90" t="e">
        <f>VLOOKUP($M165,'Chla data'!$E$1:$N$378,10,FALSE)</f>
        <v>#N/A</v>
      </c>
    </row>
    <row r="166" spans="1:20">
      <c r="A166" s="35">
        <v>165</v>
      </c>
      <c r="B166" s="40" t="str">
        <f>CONCATENATE(J166,"_",L166,"_",N166,"_",O166)</f>
        <v>41858_19_C_41</v>
      </c>
      <c r="C166" s="45">
        <v>9274</v>
      </c>
      <c r="D166" s="37" t="s">
        <v>356</v>
      </c>
      <c r="E166" s="37" t="s">
        <v>357</v>
      </c>
      <c r="F166" s="57">
        <v>37.455877000000001</v>
      </c>
      <c r="G166" s="57">
        <v>-107.198972</v>
      </c>
      <c r="H166" s="88">
        <v>41837</v>
      </c>
      <c r="I166" s="138">
        <f t="shared" si="4"/>
        <v>198</v>
      </c>
      <c r="J166" s="88">
        <v>41858</v>
      </c>
      <c r="K166" s="138">
        <f t="shared" si="5"/>
        <v>219</v>
      </c>
      <c r="L166" s="39">
        <v>19</v>
      </c>
      <c r="M166" s="95" t="s">
        <v>707</v>
      </c>
      <c r="N166" s="35" t="s">
        <v>539</v>
      </c>
      <c r="O166" s="39">
        <v>41</v>
      </c>
      <c r="P166" s="34">
        <v>2</v>
      </c>
      <c r="Q166" s="34">
        <v>0</v>
      </c>
      <c r="S166" s="167" t="e">
        <f>VLOOKUP($M166,'Chla data'!$E$1:$N$378,7,FALSE)</f>
        <v>#N/A</v>
      </c>
      <c r="T166" s="90" t="e">
        <f>VLOOKUP($M166,'Chla data'!$E$1:$N$378,10,FALSE)</f>
        <v>#N/A</v>
      </c>
    </row>
    <row r="167" spans="1:20">
      <c r="A167" s="35">
        <v>166</v>
      </c>
      <c r="B167" s="40" t="str">
        <f>CONCATENATE(J167,"_",L167,"_",N167,"_",O167)</f>
        <v>41858_19_C_11</v>
      </c>
      <c r="C167" s="45">
        <v>9274</v>
      </c>
      <c r="D167" s="37" t="s">
        <v>356</v>
      </c>
      <c r="E167" s="37" t="s">
        <v>357</v>
      </c>
      <c r="F167" s="57">
        <v>37.455877000000001</v>
      </c>
      <c r="G167" s="57">
        <v>-107.198972</v>
      </c>
      <c r="H167" s="88">
        <v>41837</v>
      </c>
      <c r="I167" s="138">
        <f t="shared" si="4"/>
        <v>198</v>
      </c>
      <c r="J167" s="88">
        <v>41858</v>
      </c>
      <c r="K167" s="138">
        <f t="shared" si="5"/>
        <v>219</v>
      </c>
      <c r="L167" s="39">
        <v>19</v>
      </c>
      <c r="M167" s="95" t="s">
        <v>708</v>
      </c>
      <c r="N167" s="35" t="s">
        <v>539</v>
      </c>
      <c r="O167" s="39">
        <v>11</v>
      </c>
      <c r="P167" s="34">
        <v>2</v>
      </c>
      <c r="Q167" s="34">
        <v>0</v>
      </c>
      <c r="S167" s="167" t="e">
        <f>VLOOKUP($M167,'Chla data'!$E$1:$N$378,7,FALSE)</f>
        <v>#N/A</v>
      </c>
      <c r="T167" s="90" t="e">
        <f>VLOOKUP($M167,'Chla data'!$E$1:$N$378,10,FALSE)</f>
        <v>#N/A</v>
      </c>
    </row>
    <row r="168" spans="1:20">
      <c r="A168" s="35">
        <v>167</v>
      </c>
      <c r="B168" s="40" t="str">
        <f>CONCATENATE(J168,"_",L168,"_",N168,"_",O168)</f>
        <v>41858_19_C_54</v>
      </c>
      <c r="C168" s="45">
        <v>9274</v>
      </c>
      <c r="D168" s="37" t="s">
        <v>356</v>
      </c>
      <c r="E168" s="37" t="s">
        <v>357</v>
      </c>
      <c r="F168" s="57">
        <v>37.455877000000001</v>
      </c>
      <c r="G168" s="57">
        <v>-107.198972</v>
      </c>
      <c r="H168" s="88">
        <v>41837</v>
      </c>
      <c r="I168" s="138">
        <f t="shared" si="4"/>
        <v>198</v>
      </c>
      <c r="J168" s="88">
        <v>41858</v>
      </c>
      <c r="K168" s="138">
        <f t="shared" si="5"/>
        <v>219</v>
      </c>
      <c r="L168" s="39">
        <v>19</v>
      </c>
      <c r="M168" s="95" t="s">
        <v>709</v>
      </c>
      <c r="N168" s="35" t="s">
        <v>539</v>
      </c>
      <c r="O168" s="39">
        <v>54</v>
      </c>
      <c r="P168" s="41">
        <v>2</v>
      </c>
      <c r="Q168" s="34">
        <v>1</v>
      </c>
      <c r="S168" s="167">
        <f>VLOOKUP($M168,'Chla data'!$E$1:$N$378,7,FALSE)</f>
        <v>24.74104041830465</v>
      </c>
      <c r="T168" s="90">
        <f>VLOOKUP($M168,'Chla data'!$E$1:$N$378,10,FALSE)</f>
        <v>1.5140845070422537</v>
      </c>
    </row>
    <row r="169" spans="1:20">
      <c r="A169" s="35">
        <v>168</v>
      </c>
      <c r="B169" s="40" t="str">
        <f>CONCATENATE(J169,"_",L169,"_",N169,"_",O169)</f>
        <v>41858_19_C_55</v>
      </c>
      <c r="C169" s="45">
        <v>9274</v>
      </c>
      <c r="D169" s="37" t="s">
        <v>356</v>
      </c>
      <c r="E169" s="37" t="s">
        <v>357</v>
      </c>
      <c r="F169" s="57">
        <v>37.455877000000001</v>
      </c>
      <c r="G169" s="57">
        <v>-107.198972</v>
      </c>
      <c r="H169" s="88">
        <v>41837</v>
      </c>
      <c r="I169" s="138">
        <f t="shared" si="4"/>
        <v>198</v>
      </c>
      <c r="J169" s="88">
        <v>41858</v>
      </c>
      <c r="K169" s="138">
        <f t="shared" si="5"/>
        <v>219</v>
      </c>
      <c r="L169" s="39">
        <v>19</v>
      </c>
      <c r="M169" s="95" t="s">
        <v>710</v>
      </c>
      <c r="N169" s="35" t="s">
        <v>539</v>
      </c>
      <c r="O169" s="39">
        <v>55</v>
      </c>
      <c r="P169" s="41">
        <v>2</v>
      </c>
      <c r="Q169" s="34">
        <v>1</v>
      </c>
      <c r="S169" s="167">
        <f>VLOOKUP($M169,'Chla data'!$E$1:$N$378,7,FALSE)</f>
        <v>37.619938170298852</v>
      </c>
      <c r="T169" s="90">
        <f>VLOOKUP($M169,'Chla data'!$E$1:$N$378,10,FALSE)</f>
        <v>1.5285714285714287</v>
      </c>
    </row>
    <row r="170" spans="1:20">
      <c r="A170" s="35">
        <v>169</v>
      </c>
      <c r="B170" s="40" t="str">
        <f>CONCATENATE(J170,"_",L170,"_",N170,"_",O170)</f>
        <v>41858_19_P_30</v>
      </c>
      <c r="C170" s="45">
        <v>9274</v>
      </c>
      <c r="D170" s="37" t="s">
        <v>356</v>
      </c>
      <c r="E170" s="37" t="s">
        <v>357</v>
      </c>
      <c r="F170" s="57">
        <v>37.455877000000001</v>
      </c>
      <c r="G170" s="57">
        <v>-107.198972</v>
      </c>
      <c r="H170" s="88">
        <v>41837</v>
      </c>
      <c r="I170" s="138">
        <f t="shared" si="4"/>
        <v>198</v>
      </c>
      <c r="J170" s="88">
        <v>41858</v>
      </c>
      <c r="K170" s="138">
        <f t="shared" si="5"/>
        <v>219</v>
      </c>
      <c r="L170" s="39">
        <v>19</v>
      </c>
      <c r="M170" s="95" t="s">
        <v>711</v>
      </c>
      <c r="N170" s="35" t="s">
        <v>541</v>
      </c>
      <c r="O170" s="39">
        <v>30</v>
      </c>
      <c r="P170" s="41">
        <v>2</v>
      </c>
      <c r="Q170" s="34">
        <v>1</v>
      </c>
      <c r="S170" s="167">
        <f>VLOOKUP($M170,'Chla data'!$E$1:$N$378,7,FALSE)</f>
        <v>8.8118774092591874</v>
      </c>
      <c r="T170" s="90">
        <f>VLOOKUP($M170,'Chla data'!$E$1:$N$378,10,FALSE)</f>
        <v>1.3823529411764706</v>
      </c>
    </row>
    <row r="171" spans="1:20">
      <c r="A171" s="35">
        <v>170</v>
      </c>
      <c r="B171" s="40" t="str">
        <f>CONCATENATE(J171,"_",L171,"_",N171,"_",O171)</f>
        <v>41858_19_NP_43</v>
      </c>
      <c r="C171" s="45">
        <v>9274</v>
      </c>
      <c r="D171" s="37" t="s">
        <v>356</v>
      </c>
      <c r="E171" s="37" t="s">
        <v>357</v>
      </c>
      <c r="F171" s="57">
        <v>37.455877000000001</v>
      </c>
      <c r="G171" s="57">
        <v>-107.198972</v>
      </c>
      <c r="H171" s="88">
        <v>41837</v>
      </c>
      <c r="I171" s="138">
        <f t="shared" si="4"/>
        <v>198</v>
      </c>
      <c r="J171" s="88">
        <v>41858</v>
      </c>
      <c r="K171" s="138">
        <f t="shared" si="5"/>
        <v>219</v>
      </c>
      <c r="L171" s="39">
        <v>19</v>
      </c>
      <c r="M171" s="95" t="s">
        <v>712</v>
      </c>
      <c r="N171" s="35" t="s">
        <v>543</v>
      </c>
      <c r="O171" s="39">
        <v>43</v>
      </c>
      <c r="P171" s="41">
        <v>2</v>
      </c>
      <c r="Q171" s="41">
        <v>1</v>
      </c>
      <c r="S171" s="167">
        <f>VLOOKUP($M171,'Chla data'!$E$1:$N$378,7,FALSE)</f>
        <v>89.813365902064845</v>
      </c>
      <c r="T171" s="90">
        <f>VLOOKUP($M171,'Chla data'!$E$1:$N$378,10,FALSE)</f>
        <v>1.3785714285714288</v>
      </c>
    </row>
    <row r="172" spans="1:20">
      <c r="A172" s="35">
        <v>171</v>
      </c>
      <c r="B172" s="40" t="str">
        <f>CONCATENATE(J172,"_",L172,"_",N172,"_",O172)</f>
        <v>41858_19_C_10</v>
      </c>
      <c r="C172" s="45">
        <v>9274</v>
      </c>
      <c r="D172" s="37" t="s">
        <v>356</v>
      </c>
      <c r="E172" s="37" t="s">
        <v>357</v>
      </c>
      <c r="F172" s="57">
        <v>37.455877000000001</v>
      </c>
      <c r="G172" s="57">
        <v>-107.198972</v>
      </c>
      <c r="H172" s="88">
        <v>41837</v>
      </c>
      <c r="I172" s="138">
        <f t="shared" si="4"/>
        <v>198</v>
      </c>
      <c r="J172" s="88">
        <v>41858</v>
      </c>
      <c r="K172" s="138">
        <f t="shared" si="5"/>
        <v>219</v>
      </c>
      <c r="L172" s="39">
        <v>19</v>
      </c>
      <c r="M172" s="95" t="s">
        <v>713</v>
      </c>
      <c r="N172" s="35" t="s">
        <v>539</v>
      </c>
      <c r="O172" s="39">
        <v>10</v>
      </c>
      <c r="P172" s="34">
        <v>2</v>
      </c>
      <c r="Q172" s="34">
        <v>1</v>
      </c>
      <c r="S172" s="167">
        <f>VLOOKUP($M172,'Chla data'!$E$1:$N$378,7,FALSE)</f>
        <v>28.469142399145067</v>
      </c>
      <c r="T172" s="90">
        <f>VLOOKUP($M172,'Chla data'!$E$1:$N$378,10,FALSE)</f>
        <v>1.5185185185185184</v>
      </c>
    </row>
    <row r="173" spans="1:20">
      <c r="A173" s="35">
        <v>172</v>
      </c>
      <c r="B173" s="40" t="str">
        <f>CONCATENATE(J173,"_",L173,"_",N173,"_",O173)</f>
        <v>41858_19_P_51</v>
      </c>
      <c r="C173" s="45">
        <v>9274</v>
      </c>
      <c r="D173" s="37" t="s">
        <v>356</v>
      </c>
      <c r="E173" s="37" t="s">
        <v>357</v>
      </c>
      <c r="F173" s="57">
        <v>37.455877000000001</v>
      </c>
      <c r="G173" s="57">
        <v>-107.198972</v>
      </c>
      <c r="H173" s="88">
        <v>41837</v>
      </c>
      <c r="I173" s="138">
        <f t="shared" si="4"/>
        <v>198</v>
      </c>
      <c r="J173" s="88">
        <v>41858</v>
      </c>
      <c r="K173" s="138">
        <f t="shared" si="5"/>
        <v>219</v>
      </c>
      <c r="L173" s="39">
        <v>19</v>
      </c>
      <c r="M173" s="95" t="s">
        <v>714</v>
      </c>
      <c r="N173" s="35" t="s">
        <v>541</v>
      </c>
      <c r="O173" s="39">
        <v>51</v>
      </c>
      <c r="P173" s="41">
        <v>2</v>
      </c>
      <c r="Q173" s="34">
        <v>1</v>
      </c>
      <c r="S173" s="167">
        <f>VLOOKUP($M173,'Chla data'!$E$1:$N$378,7,FALSE)</f>
        <v>15.251326285256292</v>
      </c>
      <c r="T173" s="90">
        <f>VLOOKUP($M173,'Chla data'!$E$1:$N$378,10,FALSE)</f>
        <v>1.3719008264462811</v>
      </c>
    </row>
    <row r="174" spans="1:20">
      <c r="A174" s="35">
        <v>173</v>
      </c>
      <c r="B174" s="40" t="str">
        <f>CONCATENATE(J174,"_",L174,"_",N174,"_",O174)</f>
        <v>41858_19_NP_15</v>
      </c>
      <c r="C174" s="45">
        <v>9274</v>
      </c>
      <c r="D174" s="37" t="s">
        <v>356</v>
      </c>
      <c r="E174" s="37" t="s">
        <v>357</v>
      </c>
      <c r="F174" s="57">
        <v>37.455877000000001</v>
      </c>
      <c r="G174" s="57">
        <v>-107.198972</v>
      </c>
      <c r="H174" s="88">
        <v>41837</v>
      </c>
      <c r="I174" s="138">
        <f t="shared" si="4"/>
        <v>198</v>
      </c>
      <c r="J174" s="88">
        <v>41858</v>
      </c>
      <c r="K174" s="138">
        <f t="shared" si="5"/>
        <v>219</v>
      </c>
      <c r="L174" s="39">
        <v>19</v>
      </c>
      <c r="M174" s="95" t="s">
        <v>715</v>
      </c>
      <c r="N174" s="35" t="s">
        <v>543</v>
      </c>
      <c r="O174" s="39">
        <v>15</v>
      </c>
      <c r="P174" s="41">
        <v>2</v>
      </c>
      <c r="Q174" s="41">
        <v>0</v>
      </c>
      <c r="S174" s="167" t="e">
        <f>VLOOKUP($M174,'Chla data'!$E$1:$N$378,7,FALSE)</f>
        <v>#N/A</v>
      </c>
      <c r="T174" s="90" t="e">
        <f>VLOOKUP($M174,'Chla data'!$E$1:$N$378,10,FALSE)</f>
        <v>#N/A</v>
      </c>
    </row>
    <row r="175" spans="1:20">
      <c r="A175" s="35">
        <v>174</v>
      </c>
      <c r="B175" s="40" t="str">
        <f>CONCATENATE(J175,"_",L175,"_",N175,"_",O175)</f>
        <v>41858_19_P_116</v>
      </c>
      <c r="C175" s="45">
        <v>9274</v>
      </c>
      <c r="D175" s="37" t="s">
        <v>356</v>
      </c>
      <c r="E175" s="37" t="s">
        <v>357</v>
      </c>
      <c r="F175" s="57">
        <v>37.455877000000001</v>
      </c>
      <c r="G175" s="57">
        <v>-107.198972</v>
      </c>
      <c r="H175" s="88">
        <v>41837</v>
      </c>
      <c r="I175" s="138">
        <f t="shared" si="4"/>
        <v>198</v>
      </c>
      <c r="J175" s="88">
        <v>41858</v>
      </c>
      <c r="K175" s="138">
        <f t="shared" si="5"/>
        <v>219</v>
      </c>
      <c r="L175" s="39">
        <v>19</v>
      </c>
      <c r="M175" s="95" t="s">
        <v>716</v>
      </c>
      <c r="N175" s="35" t="s">
        <v>541</v>
      </c>
      <c r="O175" s="39">
        <v>116</v>
      </c>
      <c r="P175" s="41">
        <v>2</v>
      </c>
      <c r="Q175" s="34">
        <v>1</v>
      </c>
      <c r="S175" s="167">
        <f>VLOOKUP($M175,'Chla data'!$E$1:$N$378,7,FALSE)</f>
        <v>16.945918094729205</v>
      </c>
      <c r="T175" s="90">
        <f>VLOOKUP($M175,'Chla data'!$E$1:$N$378,10,FALSE)</f>
        <v>1.4</v>
      </c>
    </row>
    <row r="176" spans="1:20">
      <c r="A176" s="35">
        <v>175</v>
      </c>
      <c r="B176" s="40" t="str">
        <f>CONCATENATE(J176,"_",L176,"_",N176,"_",O176)</f>
        <v>41858_19_N_21</v>
      </c>
      <c r="C176" s="45">
        <v>9274</v>
      </c>
      <c r="D176" s="37" t="s">
        <v>356</v>
      </c>
      <c r="E176" s="37" t="s">
        <v>357</v>
      </c>
      <c r="F176" s="57">
        <v>37.455877000000001</v>
      </c>
      <c r="G176" s="57">
        <v>-107.198972</v>
      </c>
      <c r="H176" s="88">
        <v>41837</v>
      </c>
      <c r="I176" s="138">
        <f t="shared" si="4"/>
        <v>198</v>
      </c>
      <c r="J176" s="88">
        <v>41858</v>
      </c>
      <c r="K176" s="138">
        <f t="shared" si="5"/>
        <v>219</v>
      </c>
      <c r="L176" s="39">
        <v>19</v>
      </c>
      <c r="M176" s="95" t="s">
        <v>717</v>
      </c>
      <c r="N176" s="35" t="s">
        <v>545</v>
      </c>
      <c r="O176" s="39">
        <v>21</v>
      </c>
      <c r="P176" s="41">
        <v>2</v>
      </c>
      <c r="Q176" s="34">
        <v>1</v>
      </c>
      <c r="S176" s="167">
        <f>VLOOKUP($M176,'Chla data'!$E$1:$N$378,7,FALSE)</f>
        <v>179.62673180412961</v>
      </c>
      <c r="T176" s="90">
        <f>VLOOKUP($M176,'Chla data'!$E$1:$N$378,10,FALSE)</f>
        <v>1.6057142857142856</v>
      </c>
    </row>
    <row r="177" spans="1:20">
      <c r="A177" s="35">
        <v>176</v>
      </c>
      <c r="B177" s="40" t="str">
        <f>CONCATENATE(J177,"_",L177,"_",N177,"_",O177)</f>
        <v>41858_19_N_33</v>
      </c>
      <c r="C177" s="45">
        <v>9274</v>
      </c>
      <c r="D177" s="37" t="s">
        <v>356</v>
      </c>
      <c r="E177" s="37" t="s">
        <v>357</v>
      </c>
      <c r="F177" s="57">
        <v>37.455877000000001</v>
      </c>
      <c r="G177" s="57">
        <v>-107.198972</v>
      </c>
      <c r="H177" s="88">
        <v>41837</v>
      </c>
      <c r="I177" s="138">
        <f t="shared" si="4"/>
        <v>198</v>
      </c>
      <c r="J177" s="88">
        <v>41858</v>
      </c>
      <c r="K177" s="138">
        <f t="shared" si="5"/>
        <v>219</v>
      </c>
      <c r="L177" s="39">
        <v>19</v>
      </c>
      <c r="M177" s="95" t="s">
        <v>718</v>
      </c>
      <c r="N177" s="35" t="s">
        <v>545</v>
      </c>
      <c r="O177" s="39">
        <v>33</v>
      </c>
      <c r="P177" s="41">
        <v>2</v>
      </c>
      <c r="Q177" s="41">
        <v>1</v>
      </c>
      <c r="S177" s="167">
        <f>VLOOKUP($M177,'Chla data'!$E$1:$N$378,7,FALSE)</f>
        <v>123.70520209152323</v>
      </c>
      <c r="T177" s="90">
        <f>VLOOKUP($M177,'Chla data'!$E$1:$N$378,10,FALSE)</f>
        <v>1.6347826086956521</v>
      </c>
    </row>
    <row r="178" spans="1:20">
      <c r="A178" s="35">
        <v>177</v>
      </c>
      <c r="B178" s="40" t="str">
        <f>CONCATENATE(J178,"_",L178,"_",N178,"_",O178)</f>
        <v>41858_19_NP_104</v>
      </c>
      <c r="C178" s="45">
        <v>9274</v>
      </c>
      <c r="D178" s="37" t="s">
        <v>356</v>
      </c>
      <c r="E178" s="37" t="s">
        <v>357</v>
      </c>
      <c r="F178" s="57">
        <v>37.455877000000001</v>
      </c>
      <c r="G178" s="57">
        <v>-107.198972</v>
      </c>
      <c r="H178" s="88">
        <v>41837</v>
      </c>
      <c r="I178" s="138">
        <f t="shared" si="4"/>
        <v>198</v>
      </c>
      <c r="J178" s="88">
        <v>41858</v>
      </c>
      <c r="K178" s="138">
        <f t="shared" si="5"/>
        <v>219</v>
      </c>
      <c r="L178" s="39">
        <v>19</v>
      </c>
      <c r="M178" s="95" t="s">
        <v>719</v>
      </c>
      <c r="N178" s="35" t="s">
        <v>543</v>
      </c>
      <c r="O178" s="39">
        <v>104</v>
      </c>
      <c r="P178" s="41">
        <v>2</v>
      </c>
      <c r="Q178" s="34">
        <v>1</v>
      </c>
      <c r="S178" s="167">
        <f>VLOOKUP($M178,'Chla data'!$E$1:$N$378,7,FALSE)</f>
        <v>50.159917560398448</v>
      </c>
      <c r="T178" s="90">
        <f>VLOOKUP($M178,'Chla data'!$E$1:$N$378,10,FALSE)</f>
        <v>1.4484848484848483</v>
      </c>
    </row>
    <row r="179" spans="1:20">
      <c r="A179" s="35">
        <v>178</v>
      </c>
      <c r="B179" s="40" t="str">
        <f>CONCATENATE(J179,"_",L179,"_",N179,"_",O179)</f>
        <v>41858_19_NP_7</v>
      </c>
      <c r="C179" s="45">
        <v>9274</v>
      </c>
      <c r="D179" s="37" t="s">
        <v>356</v>
      </c>
      <c r="E179" s="37" t="s">
        <v>357</v>
      </c>
      <c r="F179" s="57">
        <v>37.455877000000001</v>
      </c>
      <c r="G179" s="57">
        <v>-107.198972</v>
      </c>
      <c r="H179" s="88">
        <v>41837</v>
      </c>
      <c r="I179" s="138">
        <f t="shared" si="4"/>
        <v>198</v>
      </c>
      <c r="J179" s="88">
        <v>41858</v>
      </c>
      <c r="K179" s="138">
        <f t="shared" si="5"/>
        <v>219</v>
      </c>
      <c r="L179" s="39">
        <v>19</v>
      </c>
      <c r="M179" s="95" t="s">
        <v>720</v>
      </c>
      <c r="N179" s="35" t="s">
        <v>543</v>
      </c>
      <c r="O179" s="39">
        <v>7</v>
      </c>
      <c r="P179" s="41">
        <v>2</v>
      </c>
      <c r="Q179" s="41">
        <v>0</v>
      </c>
      <c r="S179" s="167" t="e">
        <f>VLOOKUP($M179,'Chla data'!$E$1:$N$378,7,FALSE)</f>
        <v>#N/A</v>
      </c>
      <c r="T179" s="90" t="e">
        <f>VLOOKUP($M179,'Chla data'!$E$1:$N$378,10,FALSE)</f>
        <v>#N/A</v>
      </c>
    </row>
    <row r="180" spans="1:20">
      <c r="A180" s="35">
        <v>179</v>
      </c>
      <c r="B180" s="40" t="str">
        <f>CONCATENATE(J180,"_",L180,"_",N180,"_",O180)</f>
        <v>41858_19_P_89</v>
      </c>
      <c r="C180" s="45">
        <v>9274</v>
      </c>
      <c r="D180" s="37" t="s">
        <v>356</v>
      </c>
      <c r="E180" s="37" t="s">
        <v>357</v>
      </c>
      <c r="F180" s="57">
        <v>37.455877000000001</v>
      </c>
      <c r="G180" s="57">
        <v>-107.198972</v>
      </c>
      <c r="H180" s="88">
        <v>41837</v>
      </c>
      <c r="I180" s="138">
        <f t="shared" si="4"/>
        <v>198</v>
      </c>
      <c r="J180" s="88">
        <v>41858</v>
      </c>
      <c r="K180" s="138">
        <f t="shared" si="5"/>
        <v>219</v>
      </c>
      <c r="L180" s="39">
        <v>19</v>
      </c>
      <c r="M180" s="95" t="s">
        <v>721</v>
      </c>
      <c r="N180" s="35" t="s">
        <v>541</v>
      </c>
      <c r="O180" s="39">
        <v>89</v>
      </c>
      <c r="P180" s="41">
        <v>2</v>
      </c>
      <c r="Q180" s="34">
        <v>1</v>
      </c>
      <c r="S180" s="167">
        <f>VLOOKUP($M180,'Chla data'!$E$1:$N$378,7,FALSE)</f>
        <v>7.4562039616808535</v>
      </c>
      <c r="T180" s="90">
        <f>VLOOKUP($M180,'Chla data'!$E$1:$N$378,10,FALSE)</f>
        <v>1.3606557377049182</v>
      </c>
    </row>
    <row r="181" spans="1:20">
      <c r="A181" s="35">
        <v>180</v>
      </c>
      <c r="B181" s="40" t="str">
        <f>CONCATENATE(J181,"_",L181,"_",N181,"_",O181)</f>
        <v>41858_19_N_100</v>
      </c>
      <c r="C181" s="45">
        <v>9274</v>
      </c>
      <c r="D181" s="37" t="s">
        <v>356</v>
      </c>
      <c r="E181" s="37" t="s">
        <v>357</v>
      </c>
      <c r="F181" s="57">
        <v>37.455877000000001</v>
      </c>
      <c r="G181" s="57">
        <v>-107.198972</v>
      </c>
      <c r="H181" s="88">
        <v>41837</v>
      </c>
      <c r="I181" s="138">
        <f t="shared" si="4"/>
        <v>198</v>
      </c>
      <c r="J181" s="88">
        <v>41858</v>
      </c>
      <c r="K181" s="138">
        <f t="shared" si="5"/>
        <v>219</v>
      </c>
      <c r="L181" s="39">
        <v>19</v>
      </c>
      <c r="M181" s="95" t="s">
        <v>722</v>
      </c>
      <c r="N181" s="35" t="s">
        <v>545</v>
      </c>
      <c r="O181" s="39">
        <v>100</v>
      </c>
      <c r="P181" s="41">
        <v>2</v>
      </c>
      <c r="Q181" s="34">
        <v>1</v>
      </c>
      <c r="S181" s="167">
        <f>VLOOKUP($M181,'Chla data'!$E$1:$N$378,7,FALSE)</f>
        <v>116.92683485363153</v>
      </c>
      <c r="T181" s="90">
        <f>VLOOKUP($M181,'Chla data'!$E$1:$N$378,10,FALSE)</f>
        <v>1.6272727272727272</v>
      </c>
    </row>
    <row r="182" spans="1:20">
      <c r="A182" s="35">
        <v>181</v>
      </c>
      <c r="B182" s="40" t="str">
        <f>CONCATENATE(J182,"_",L182,"_",N182,"_",O182)</f>
        <v>41858_15_NP_21</v>
      </c>
      <c r="C182" s="45">
        <v>9862</v>
      </c>
      <c r="D182" s="37" t="s">
        <v>364</v>
      </c>
      <c r="E182" s="37" t="s">
        <v>365</v>
      </c>
      <c r="F182" s="57">
        <v>37.143698000000001</v>
      </c>
      <c r="G182" s="57">
        <v>-106.88550600000001</v>
      </c>
      <c r="H182" s="88">
        <v>41837</v>
      </c>
      <c r="I182" s="138">
        <f t="shared" si="4"/>
        <v>198</v>
      </c>
      <c r="J182" s="88">
        <v>41858</v>
      </c>
      <c r="K182" s="138">
        <f t="shared" si="5"/>
        <v>219</v>
      </c>
      <c r="L182" s="39">
        <v>15</v>
      </c>
      <c r="M182" s="95" t="s">
        <v>723</v>
      </c>
      <c r="N182" s="35" t="s">
        <v>543</v>
      </c>
      <c r="O182" s="39">
        <v>21</v>
      </c>
      <c r="P182" s="41">
        <v>2</v>
      </c>
      <c r="Q182" s="41">
        <v>0</v>
      </c>
      <c r="S182" s="167" t="e">
        <f>VLOOKUP($M182,'Chla data'!$E$1:$N$378,7,FALSE)</f>
        <v>#N/A</v>
      </c>
      <c r="T182" s="90" t="e">
        <f>VLOOKUP($M182,'Chla data'!$E$1:$N$378,10,FALSE)</f>
        <v>#N/A</v>
      </c>
    </row>
    <row r="183" spans="1:20">
      <c r="A183" s="35">
        <v>182</v>
      </c>
      <c r="B183" s="40" t="str">
        <f>CONCATENATE(J183,"_",L183,"_",N183,"_",O183)</f>
        <v>41858_15_N_104</v>
      </c>
      <c r="C183" s="45">
        <v>9862</v>
      </c>
      <c r="D183" s="37" t="s">
        <v>364</v>
      </c>
      <c r="E183" s="37" t="s">
        <v>365</v>
      </c>
      <c r="F183" s="57">
        <v>37.143698000000001</v>
      </c>
      <c r="G183" s="57">
        <v>-106.88550600000001</v>
      </c>
      <c r="H183" s="88">
        <v>41837</v>
      </c>
      <c r="I183" s="138">
        <f t="shared" si="4"/>
        <v>198</v>
      </c>
      <c r="J183" s="88">
        <v>41858</v>
      </c>
      <c r="K183" s="138">
        <f t="shared" si="5"/>
        <v>219</v>
      </c>
      <c r="L183" s="39">
        <v>15</v>
      </c>
      <c r="M183" s="95" t="s">
        <v>724</v>
      </c>
      <c r="N183" s="35" t="s">
        <v>545</v>
      </c>
      <c r="O183" s="39">
        <v>104</v>
      </c>
      <c r="P183" s="41">
        <v>2</v>
      </c>
      <c r="Q183" s="34">
        <v>1</v>
      </c>
      <c r="S183" s="167">
        <f>VLOOKUP($M183,'Chla data'!$E$1:$N$378,7,FALSE)</f>
        <v>103.37010037784819</v>
      </c>
      <c r="T183" s="90">
        <f>VLOOKUP($M183,'Chla data'!$E$1:$N$378,10,FALSE)</f>
        <v>1.5980392156862746</v>
      </c>
    </row>
    <row r="184" spans="1:20">
      <c r="A184" s="35">
        <v>183</v>
      </c>
      <c r="B184" s="40" t="str">
        <f>CONCATENATE(J184,"_",L184,"_",N184,"_",O184)</f>
        <v>41858_15_C_31</v>
      </c>
      <c r="C184" s="45">
        <v>9862</v>
      </c>
      <c r="D184" s="37" t="s">
        <v>364</v>
      </c>
      <c r="E184" s="37" t="s">
        <v>365</v>
      </c>
      <c r="F184" s="57">
        <v>37.143698000000001</v>
      </c>
      <c r="G184" s="57">
        <v>-106.88550600000001</v>
      </c>
      <c r="H184" s="88">
        <v>41837</v>
      </c>
      <c r="I184" s="138">
        <f t="shared" si="4"/>
        <v>198</v>
      </c>
      <c r="J184" s="88">
        <v>41858</v>
      </c>
      <c r="K184" s="138">
        <f t="shared" si="5"/>
        <v>219</v>
      </c>
      <c r="L184" s="39">
        <v>15</v>
      </c>
      <c r="M184" s="95" t="s">
        <v>725</v>
      </c>
      <c r="N184" s="35" t="s">
        <v>539</v>
      </c>
      <c r="O184" s="39">
        <v>31</v>
      </c>
      <c r="P184" s="34">
        <v>2</v>
      </c>
      <c r="Q184" s="34">
        <v>1</v>
      </c>
      <c r="S184" s="167">
        <f>VLOOKUP($M184,'Chla data'!$E$1:$N$378,7,FALSE)</f>
        <v>27.11346895156672</v>
      </c>
      <c r="T184" s="90">
        <f>VLOOKUP($M184,'Chla data'!$E$1:$N$378,10,FALSE)</f>
        <v>1.5405405405405401</v>
      </c>
    </row>
    <row r="185" spans="1:20">
      <c r="A185" s="35">
        <v>184</v>
      </c>
      <c r="B185" s="40" t="str">
        <f>CONCATENATE(J185,"_",L185,"_",N185,"_",O185)</f>
        <v>41858_15_N_38</v>
      </c>
      <c r="C185" s="45">
        <v>9862</v>
      </c>
      <c r="D185" s="37" t="s">
        <v>364</v>
      </c>
      <c r="E185" s="37" t="s">
        <v>365</v>
      </c>
      <c r="F185" s="57">
        <v>37.143698000000001</v>
      </c>
      <c r="G185" s="57">
        <v>-106.88550600000001</v>
      </c>
      <c r="H185" s="88">
        <v>41837</v>
      </c>
      <c r="I185" s="138">
        <f t="shared" si="4"/>
        <v>198</v>
      </c>
      <c r="J185" s="88">
        <v>41858</v>
      </c>
      <c r="K185" s="138">
        <f t="shared" si="5"/>
        <v>219</v>
      </c>
      <c r="L185" s="39">
        <v>15</v>
      </c>
      <c r="M185" s="95" t="s">
        <v>726</v>
      </c>
      <c r="N185" s="35" t="s">
        <v>545</v>
      </c>
      <c r="O185" s="39">
        <v>38</v>
      </c>
      <c r="P185" s="41">
        <v>2</v>
      </c>
      <c r="Q185" s="34">
        <v>1</v>
      </c>
      <c r="S185" s="167">
        <f>VLOOKUP($M185,'Chla data'!$E$1:$N$378,7,FALSE)</f>
        <v>71.51177435975724</v>
      </c>
      <c r="T185" s="90">
        <f>VLOOKUP($M185,'Chla data'!$E$1:$N$378,10,FALSE)</f>
        <v>1.5396419437340152</v>
      </c>
    </row>
    <row r="186" spans="1:20">
      <c r="A186" s="35">
        <v>185</v>
      </c>
      <c r="B186" s="40" t="str">
        <f>CONCATENATE(J186,"_",L186,"_",N186,"_",O186)</f>
        <v>41858_15_NP_46</v>
      </c>
      <c r="C186" s="45">
        <v>9862</v>
      </c>
      <c r="D186" s="37" t="s">
        <v>364</v>
      </c>
      <c r="E186" s="37" t="s">
        <v>365</v>
      </c>
      <c r="F186" s="57">
        <v>37.143698000000001</v>
      </c>
      <c r="G186" s="57">
        <v>-106.88550600000001</v>
      </c>
      <c r="H186" s="88">
        <v>41837</v>
      </c>
      <c r="I186" s="138">
        <f t="shared" si="4"/>
        <v>198</v>
      </c>
      <c r="J186" s="88">
        <v>41858</v>
      </c>
      <c r="K186" s="138">
        <f t="shared" si="5"/>
        <v>219</v>
      </c>
      <c r="L186" s="39">
        <v>15</v>
      </c>
      <c r="M186" s="95" t="s">
        <v>727</v>
      </c>
      <c r="N186" s="35" t="s">
        <v>543</v>
      </c>
      <c r="O186" s="39">
        <v>46</v>
      </c>
      <c r="P186" s="41">
        <v>2</v>
      </c>
      <c r="Q186" s="34">
        <v>1</v>
      </c>
      <c r="S186" s="167">
        <f>VLOOKUP($M186,'Chla data'!$E$1:$N$378,7,FALSE)</f>
        <v>60.666386779130583</v>
      </c>
      <c r="T186" s="90">
        <f>VLOOKUP($M186,'Chla data'!$E$1:$N$378,10,FALSE)</f>
        <v>1.3824786324786327</v>
      </c>
    </row>
    <row r="187" spans="1:20">
      <c r="A187" s="35">
        <v>186</v>
      </c>
      <c r="B187" s="40" t="str">
        <f>CONCATENATE(J187,"_",L187,"_",N187,"_",O187)</f>
        <v>41858_15_C_69</v>
      </c>
      <c r="C187" s="45">
        <v>9862</v>
      </c>
      <c r="D187" s="37" t="s">
        <v>364</v>
      </c>
      <c r="E187" s="37" t="s">
        <v>365</v>
      </c>
      <c r="F187" s="57">
        <v>37.143698000000001</v>
      </c>
      <c r="G187" s="57">
        <v>-106.88550600000001</v>
      </c>
      <c r="H187" s="88">
        <v>41837</v>
      </c>
      <c r="I187" s="138">
        <f t="shared" si="4"/>
        <v>198</v>
      </c>
      <c r="J187" s="88">
        <v>41858</v>
      </c>
      <c r="K187" s="138">
        <f t="shared" si="5"/>
        <v>219</v>
      </c>
      <c r="L187" s="39">
        <v>15</v>
      </c>
      <c r="M187" s="95" t="s">
        <v>728</v>
      </c>
      <c r="N187" s="35" t="s">
        <v>539</v>
      </c>
      <c r="O187" s="39">
        <v>69</v>
      </c>
      <c r="P187" s="34">
        <v>2</v>
      </c>
      <c r="Q187" s="34">
        <v>1</v>
      </c>
      <c r="S187" s="167">
        <f>VLOOKUP($M187,'Chla data'!$E$1:$N$378,7,FALSE)</f>
        <v>33.552917827563824</v>
      </c>
      <c r="T187" s="90">
        <f>VLOOKUP($M187,'Chla data'!$E$1:$N$378,10,FALSE)</f>
        <v>1.5530726256983238</v>
      </c>
    </row>
    <row r="188" spans="1:20">
      <c r="A188" s="35">
        <v>187</v>
      </c>
      <c r="B188" s="40" t="str">
        <f>CONCATENATE(J188,"_",L188,"_",N188,"_",O188)</f>
        <v>41858_15_P_38</v>
      </c>
      <c r="C188" s="45">
        <v>9862</v>
      </c>
      <c r="D188" s="37" t="s">
        <v>364</v>
      </c>
      <c r="E188" s="37" t="s">
        <v>365</v>
      </c>
      <c r="F188" s="57">
        <v>37.143698000000001</v>
      </c>
      <c r="G188" s="57">
        <v>-106.88550600000001</v>
      </c>
      <c r="H188" s="88">
        <v>41837</v>
      </c>
      <c r="I188" s="138">
        <f t="shared" si="4"/>
        <v>198</v>
      </c>
      <c r="J188" s="88">
        <v>41858</v>
      </c>
      <c r="K188" s="138">
        <f t="shared" si="5"/>
        <v>219</v>
      </c>
      <c r="L188" s="39">
        <v>15</v>
      </c>
      <c r="M188" s="95" t="s">
        <v>729</v>
      </c>
      <c r="N188" s="35" t="s">
        <v>541</v>
      </c>
      <c r="O188" s="39">
        <v>38</v>
      </c>
      <c r="P188" s="41">
        <v>2</v>
      </c>
      <c r="Q188" s="34">
        <v>1</v>
      </c>
      <c r="S188" s="167">
        <f>VLOOKUP($M188,'Chla data'!$E$1:$N$378,7,FALSE)</f>
        <v>13.217816113888784</v>
      </c>
      <c r="T188" s="90">
        <f>VLOOKUP($M188,'Chla data'!$E$1:$N$378,10,FALSE)</f>
        <v>1.3362068965517242</v>
      </c>
    </row>
    <row r="189" spans="1:20">
      <c r="A189" s="35">
        <v>188</v>
      </c>
      <c r="B189" s="40" t="str">
        <f>CONCATENATE(J189,"_",L189,"_",N189,"_",O189)</f>
        <v>41858_15_NP_70</v>
      </c>
      <c r="C189" s="45">
        <v>9862</v>
      </c>
      <c r="D189" s="37" t="s">
        <v>364</v>
      </c>
      <c r="E189" s="37" t="s">
        <v>365</v>
      </c>
      <c r="F189" s="57">
        <v>37.143698000000001</v>
      </c>
      <c r="G189" s="57">
        <v>-106.88550600000001</v>
      </c>
      <c r="H189" s="88">
        <v>41837</v>
      </c>
      <c r="I189" s="138">
        <f t="shared" si="4"/>
        <v>198</v>
      </c>
      <c r="J189" s="88">
        <v>41858</v>
      </c>
      <c r="K189" s="138">
        <f t="shared" si="5"/>
        <v>219</v>
      </c>
      <c r="L189" s="39">
        <v>15</v>
      </c>
      <c r="M189" s="95" t="s">
        <v>730</v>
      </c>
      <c r="N189" s="35" t="s">
        <v>543</v>
      </c>
      <c r="O189" s="39">
        <v>70</v>
      </c>
      <c r="P189" s="41">
        <v>2</v>
      </c>
      <c r="Q189" s="34">
        <v>1</v>
      </c>
      <c r="S189" s="167">
        <f>VLOOKUP($M189,'Chla data'!$E$1:$N$378,7,FALSE)</f>
        <v>74.562039616808534</v>
      </c>
      <c r="T189" s="90">
        <f>VLOOKUP($M189,'Chla data'!$E$1:$N$378,10,FALSE)</f>
        <v>1.2993197278911566</v>
      </c>
    </row>
    <row r="190" spans="1:20">
      <c r="A190" s="35">
        <v>189</v>
      </c>
      <c r="B190" s="40" t="str">
        <f>CONCATENATE(J190,"_",L190,"_",N190,"_",O190)</f>
        <v>41858_15_N_83</v>
      </c>
      <c r="C190" s="45">
        <v>9862</v>
      </c>
      <c r="D190" s="37" t="s">
        <v>364</v>
      </c>
      <c r="E190" s="37" t="s">
        <v>365</v>
      </c>
      <c r="F190" s="57">
        <v>37.143698000000001</v>
      </c>
      <c r="G190" s="57">
        <v>-106.88550600000001</v>
      </c>
      <c r="H190" s="88">
        <v>41837</v>
      </c>
      <c r="I190" s="138">
        <f t="shared" si="4"/>
        <v>198</v>
      </c>
      <c r="J190" s="88">
        <v>41858</v>
      </c>
      <c r="K190" s="138">
        <f t="shared" si="5"/>
        <v>219</v>
      </c>
      <c r="L190" s="39">
        <v>15</v>
      </c>
      <c r="M190" s="95" t="s">
        <v>731</v>
      </c>
      <c r="N190" s="35" t="s">
        <v>545</v>
      </c>
      <c r="O190" s="39">
        <v>83</v>
      </c>
      <c r="P190" s="41">
        <v>2</v>
      </c>
      <c r="Q190" s="41">
        <v>1</v>
      </c>
      <c r="S190" s="167">
        <f>VLOOKUP($M190,'Chla data'!$E$1:$N$378,7,FALSE)</f>
        <v>70.83393763596807</v>
      </c>
      <c r="T190" s="90">
        <f>VLOOKUP($M190,'Chla data'!$E$1:$N$378,10,FALSE)</f>
        <v>1.5529100529100528</v>
      </c>
    </row>
    <row r="191" spans="1:20">
      <c r="A191" s="35">
        <v>190</v>
      </c>
      <c r="B191" s="40" t="str">
        <f>CONCATENATE(J191,"_",L191,"_",N191,"_",O191)</f>
        <v>41858_15_P_63</v>
      </c>
      <c r="C191" s="45">
        <v>9862</v>
      </c>
      <c r="D191" s="37" t="s">
        <v>364</v>
      </c>
      <c r="E191" s="37" t="s">
        <v>365</v>
      </c>
      <c r="F191" s="57">
        <v>37.143698000000001</v>
      </c>
      <c r="G191" s="57">
        <v>-106.88550600000001</v>
      </c>
      <c r="H191" s="88">
        <v>41837</v>
      </c>
      <c r="I191" s="138">
        <f t="shared" si="4"/>
        <v>198</v>
      </c>
      <c r="J191" s="88">
        <v>41858</v>
      </c>
      <c r="K191" s="138">
        <f t="shared" si="5"/>
        <v>219</v>
      </c>
      <c r="L191" s="39">
        <v>15</v>
      </c>
      <c r="M191" s="95" t="s">
        <v>732</v>
      </c>
      <c r="N191" s="35" t="s">
        <v>541</v>
      </c>
      <c r="O191" s="39">
        <v>63</v>
      </c>
      <c r="P191" s="41">
        <v>2</v>
      </c>
      <c r="Q191" s="41">
        <v>1</v>
      </c>
      <c r="S191" s="167">
        <f>VLOOKUP($M191,'Chla data'!$E$1:$N$378,7,FALSE)</f>
        <v>27.113468951566738</v>
      </c>
      <c r="T191" s="90">
        <f>VLOOKUP($M191,'Chla data'!$E$1:$N$378,10,FALSE)</f>
        <v>1.4494382022471912</v>
      </c>
    </row>
    <row r="192" spans="1:20">
      <c r="A192" s="35">
        <v>191</v>
      </c>
      <c r="B192" s="40" t="str">
        <f>CONCATENATE(J192,"_",L192,"_",N192,"_",O192)</f>
        <v>41858_15_C_98</v>
      </c>
      <c r="C192" s="45">
        <v>9862</v>
      </c>
      <c r="D192" s="37" t="s">
        <v>364</v>
      </c>
      <c r="E192" s="37" t="s">
        <v>365</v>
      </c>
      <c r="F192" s="57">
        <v>37.143698000000001</v>
      </c>
      <c r="G192" s="57">
        <v>-106.88550600000001</v>
      </c>
      <c r="H192" s="88">
        <v>41837</v>
      </c>
      <c r="I192" s="138">
        <f t="shared" si="4"/>
        <v>198</v>
      </c>
      <c r="J192" s="88">
        <v>41858</v>
      </c>
      <c r="K192" s="138">
        <f t="shared" si="5"/>
        <v>219</v>
      </c>
      <c r="L192" s="39">
        <v>15</v>
      </c>
      <c r="M192" s="95" t="s">
        <v>733</v>
      </c>
      <c r="N192" s="35" t="s">
        <v>539</v>
      </c>
      <c r="O192" s="39">
        <v>98</v>
      </c>
      <c r="P192" s="41">
        <v>2</v>
      </c>
      <c r="Q192" s="34">
        <v>1</v>
      </c>
      <c r="S192" s="167">
        <f>VLOOKUP($M192,'Chla data'!$E$1:$N$378,7,FALSE)</f>
        <v>29.485897484828829</v>
      </c>
      <c r="T192" s="90">
        <f>VLOOKUP($M192,'Chla data'!$E$1:$N$378,10,FALSE)</f>
        <v>1.5403726708074537</v>
      </c>
    </row>
    <row r="193" spans="1:20">
      <c r="A193" s="35">
        <v>192</v>
      </c>
      <c r="B193" s="40" t="str">
        <f>CONCATENATE(J193,"_",L193,"_",N193,"_",O193)</f>
        <v>41858_15_P_76</v>
      </c>
      <c r="C193" s="45">
        <v>9862</v>
      </c>
      <c r="D193" s="37" t="s">
        <v>364</v>
      </c>
      <c r="E193" s="37" t="s">
        <v>365</v>
      </c>
      <c r="F193" s="57">
        <v>37.143698000000001</v>
      </c>
      <c r="G193" s="57">
        <v>-106.88550600000001</v>
      </c>
      <c r="H193" s="88">
        <v>41837</v>
      </c>
      <c r="I193" s="138">
        <f t="shared" si="4"/>
        <v>198</v>
      </c>
      <c r="J193" s="88">
        <v>41858</v>
      </c>
      <c r="K193" s="138">
        <f t="shared" si="5"/>
        <v>219</v>
      </c>
      <c r="L193" s="39">
        <v>15</v>
      </c>
      <c r="M193" s="95" t="s">
        <v>734</v>
      </c>
      <c r="N193" s="35" t="s">
        <v>541</v>
      </c>
      <c r="O193" s="39">
        <v>76</v>
      </c>
      <c r="P193" s="41">
        <v>2</v>
      </c>
      <c r="Q193" s="34">
        <v>1</v>
      </c>
      <c r="S193" s="167">
        <f>VLOOKUP($M193,'Chla data'!$E$1:$N$378,7,FALSE)</f>
        <v>14.912407923361707</v>
      </c>
      <c r="T193" s="90">
        <f>VLOOKUP($M193,'Chla data'!$E$1:$N$378,10,FALSE)</f>
        <v>1.2933333333333334</v>
      </c>
    </row>
    <row r="194" spans="1:20">
      <c r="A194" s="35">
        <v>193</v>
      </c>
      <c r="B194" s="40" t="str">
        <f>CONCATENATE(J194,"_",L194,"_",N194,"_",O194)</f>
        <v>41858_15_P_14</v>
      </c>
      <c r="C194" s="45">
        <v>9862</v>
      </c>
      <c r="D194" s="37" t="s">
        <v>364</v>
      </c>
      <c r="E194" s="37" t="s">
        <v>365</v>
      </c>
      <c r="F194" s="57">
        <v>37.143698000000001</v>
      </c>
      <c r="G194" s="57">
        <v>-106.88550600000001</v>
      </c>
      <c r="H194" s="88">
        <v>41837</v>
      </c>
      <c r="I194" s="138">
        <f t="shared" si="4"/>
        <v>198</v>
      </c>
      <c r="J194" s="88">
        <v>41858</v>
      </c>
      <c r="K194" s="138">
        <f t="shared" si="5"/>
        <v>219</v>
      </c>
      <c r="L194" s="39">
        <v>15</v>
      </c>
      <c r="M194" s="95" t="s">
        <v>735</v>
      </c>
      <c r="N194" s="35" t="s">
        <v>541</v>
      </c>
      <c r="O194" s="39">
        <v>14</v>
      </c>
      <c r="P194" s="41">
        <v>2</v>
      </c>
      <c r="Q194" s="41">
        <v>1</v>
      </c>
      <c r="S194" s="167">
        <f>VLOOKUP($M194,'Chla data'!$E$1:$N$378,7,FALSE)</f>
        <v>11.184305942521279</v>
      </c>
      <c r="T194" s="90">
        <f>VLOOKUP($M194,'Chla data'!$E$1:$N$378,10,FALSE)</f>
        <v>1.25</v>
      </c>
    </row>
    <row r="195" spans="1:20">
      <c r="A195" s="35">
        <v>194</v>
      </c>
      <c r="B195" s="40" t="str">
        <f>CONCATENATE(J195,"_",L195,"_",N195,"_",O195)</f>
        <v>41858_15_NP_87</v>
      </c>
      <c r="C195" s="45">
        <v>9862</v>
      </c>
      <c r="D195" s="37" t="s">
        <v>364</v>
      </c>
      <c r="E195" s="37" t="s">
        <v>365</v>
      </c>
      <c r="F195" s="57">
        <v>37.143698000000001</v>
      </c>
      <c r="G195" s="57">
        <v>-106.88550600000001</v>
      </c>
      <c r="H195" s="88">
        <v>41837</v>
      </c>
      <c r="I195" s="138">
        <f t="shared" ref="I195:I258" si="6">H195-DATE(YEAR(H195),1,1)+1</f>
        <v>198</v>
      </c>
      <c r="J195" s="88">
        <v>41858</v>
      </c>
      <c r="K195" s="138">
        <f t="shared" ref="K195:K258" si="7">J195-DATE(YEAR(J195),1,1)+1</f>
        <v>219</v>
      </c>
      <c r="L195" s="39">
        <v>15</v>
      </c>
      <c r="M195" s="95" t="s">
        <v>736</v>
      </c>
      <c r="N195" s="35" t="s">
        <v>543</v>
      </c>
      <c r="O195" s="39">
        <v>87</v>
      </c>
      <c r="P195" s="41">
        <v>2</v>
      </c>
      <c r="Q195" s="34">
        <v>1</v>
      </c>
      <c r="S195" s="167">
        <f>VLOOKUP($M195,'Chla data'!$E$1:$N$378,7,FALSE)</f>
        <v>79.645815045227309</v>
      </c>
      <c r="T195" s="90">
        <f>VLOOKUP($M195,'Chla data'!$E$1:$N$378,10,FALSE)</f>
        <v>1.3175675675675678</v>
      </c>
    </row>
    <row r="196" spans="1:20">
      <c r="A196" s="35">
        <v>195</v>
      </c>
      <c r="B196" s="40" t="str">
        <f>CONCATENATE(J196,"_",L196,"_",N196,"_",O196)</f>
        <v>41858_15_NP_45</v>
      </c>
      <c r="C196" s="45">
        <v>9862</v>
      </c>
      <c r="D196" s="37" t="s">
        <v>364</v>
      </c>
      <c r="E196" s="37" t="s">
        <v>365</v>
      </c>
      <c r="F196" s="57">
        <v>37.143698000000001</v>
      </c>
      <c r="G196" s="57">
        <v>-106.88550600000001</v>
      </c>
      <c r="H196" s="88">
        <v>41837</v>
      </c>
      <c r="I196" s="138">
        <f t="shared" si="6"/>
        <v>198</v>
      </c>
      <c r="J196" s="88">
        <v>41858</v>
      </c>
      <c r="K196" s="138">
        <f t="shared" si="7"/>
        <v>219</v>
      </c>
      <c r="L196" s="39">
        <v>15</v>
      </c>
      <c r="M196" s="95" t="s">
        <v>737</v>
      </c>
      <c r="N196" s="35" t="s">
        <v>543</v>
      </c>
      <c r="O196" s="39">
        <v>45</v>
      </c>
      <c r="P196" s="41">
        <v>2</v>
      </c>
      <c r="Q196" s="41">
        <v>0</v>
      </c>
      <c r="S196" s="167" t="e">
        <f>VLOOKUP($M196,'Chla data'!$E$1:$N$378,7,FALSE)</f>
        <v>#N/A</v>
      </c>
      <c r="T196" s="90" t="e">
        <f>VLOOKUP($M196,'Chla data'!$E$1:$N$378,10,FALSE)</f>
        <v>#N/A</v>
      </c>
    </row>
    <row r="197" spans="1:20">
      <c r="A197" s="35">
        <v>196</v>
      </c>
      <c r="B197" s="40" t="str">
        <f>CONCATENATE(J197,"_",L197,"_",N197,"_",O197)</f>
        <v>41858_15_C_52</v>
      </c>
      <c r="C197" s="45">
        <v>9862</v>
      </c>
      <c r="D197" s="37" t="s">
        <v>364</v>
      </c>
      <c r="E197" s="37" t="s">
        <v>365</v>
      </c>
      <c r="F197" s="57">
        <v>37.143698000000001</v>
      </c>
      <c r="G197" s="57">
        <v>-106.88550600000001</v>
      </c>
      <c r="H197" s="88">
        <v>41837</v>
      </c>
      <c r="I197" s="138">
        <f t="shared" si="6"/>
        <v>198</v>
      </c>
      <c r="J197" s="88">
        <v>41858</v>
      </c>
      <c r="K197" s="138">
        <f t="shared" si="7"/>
        <v>219</v>
      </c>
      <c r="L197" s="39">
        <v>15</v>
      </c>
      <c r="M197" s="95" t="s">
        <v>738</v>
      </c>
      <c r="N197" s="35" t="s">
        <v>539</v>
      </c>
      <c r="O197" s="39">
        <v>52</v>
      </c>
      <c r="P197" s="34">
        <v>2</v>
      </c>
      <c r="Q197" s="34">
        <v>0</v>
      </c>
      <c r="S197" s="167" t="e">
        <f>VLOOKUP($M197,'Chla data'!$E$1:$N$378,7,FALSE)</f>
        <v>#N/A</v>
      </c>
      <c r="T197" s="90" t="e">
        <f>VLOOKUP($M197,'Chla data'!$E$1:$N$378,10,FALSE)</f>
        <v>#N/A</v>
      </c>
    </row>
    <row r="198" spans="1:20">
      <c r="A198" s="35">
        <v>197</v>
      </c>
      <c r="B198" s="40" t="str">
        <f>CONCATENATE(J198,"_",L198,"_",N198,"_",O198)</f>
        <v>41858_15_C_80</v>
      </c>
      <c r="C198" s="45">
        <v>9862</v>
      </c>
      <c r="D198" s="37" t="s">
        <v>364</v>
      </c>
      <c r="E198" s="37" t="s">
        <v>365</v>
      </c>
      <c r="F198" s="57">
        <v>37.143698000000001</v>
      </c>
      <c r="G198" s="57">
        <v>-106.88550600000001</v>
      </c>
      <c r="H198" s="88">
        <v>41837</v>
      </c>
      <c r="I198" s="138">
        <f t="shared" si="6"/>
        <v>198</v>
      </c>
      <c r="J198" s="88">
        <v>41858</v>
      </c>
      <c r="K198" s="138">
        <f t="shared" si="7"/>
        <v>219</v>
      </c>
      <c r="L198" s="39">
        <v>15</v>
      </c>
      <c r="M198" s="95" t="s">
        <v>739</v>
      </c>
      <c r="N198" s="35" t="s">
        <v>539</v>
      </c>
      <c r="O198" s="39">
        <v>80</v>
      </c>
      <c r="P198" s="41">
        <v>2</v>
      </c>
      <c r="Q198" s="34">
        <v>1</v>
      </c>
      <c r="S198" s="167">
        <f>VLOOKUP($M198,'Chla data'!$E$1:$N$378,7,FALSE)</f>
        <v>39.31452997977177</v>
      </c>
      <c r="T198" s="90">
        <f>VLOOKUP($M198,'Chla data'!$E$1:$N$378,10,FALSE)</f>
        <v>1.5523809523809524</v>
      </c>
    </row>
    <row r="199" spans="1:20">
      <c r="A199" s="35">
        <v>198</v>
      </c>
      <c r="B199" s="40" t="str">
        <f>CONCATENATE(J199,"_",L199,"_",N199,"_",O199)</f>
        <v>41858_15_N_44</v>
      </c>
      <c r="C199" s="45">
        <v>9862</v>
      </c>
      <c r="D199" s="37" t="s">
        <v>364</v>
      </c>
      <c r="E199" s="37" t="s">
        <v>365</v>
      </c>
      <c r="F199" s="57">
        <v>37.143698000000001</v>
      </c>
      <c r="G199" s="57">
        <v>-106.88550600000001</v>
      </c>
      <c r="H199" s="88">
        <v>41837</v>
      </c>
      <c r="I199" s="138">
        <f t="shared" si="6"/>
        <v>198</v>
      </c>
      <c r="J199" s="88">
        <v>41858</v>
      </c>
      <c r="K199" s="138">
        <f t="shared" si="7"/>
        <v>219</v>
      </c>
      <c r="L199" s="39">
        <v>15</v>
      </c>
      <c r="M199" s="95" t="s">
        <v>740</v>
      </c>
      <c r="N199" s="35" t="s">
        <v>545</v>
      </c>
      <c r="O199" s="39">
        <v>44</v>
      </c>
      <c r="P199" s="41">
        <v>2</v>
      </c>
      <c r="Q199" s="41">
        <v>1</v>
      </c>
      <c r="S199" s="167">
        <f>VLOOKUP($M199,'Chla data'!$E$1:$N$378,7,FALSE)</f>
        <v>45.076142131979672</v>
      </c>
      <c r="T199" s="90">
        <f>VLOOKUP($M199,'Chla data'!$E$1:$N$378,10,FALSE)</f>
        <v>1.3043478260869563</v>
      </c>
    </row>
    <row r="200" spans="1:20">
      <c r="A200" s="35">
        <v>199</v>
      </c>
      <c r="B200" s="40" t="str">
        <f>CONCATENATE(J200,"_",L200,"_",N200,"_",O200)</f>
        <v>41858_15_N_10</v>
      </c>
      <c r="C200" s="45">
        <v>9862</v>
      </c>
      <c r="D200" s="37" t="s">
        <v>364</v>
      </c>
      <c r="E200" s="37" t="s">
        <v>365</v>
      </c>
      <c r="F200" s="57">
        <v>37.143698000000001</v>
      </c>
      <c r="G200" s="57">
        <v>-106.88550600000001</v>
      </c>
      <c r="H200" s="88">
        <v>41837</v>
      </c>
      <c r="I200" s="138">
        <f t="shared" si="6"/>
        <v>198</v>
      </c>
      <c r="J200" s="88">
        <v>41858</v>
      </c>
      <c r="K200" s="138">
        <f t="shared" si="7"/>
        <v>219</v>
      </c>
      <c r="L200" s="39">
        <v>15</v>
      </c>
      <c r="M200" s="95" t="s">
        <v>741</v>
      </c>
      <c r="N200" s="35" t="s">
        <v>545</v>
      </c>
      <c r="O200" s="39">
        <v>10</v>
      </c>
      <c r="P200" s="41">
        <v>2</v>
      </c>
      <c r="Q200" s="41">
        <v>1</v>
      </c>
      <c r="S200" s="167">
        <f>VLOOKUP($M200,'Chla data'!$E$1:$N$378,7,FALSE)</f>
        <v>69.817182550284343</v>
      </c>
      <c r="T200" s="90">
        <f>VLOOKUP($M200,'Chla data'!$E$1:$N$378,10,FALSE)</f>
        <v>1.5061425061425062</v>
      </c>
    </row>
    <row r="201" spans="1:20">
      <c r="A201" s="35">
        <v>200</v>
      </c>
      <c r="B201" s="40" t="str">
        <f>CONCATENATE(J201,"_",L201,"_",N201,"_",O201)</f>
        <v>41858_15_P_101</v>
      </c>
      <c r="C201" s="45">
        <v>9862</v>
      </c>
      <c r="D201" s="37" t="s">
        <v>364</v>
      </c>
      <c r="E201" s="37" t="s">
        <v>365</v>
      </c>
      <c r="F201" s="57">
        <v>37.143698000000001</v>
      </c>
      <c r="G201" s="57">
        <v>-106.88550600000001</v>
      </c>
      <c r="H201" s="88">
        <v>41837</v>
      </c>
      <c r="I201" s="138">
        <f t="shared" si="6"/>
        <v>198</v>
      </c>
      <c r="J201" s="88">
        <v>41858</v>
      </c>
      <c r="K201" s="138">
        <f t="shared" si="7"/>
        <v>219</v>
      </c>
      <c r="L201" s="39">
        <v>15</v>
      </c>
      <c r="M201" s="95" t="s">
        <v>742</v>
      </c>
      <c r="N201" s="35" t="s">
        <v>541</v>
      </c>
      <c r="O201" s="39">
        <v>101</v>
      </c>
      <c r="P201" s="41">
        <v>2</v>
      </c>
      <c r="Q201" s="41">
        <v>0</v>
      </c>
      <c r="S201" s="167" t="e">
        <f>VLOOKUP($M201,'Chla data'!$E$1:$N$378,7,FALSE)</f>
        <v>#N/A</v>
      </c>
      <c r="T201" s="90" t="e">
        <f>VLOOKUP($M201,'Chla data'!$E$1:$N$378,10,FALSE)</f>
        <v>#N/A</v>
      </c>
    </row>
    <row r="202" spans="1:20">
      <c r="A202" s="35">
        <v>201</v>
      </c>
      <c r="B202" s="40" t="str">
        <f>CONCATENATE(J202,"_",L202,"_",N202,"_",O202)</f>
        <v>41858_8_NP_19</v>
      </c>
      <c r="C202" s="45">
        <v>9853</v>
      </c>
      <c r="D202" s="37" t="s">
        <v>360</v>
      </c>
      <c r="E202" s="37" t="s">
        <v>361</v>
      </c>
      <c r="F202" s="57">
        <v>37.060502999999997</v>
      </c>
      <c r="G202" s="57">
        <v>-106.693152</v>
      </c>
      <c r="H202" s="88">
        <v>41837</v>
      </c>
      <c r="I202" s="138">
        <f t="shared" si="6"/>
        <v>198</v>
      </c>
      <c r="J202" s="88">
        <v>41858</v>
      </c>
      <c r="K202" s="138">
        <f t="shared" si="7"/>
        <v>219</v>
      </c>
      <c r="L202" s="39">
        <v>8</v>
      </c>
      <c r="M202" s="95" t="s">
        <v>743</v>
      </c>
      <c r="N202" s="35" t="s">
        <v>543</v>
      </c>
      <c r="O202" s="39">
        <v>19</v>
      </c>
      <c r="P202" s="41">
        <v>2</v>
      </c>
      <c r="Q202" s="34">
        <v>1</v>
      </c>
      <c r="S202" s="167">
        <f>VLOOKUP($M202,'Chla data'!$E$1:$N$378,7,FALSE)</f>
        <v>111.84305942521279</v>
      </c>
      <c r="T202" s="90">
        <f>VLOOKUP($M202,'Chla data'!$E$1:$N$378,10,FALSE)</f>
        <v>1.3771428571428572</v>
      </c>
    </row>
    <row r="203" spans="1:20">
      <c r="A203" s="35">
        <v>202</v>
      </c>
      <c r="B203" s="40" t="str">
        <f>CONCATENATE(J203,"_",L203,"_",N203,"_",O203)</f>
        <v>41858_8_N_78</v>
      </c>
      <c r="C203" s="45">
        <v>9853</v>
      </c>
      <c r="D203" s="37" t="s">
        <v>360</v>
      </c>
      <c r="E203" s="37" t="s">
        <v>361</v>
      </c>
      <c r="F203" s="57">
        <v>37.060502999999997</v>
      </c>
      <c r="G203" s="57">
        <v>-106.693152</v>
      </c>
      <c r="H203" s="88">
        <v>41837</v>
      </c>
      <c r="I203" s="138">
        <f t="shared" si="6"/>
        <v>198</v>
      </c>
      <c r="J203" s="88">
        <v>41858</v>
      </c>
      <c r="K203" s="138">
        <f t="shared" si="7"/>
        <v>219</v>
      </c>
      <c r="L203" s="39">
        <v>8</v>
      </c>
      <c r="M203" s="95" t="s">
        <v>744</v>
      </c>
      <c r="N203" s="35" t="s">
        <v>545</v>
      </c>
      <c r="O203" s="39">
        <v>78</v>
      </c>
      <c r="P203" s="41">
        <v>2</v>
      </c>
      <c r="Q203" s="34">
        <v>0</v>
      </c>
      <c r="S203" s="167" t="e">
        <f>VLOOKUP($M203,'Chla data'!$E$1:$N$378,7,FALSE)</f>
        <v>#N/A</v>
      </c>
      <c r="T203" s="90" t="e">
        <f>VLOOKUP($M203,'Chla data'!$E$1:$N$378,10,FALSE)</f>
        <v>#N/A</v>
      </c>
    </row>
    <row r="204" spans="1:20">
      <c r="A204" s="35">
        <v>203</v>
      </c>
      <c r="B204" s="40" t="str">
        <f>CONCATENATE(J204,"_",L204,"_",N204,"_",O204)</f>
        <v>41858_8_N_72</v>
      </c>
      <c r="C204" s="45">
        <v>9853</v>
      </c>
      <c r="D204" s="37" t="s">
        <v>360</v>
      </c>
      <c r="E204" s="37" t="s">
        <v>361</v>
      </c>
      <c r="F204" s="57">
        <v>37.060502999999997</v>
      </c>
      <c r="G204" s="57">
        <v>-106.693152</v>
      </c>
      <c r="H204" s="88">
        <v>41837</v>
      </c>
      <c r="I204" s="138">
        <f t="shared" si="6"/>
        <v>198</v>
      </c>
      <c r="J204" s="88">
        <v>41858</v>
      </c>
      <c r="K204" s="138">
        <f t="shared" si="7"/>
        <v>219</v>
      </c>
      <c r="L204" s="39">
        <v>8</v>
      </c>
      <c r="M204" s="95" t="s">
        <v>745</v>
      </c>
      <c r="N204" s="35" t="s">
        <v>545</v>
      </c>
      <c r="O204" s="39">
        <v>72</v>
      </c>
      <c r="P204" s="41">
        <v>2</v>
      </c>
      <c r="Q204" s="34">
        <v>0</v>
      </c>
      <c r="S204" s="167" t="e">
        <f>VLOOKUP($M204,'Chla data'!$E$1:$N$378,7,FALSE)</f>
        <v>#N/A</v>
      </c>
      <c r="T204" s="90" t="e">
        <f>VLOOKUP($M204,'Chla data'!$E$1:$N$378,10,FALSE)</f>
        <v>#N/A</v>
      </c>
    </row>
    <row r="205" spans="1:20">
      <c r="A205" s="35">
        <v>204</v>
      </c>
      <c r="B205" s="40" t="str">
        <f>CONCATENATE(J205,"_",L205,"_",N205,"_",O205)</f>
        <v>41858_8_C_4</v>
      </c>
      <c r="C205" s="45">
        <v>9853</v>
      </c>
      <c r="D205" s="37" t="s">
        <v>360</v>
      </c>
      <c r="E205" s="37" t="s">
        <v>361</v>
      </c>
      <c r="F205" s="57">
        <v>37.060502999999997</v>
      </c>
      <c r="G205" s="57">
        <v>-106.693152</v>
      </c>
      <c r="H205" s="88">
        <v>41837</v>
      </c>
      <c r="I205" s="138">
        <f t="shared" si="6"/>
        <v>198</v>
      </c>
      <c r="J205" s="88">
        <v>41858</v>
      </c>
      <c r="K205" s="138">
        <f t="shared" si="7"/>
        <v>219</v>
      </c>
      <c r="L205" s="39">
        <v>8</v>
      </c>
      <c r="M205" s="95" t="s">
        <v>746</v>
      </c>
      <c r="N205" s="35" t="s">
        <v>539</v>
      </c>
      <c r="O205" s="39">
        <v>4</v>
      </c>
      <c r="P205" s="41">
        <v>2</v>
      </c>
      <c r="Q205" s="34">
        <v>0</v>
      </c>
      <c r="S205" s="167" t="e">
        <f>VLOOKUP($M205,'Chla data'!$E$1:$N$378,7,FALSE)</f>
        <v>#N/A</v>
      </c>
      <c r="T205" s="90" t="e">
        <f>VLOOKUP($M205,'Chla data'!$E$1:$N$378,10,FALSE)</f>
        <v>#N/A</v>
      </c>
    </row>
    <row r="206" spans="1:20">
      <c r="A206" s="35">
        <v>205</v>
      </c>
      <c r="B206" s="40" t="str">
        <f>CONCATENATE(J206,"_",L206,"_",N206,"_",O206)</f>
        <v>41858_8_N_95</v>
      </c>
      <c r="C206" s="45">
        <v>9853</v>
      </c>
      <c r="D206" s="37" t="s">
        <v>360</v>
      </c>
      <c r="E206" s="37" t="s">
        <v>361</v>
      </c>
      <c r="F206" s="57">
        <v>37.060502999999997</v>
      </c>
      <c r="G206" s="57">
        <v>-106.693152</v>
      </c>
      <c r="H206" s="88">
        <v>41837</v>
      </c>
      <c r="I206" s="138">
        <f t="shared" si="6"/>
        <v>198</v>
      </c>
      <c r="J206" s="88">
        <v>41858</v>
      </c>
      <c r="K206" s="138">
        <f t="shared" si="7"/>
        <v>219</v>
      </c>
      <c r="L206" s="39">
        <v>8</v>
      </c>
      <c r="M206" s="95" t="s">
        <v>747</v>
      </c>
      <c r="N206" s="35" t="s">
        <v>545</v>
      </c>
      <c r="O206" s="39">
        <v>95</v>
      </c>
      <c r="P206" s="41">
        <v>2</v>
      </c>
      <c r="Q206" s="34">
        <v>0</v>
      </c>
      <c r="S206" s="167" t="e">
        <f>VLOOKUP($M206,'Chla data'!$E$1:$N$378,7,FALSE)</f>
        <v>#N/A</v>
      </c>
      <c r="T206" s="90" t="e">
        <f>VLOOKUP($M206,'Chla data'!$E$1:$N$378,10,FALSE)</f>
        <v>#N/A</v>
      </c>
    </row>
    <row r="207" spans="1:20">
      <c r="A207" s="35">
        <v>206</v>
      </c>
      <c r="B207" s="40" t="str">
        <f>CONCATENATE(J207,"_",L207,"_",N207,"_",O207)</f>
        <v>41858_8_P_16</v>
      </c>
      <c r="C207" s="45">
        <v>9853</v>
      </c>
      <c r="D207" s="37" t="s">
        <v>360</v>
      </c>
      <c r="E207" s="37" t="s">
        <v>361</v>
      </c>
      <c r="F207" s="57">
        <v>37.060502999999997</v>
      </c>
      <c r="G207" s="57">
        <v>-106.693152</v>
      </c>
      <c r="H207" s="88">
        <v>41837</v>
      </c>
      <c r="I207" s="138">
        <f t="shared" si="6"/>
        <v>198</v>
      </c>
      <c r="J207" s="88">
        <v>41858</v>
      </c>
      <c r="K207" s="138">
        <f t="shared" si="7"/>
        <v>219</v>
      </c>
      <c r="L207" s="39">
        <v>8</v>
      </c>
      <c r="M207" s="95" t="s">
        <v>748</v>
      </c>
      <c r="N207" s="35" t="s">
        <v>541</v>
      </c>
      <c r="O207" s="39">
        <v>16</v>
      </c>
      <c r="P207" s="41">
        <v>2</v>
      </c>
      <c r="Q207" s="41">
        <v>1</v>
      </c>
      <c r="S207" s="167">
        <f>VLOOKUP($M207,'Chla data'!$E$1:$N$378,7,FALSE)</f>
        <v>8.1340406854700227</v>
      </c>
      <c r="T207" s="90">
        <f>VLOOKUP($M207,'Chla data'!$E$1:$N$378,10,FALSE)</f>
        <v>1.2926829268292683</v>
      </c>
    </row>
    <row r="208" spans="1:20">
      <c r="A208" s="35">
        <v>207</v>
      </c>
      <c r="B208" s="40" t="str">
        <f>CONCATENATE(J208,"_",L208,"_",N208,"_",O208)</f>
        <v>41858_8_NP_4</v>
      </c>
      <c r="C208" s="45">
        <v>9853</v>
      </c>
      <c r="D208" s="37" t="s">
        <v>360</v>
      </c>
      <c r="E208" s="37" t="s">
        <v>361</v>
      </c>
      <c r="F208" s="57">
        <v>37.060502999999997</v>
      </c>
      <c r="G208" s="57">
        <v>-106.693152</v>
      </c>
      <c r="H208" s="88">
        <v>41837</v>
      </c>
      <c r="I208" s="138">
        <f t="shared" si="6"/>
        <v>198</v>
      </c>
      <c r="J208" s="88">
        <v>41858</v>
      </c>
      <c r="K208" s="138">
        <f t="shared" si="7"/>
        <v>219</v>
      </c>
      <c r="L208" s="39">
        <v>8</v>
      </c>
      <c r="M208" s="95" t="s">
        <v>749</v>
      </c>
      <c r="N208" s="35" t="s">
        <v>543</v>
      </c>
      <c r="O208" s="39">
        <v>4</v>
      </c>
      <c r="P208" s="41">
        <v>2</v>
      </c>
      <c r="Q208" s="34">
        <v>1</v>
      </c>
      <c r="S208" s="167">
        <f>VLOOKUP($M208,'Chla data'!$E$1:$N$378,7,FALSE)</f>
        <v>140.65112018625237</v>
      </c>
      <c r="T208" s="90">
        <f>VLOOKUP($M208,'Chla data'!$E$1:$N$378,10,FALSE)</f>
        <v>1.4213197969543145</v>
      </c>
    </row>
    <row r="209" spans="1:20">
      <c r="A209" s="35">
        <v>208</v>
      </c>
      <c r="B209" s="40" t="str">
        <f>CONCATENATE(J209,"_",L209,"_",N209,"_",O209)</f>
        <v>41858_8_P_26</v>
      </c>
      <c r="C209" s="45">
        <v>9853</v>
      </c>
      <c r="D209" s="37" t="s">
        <v>360</v>
      </c>
      <c r="E209" s="37" t="s">
        <v>361</v>
      </c>
      <c r="F209" s="57">
        <v>37.060502999999997</v>
      </c>
      <c r="G209" s="57">
        <v>-106.693152</v>
      </c>
      <c r="H209" s="88">
        <v>41837</v>
      </c>
      <c r="I209" s="138">
        <f t="shared" si="6"/>
        <v>198</v>
      </c>
      <c r="J209" s="88">
        <v>41858</v>
      </c>
      <c r="K209" s="138">
        <f t="shared" si="7"/>
        <v>219</v>
      </c>
      <c r="L209" s="39">
        <v>8</v>
      </c>
      <c r="M209" s="95" t="s">
        <v>750</v>
      </c>
      <c r="N209" s="35" t="s">
        <v>541</v>
      </c>
      <c r="O209" s="39">
        <v>26</v>
      </c>
      <c r="P209" s="41">
        <v>2</v>
      </c>
      <c r="Q209" s="41">
        <v>0</v>
      </c>
      <c r="S209" s="167" t="e">
        <f>VLOOKUP($M209,'Chla data'!$E$1:$N$378,7,FALSE)</f>
        <v>#N/A</v>
      </c>
      <c r="T209" s="90" t="e">
        <f>VLOOKUP($M209,'Chla data'!$E$1:$N$378,10,FALSE)</f>
        <v>#N/A</v>
      </c>
    </row>
    <row r="210" spans="1:20">
      <c r="A210" s="35">
        <v>209</v>
      </c>
      <c r="B210" s="40" t="str">
        <f>CONCATENATE(J210,"_",L210,"_",N210,"_",O210)</f>
        <v>41858_8_C_20</v>
      </c>
      <c r="C210" s="45">
        <v>9853</v>
      </c>
      <c r="D210" s="37" t="s">
        <v>360</v>
      </c>
      <c r="E210" s="37" t="s">
        <v>361</v>
      </c>
      <c r="F210" s="57">
        <v>37.060502999999997</v>
      </c>
      <c r="G210" s="57">
        <v>-106.693152</v>
      </c>
      <c r="H210" s="88">
        <v>41837</v>
      </c>
      <c r="I210" s="138">
        <f t="shared" si="6"/>
        <v>198</v>
      </c>
      <c r="J210" s="88">
        <v>41858</v>
      </c>
      <c r="K210" s="138">
        <f t="shared" si="7"/>
        <v>219</v>
      </c>
      <c r="L210" s="39">
        <v>8</v>
      </c>
      <c r="M210" s="95" t="s">
        <v>751</v>
      </c>
      <c r="N210" s="35" t="s">
        <v>539</v>
      </c>
      <c r="O210" s="39">
        <v>20</v>
      </c>
      <c r="P210" s="34">
        <v>2</v>
      </c>
      <c r="Q210" s="34">
        <v>0</v>
      </c>
      <c r="S210" s="167" t="e">
        <f>VLOOKUP($M210,'Chla data'!$E$1:$N$378,7,FALSE)</f>
        <v>#N/A</v>
      </c>
      <c r="T210" s="90" t="e">
        <f>VLOOKUP($M210,'Chla data'!$E$1:$N$378,10,FALSE)</f>
        <v>#N/A</v>
      </c>
    </row>
    <row r="211" spans="1:20">
      <c r="A211" s="35">
        <v>210</v>
      </c>
      <c r="B211" s="40" t="str">
        <f>CONCATENATE(J211,"_",L211,"_",N211,"_",O211)</f>
        <v>41858_8_C_5</v>
      </c>
      <c r="C211" s="45">
        <v>9853</v>
      </c>
      <c r="D211" s="37" t="s">
        <v>360</v>
      </c>
      <c r="E211" s="37" t="s">
        <v>361</v>
      </c>
      <c r="F211" s="57">
        <v>37.060502999999997</v>
      </c>
      <c r="G211" s="57">
        <v>-106.693152</v>
      </c>
      <c r="H211" s="88">
        <v>41837</v>
      </c>
      <c r="I211" s="138">
        <f t="shared" si="6"/>
        <v>198</v>
      </c>
      <c r="J211" s="88">
        <v>41858</v>
      </c>
      <c r="K211" s="138">
        <f t="shared" si="7"/>
        <v>219</v>
      </c>
      <c r="L211" s="39">
        <v>8</v>
      </c>
      <c r="M211" s="95" t="s">
        <v>752</v>
      </c>
      <c r="N211" s="35" t="s">
        <v>539</v>
      </c>
      <c r="O211" s="39">
        <v>5</v>
      </c>
      <c r="P211" s="41">
        <v>2</v>
      </c>
      <c r="Q211" s="34">
        <v>0</v>
      </c>
      <c r="S211" s="167" t="e">
        <f>VLOOKUP($M211,'Chla data'!$E$1:$N$378,7,FALSE)</f>
        <v>#N/A</v>
      </c>
      <c r="T211" s="90" t="e">
        <f>VLOOKUP($M211,'Chla data'!$E$1:$N$378,10,FALSE)</f>
        <v>#N/A</v>
      </c>
    </row>
    <row r="212" spans="1:20">
      <c r="A212" s="35">
        <v>211</v>
      </c>
      <c r="B212" s="40" t="str">
        <f>CONCATENATE(J212,"_",L212,"_",N212,"_",O212)</f>
        <v>41858_8_N_94</v>
      </c>
      <c r="C212" s="45">
        <v>9853</v>
      </c>
      <c r="D212" s="37" t="s">
        <v>360</v>
      </c>
      <c r="E212" s="37" t="s">
        <v>361</v>
      </c>
      <c r="F212" s="57">
        <v>37.060502999999997</v>
      </c>
      <c r="G212" s="57">
        <v>-106.693152</v>
      </c>
      <c r="H212" s="88">
        <v>41837</v>
      </c>
      <c r="I212" s="138">
        <f t="shared" si="6"/>
        <v>198</v>
      </c>
      <c r="J212" s="88">
        <v>41858</v>
      </c>
      <c r="K212" s="138">
        <f t="shared" si="7"/>
        <v>219</v>
      </c>
      <c r="L212" s="39">
        <v>8</v>
      </c>
      <c r="M212" s="95" t="s">
        <v>753</v>
      </c>
      <c r="N212" s="35" t="s">
        <v>545</v>
      </c>
      <c r="O212" s="39">
        <v>94</v>
      </c>
      <c r="P212" s="41">
        <v>2</v>
      </c>
      <c r="Q212" s="34">
        <v>0</v>
      </c>
      <c r="S212" s="167" t="e">
        <f>VLOOKUP($M212,'Chla data'!$E$1:$N$378,7,FALSE)</f>
        <v>#N/A</v>
      </c>
      <c r="T212" s="90" t="e">
        <f>VLOOKUP($M212,'Chla data'!$E$1:$N$378,10,FALSE)</f>
        <v>#N/A</v>
      </c>
    </row>
    <row r="213" spans="1:20">
      <c r="A213" s="35">
        <v>212</v>
      </c>
      <c r="B213" s="40" t="str">
        <f>CONCATENATE(J213,"_",L213,"_",N213,"_",O213)</f>
        <v>41858_8_NP_3</v>
      </c>
      <c r="C213" s="45">
        <v>9853</v>
      </c>
      <c r="D213" s="37" t="s">
        <v>360</v>
      </c>
      <c r="E213" s="37" t="s">
        <v>361</v>
      </c>
      <c r="F213" s="57">
        <v>37.060502999999997</v>
      </c>
      <c r="G213" s="57">
        <v>-106.693152</v>
      </c>
      <c r="H213" s="88">
        <v>41837</v>
      </c>
      <c r="I213" s="138">
        <f t="shared" si="6"/>
        <v>198</v>
      </c>
      <c r="J213" s="88">
        <v>41858</v>
      </c>
      <c r="K213" s="138">
        <f t="shared" si="7"/>
        <v>219</v>
      </c>
      <c r="L213" s="39">
        <v>8</v>
      </c>
      <c r="M213" s="95" t="s">
        <v>754</v>
      </c>
      <c r="N213" s="35" t="s">
        <v>543</v>
      </c>
      <c r="O213" s="39">
        <v>3</v>
      </c>
      <c r="P213" s="41">
        <v>2</v>
      </c>
      <c r="Q213" s="34">
        <v>0</v>
      </c>
      <c r="S213" s="167" t="e">
        <f>VLOOKUP($M213,'Chla data'!$E$1:$N$378,7,FALSE)</f>
        <v>#N/A</v>
      </c>
      <c r="T213" s="90" t="e">
        <f>VLOOKUP($M213,'Chla data'!$E$1:$N$378,10,FALSE)</f>
        <v>#N/A</v>
      </c>
    </row>
    <row r="214" spans="1:20">
      <c r="A214" s="35">
        <v>213</v>
      </c>
      <c r="B214" s="40" t="str">
        <f>CONCATENATE(J214,"_",L214,"_",N214,"_",O214)</f>
        <v>41858_8_P_91</v>
      </c>
      <c r="C214" s="45">
        <v>9853</v>
      </c>
      <c r="D214" s="37" t="s">
        <v>360</v>
      </c>
      <c r="E214" s="37" t="s">
        <v>361</v>
      </c>
      <c r="F214" s="57">
        <v>37.060502999999997</v>
      </c>
      <c r="G214" s="57">
        <v>-106.693152</v>
      </c>
      <c r="H214" s="88">
        <v>41837</v>
      </c>
      <c r="I214" s="138">
        <f t="shared" si="6"/>
        <v>198</v>
      </c>
      <c r="J214" s="88">
        <v>41858</v>
      </c>
      <c r="K214" s="138">
        <f t="shared" si="7"/>
        <v>219</v>
      </c>
      <c r="L214" s="39">
        <v>8</v>
      </c>
      <c r="M214" s="95" t="s">
        <v>755</v>
      </c>
      <c r="N214" s="35" t="s">
        <v>541</v>
      </c>
      <c r="O214" s="39">
        <v>91</v>
      </c>
      <c r="P214" s="41">
        <v>2</v>
      </c>
      <c r="Q214" s="34">
        <v>1</v>
      </c>
      <c r="S214" s="167">
        <f>VLOOKUP($M214,'Chla data'!$E$1:$N$378,7,FALSE)</f>
        <v>4.7448570665241778</v>
      </c>
      <c r="T214" s="90">
        <f>VLOOKUP($M214,'Chla data'!$E$1:$N$378,10,FALSE)</f>
        <v>1.1891891891891893</v>
      </c>
    </row>
    <row r="215" spans="1:20">
      <c r="A215" s="35">
        <v>214</v>
      </c>
      <c r="B215" s="40" t="str">
        <f>CONCATENATE(J215,"_",L215,"_",N215,"_",O215)</f>
        <v>41858_8_P_27</v>
      </c>
      <c r="C215" s="45">
        <v>9853</v>
      </c>
      <c r="D215" s="37" t="s">
        <v>360</v>
      </c>
      <c r="E215" s="37" t="s">
        <v>361</v>
      </c>
      <c r="F215" s="57">
        <v>37.060502999999997</v>
      </c>
      <c r="G215" s="57">
        <v>-106.693152</v>
      </c>
      <c r="H215" s="88">
        <v>41837</v>
      </c>
      <c r="I215" s="138">
        <f t="shared" si="6"/>
        <v>198</v>
      </c>
      <c r="J215" s="88">
        <v>41858</v>
      </c>
      <c r="K215" s="138">
        <f t="shared" si="7"/>
        <v>219</v>
      </c>
      <c r="L215" s="39">
        <v>8</v>
      </c>
      <c r="M215" s="95" t="s">
        <v>756</v>
      </c>
      <c r="N215" s="35" t="s">
        <v>541</v>
      </c>
      <c r="O215" s="39">
        <v>27</v>
      </c>
      <c r="P215" s="41">
        <v>2</v>
      </c>
      <c r="Q215" s="41">
        <v>0</v>
      </c>
      <c r="S215" s="167" t="e">
        <f>VLOOKUP($M215,'Chla data'!$E$1:$N$378,7,FALSE)</f>
        <v>#N/A</v>
      </c>
      <c r="T215" s="90" t="e">
        <f>VLOOKUP($M215,'Chla data'!$E$1:$N$378,10,FALSE)</f>
        <v>#N/A</v>
      </c>
    </row>
    <row r="216" spans="1:20">
      <c r="A216" s="35">
        <v>215</v>
      </c>
      <c r="B216" s="40" t="str">
        <f>CONCATENATE(J216,"_",L216,"_",N216,"_",O216)</f>
        <v>41858_8_P_88</v>
      </c>
      <c r="C216" s="45">
        <v>9853</v>
      </c>
      <c r="D216" s="37" t="s">
        <v>360</v>
      </c>
      <c r="E216" s="37" t="s">
        <v>361</v>
      </c>
      <c r="F216" s="57">
        <v>37.060502999999997</v>
      </c>
      <c r="G216" s="57">
        <v>-106.693152</v>
      </c>
      <c r="H216" s="88">
        <v>41837</v>
      </c>
      <c r="I216" s="138">
        <f t="shared" si="6"/>
        <v>198</v>
      </c>
      <c r="J216" s="88">
        <v>41858</v>
      </c>
      <c r="K216" s="138">
        <f t="shared" si="7"/>
        <v>219</v>
      </c>
      <c r="L216" s="39">
        <v>8</v>
      </c>
      <c r="M216" s="95" t="s">
        <v>757</v>
      </c>
      <c r="N216" s="35" t="s">
        <v>541</v>
      </c>
      <c r="O216" s="39">
        <v>88</v>
      </c>
      <c r="P216" s="41">
        <v>2</v>
      </c>
      <c r="Q216" s="41">
        <v>0</v>
      </c>
      <c r="S216" s="167" t="e">
        <f>VLOOKUP($M216,'Chla data'!$E$1:$N$378,7,FALSE)</f>
        <v>#N/A</v>
      </c>
      <c r="T216" s="90" t="e">
        <f>VLOOKUP($M216,'Chla data'!$E$1:$N$378,10,FALSE)</f>
        <v>#N/A</v>
      </c>
    </row>
    <row r="217" spans="1:20">
      <c r="A217" s="35">
        <v>216</v>
      </c>
      <c r="B217" s="40" t="str">
        <f>CONCATENATE(J217,"_",L217,"_",N217,"_",O217)</f>
        <v>41858_8_NP_32</v>
      </c>
      <c r="C217" s="45">
        <v>9853</v>
      </c>
      <c r="D217" s="37" t="s">
        <v>360</v>
      </c>
      <c r="E217" s="37" t="s">
        <v>361</v>
      </c>
      <c r="F217" s="57">
        <v>37.060502999999997</v>
      </c>
      <c r="G217" s="57">
        <v>-106.693152</v>
      </c>
      <c r="H217" s="88">
        <v>41837</v>
      </c>
      <c r="I217" s="138">
        <f t="shared" si="6"/>
        <v>198</v>
      </c>
      <c r="J217" s="88">
        <v>41858</v>
      </c>
      <c r="K217" s="138">
        <f t="shared" si="7"/>
        <v>219</v>
      </c>
      <c r="L217" s="39">
        <v>8</v>
      </c>
      <c r="M217" s="95" t="s">
        <v>758</v>
      </c>
      <c r="N217" s="35" t="s">
        <v>543</v>
      </c>
      <c r="O217" s="39">
        <v>32</v>
      </c>
      <c r="P217" s="41">
        <v>2</v>
      </c>
      <c r="Q217" s="34">
        <v>0</v>
      </c>
      <c r="S217" s="167" t="e">
        <f>VLOOKUP($M217,'Chla data'!$E$1:$N$378,7,FALSE)</f>
        <v>#N/A</v>
      </c>
      <c r="T217" s="90" t="e">
        <f>VLOOKUP($M217,'Chla data'!$E$1:$N$378,10,FALSE)</f>
        <v>#N/A</v>
      </c>
    </row>
    <row r="218" spans="1:20">
      <c r="A218" s="35">
        <v>217</v>
      </c>
      <c r="B218" s="40" t="str">
        <f>CONCATENATE(J218,"_",L218,"_",N218,"_",O218)</f>
        <v>41858_8_NP_35</v>
      </c>
      <c r="C218" s="45">
        <v>9853</v>
      </c>
      <c r="D218" s="37" t="s">
        <v>360</v>
      </c>
      <c r="E218" s="37" t="s">
        <v>361</v>
      </c>
      <c r="F218" s="57">
        <v>37.060502999999997</v>
      </c>
      <c r="G218" s="57">
        <v>-106.693152</v>
      </c>
      <c r="H218" s="88">
        <v>41837</v>
      </c>
      <c r="I218" s="138">
        <f t="shared" si="6"/>
        <v>198</v>
      </c>
      <c r="J218" s="88">
        <v>41858</v>
      </c>
      <c r="K218" s="138">
        <f t="shared" si="7"/>
        <v>219</v>
      </c>
      <c r="L218" s="39">
        <v>8</v>
      </c>
      <c r="M218" s="95" t="s">
        <v>759</v>
      </c>
      <c r="N218" s="35" t="s">
        <v>543</v>
      </c>
      <c r="O218" s="39">
        <v>35</v>
      </c>
      <c r="P218" s="41">
        <v>2</v>
      </c>
      <c r="Q218" s="34">
        <v>1</v>
      </c>
      <c r="S218" s="167">
        <f>VLOOKUP($M218,'Chla data'!$E$1:$N$378,7,FALSE)</f>
        <v>108.45387580626695</v>
      </c>
      <c r="T218" s="90">
        <f>VLOOKUP($M218,'Chla data'!$E$1:$N$378,10,FALSE)</f>
        <v>1.3333333333333333</v>
      </c>
    </row>
    <row r="219" spans="1:20">
      <c r="A219" s="35">
        <v>218</v>
      </c>
      <c r="B219" s="40" t="str">
        <f>CONCATENATE(J219,"_",L219,"_",N219,"_",O219)</f>
        <v>41858_8_C_34</v>
      </c>
      <c r="C219" s="45">
        <v>9853</v>
      </c>
      <c r="D219" s="37" t="s">
        <v>360</v>
      </c>
      <c r="E219" s="37" t="s">
        <v>361</v>
      </c>
      <c r="F219" s="57">
        <v>37.060502999999997</v>
      </c>
      <c r="G219" s="57">
        <v>-106.693152</v>
      </c>
      <c r="H219" s="88">
        <v>41837</v>
      </c>
      <c r="I219" s="138">
        <f t="shared" si="6"/>
        <v>198</v>
      </c>
      <c r="J219" s="88">
        <v>41858</v>
      </c>
      <c r="K219" s="138">
        <f t="shared" si="7"/>
        <v>219</v>
      </c>
      <c r="L219" s="39">
        <v>8</v>
      </c>
      <c r="M219" s="95" t="s">
        <v>760</v>
      </c>
      <c r="N219" s="35" t="s">
        <v>539</v>
      </c>
      <c r="O219" s="39">
        <v>34</v>
      </c>
      <c r="P219" s="34">
        <v>2</v>
      </c>
      <c r="Q219" s="34">
        <v>1</v>
      </c>
      <c r="S219" s="167">
        <f>VLOOKUP($M219,'Chla data'!$E$1:$N$378,7,FALSE)</f>
        <v>16.268081370940042</v>
      </c>
      <c r="T219" s="90">
        <f>VLOOKUP($M219,'Chla data'!$E$1:$N$378,10,FALSE)</f>
        <v>1.4615384615384617</v>
      </c>
    </row>
    <row r="220" spans="1:20">
      <c r="A220" s="35">
        <v>219</v>
      </c>
      <c r="B220" s="40" t="str">
        <f>CONCATENATE(J220,"_",L220,"_",N220,"_",O220)</f>
        <v>41858_8_C_12</v>
      </c>
      <c r="C220" s="45">
        <v>9853</v>
      </c>
      <c r="D220" s="37" t="s">
        <v>360</v>
      </c>
      <c r="E220" s="37" t="s">
        <v>361</v>
      </c>
      <c r="F220" s="57">
        <v>37.060502999999997</v>
      </c>
      <c r="G220" s="57">
        <v>-106.693152</v>
      </c>
      <c r="H220" s="88">
        <v>41837</v>
      </c>
      <c r="I220" s="138">
        <f t="shared" si="6"/>
        <v>198</v>
      </c>
      <c r="J220" s="88">
        <v>41858</v>
      </c>
      <c r="K220" s="138">
        <f t="shared" si="7"/>
        <v>219</v>
      </c>
      <c r="L220" s="39">
        <v>8</v>
      </c>
      <c r="M220" s="95" t="s">
        <v>761</v>
      </c>
      <c r="N220" s="35" t="s">
        <v>539</v>
      </c>
      <c r="O220" s="39">
        <v>12</v>
      </c>
      <c r="P220" s="34">
        <v>2</v>
      </c>
      <c r="Q220" s="34">
        <v>1</v>
      </c>
      <c r="S220" s="167">
        <f>VLOOKUP($M220,'Chla data'!$E$1:$N$378,7,FALSE)</f>
        <v>19.996183351780459</v>
      </c>
      <c r="T220" s="90">
        <f>VLOOKUP($M220,'Chla data'!$E$1:$N$378,10,FALSE)</f>
        <v>1.5267857142857142</v>
      </c>
    </row>
    <row r="221" spans="1:20">
      <c r="A221" s="35">
        <v>220</v>
      </c>
      <c r="B221" s="40" t="str">
        <f>CONCATENATE(J221,"_",L221,"_",N221,"_",O221)</f>
        <v>41858_8_N_99</v>
      </c>
      <c r="C221" s="45">
        <v>9853</v>
      </c>
      <c r="D221" s="37" t="s">
        <v>360</v>
      </c>
      <c r="E221" s="37" t="s">
        <v>361</v>
      </c>
      <c r="F221" s="57">
        <v>37.060502999999997</v>
      </c>
      <c r="G221" s="57">
        <v>-106.693152</v>
      </c>
      <c r="H221" s="88">
        <v>41837</v>
      </c>
      <c r="I221" s="138">
        <f t="shared" si="6"/>
        <v>198</v>
      </c>
      <c r="J221" s="88">
        <v>41858</v>
      </c>
      <c r="K221" s="138">
        <f t="shared" si="7"/>
        <v>219</v>
      </c>
      <c r="L221" s="39">
        <v>8</v>
      </c>
      <c r="M221" s="95" t="s">
        <v>762</v>
      </c>
      <c r="N221" s="35" t="s">
        <v>545</v>
      </c>
      <c r="O221" s="39">
        <v>99</v>
      </c>
      <c r="P221" s="41">
        <v>2</v>
      </c>
      <c r="Q221" s="34">
        <v>1</v>
      </c>
      <c r="S221" s="167">
        <f>VLOOKUP($M221,'Chla data'!$E$1:$N$378,7,FALSE)</f>
        <v>128.78897751994197</v>
      </c>
      <c r="T221" s="90">
        <f>VLOOKUP($M221,'Chla data'!$E$1:$N$378,10,FALSE)</f>
        <v>1.580152671755725</v>
      </c>
    </row>
    <row r="222" spans="1:20">
      <c r="A222" s="35">
        <v>221</v>
      </c>
      <c r="B222" s="40" t="str">
        <f>CONCATENATE(J222,"_",L222,"_",N222,"_",O222)</f>
        <v>41863_4_P_4</v>
      </c>
      <c r="C222" s="44">
        <v>10329</v>
      </c>
      <c r="D222" s="37" t="s">
        <v>379</v>
      </c>
      <c r="E222" s="37" t="s">
        <v>380</v>
      </c>
      <c r="F222" s="57">
        <v>38.024929999999998</v>
      </c>
      <c r="G222" s="57">
        <v>-106.837052</v>
      </c>
      <c r="H222" s="88">
        <v>41842</v>
      </c>
      <c r="I222" s="138">
        <f t="shared" si="6"/>
        <v>203</v>
      </c>
      <c r="J222" s="88">
        <v>41863</v>
      </c>
      <c r="K222" s="138">
        <f t="shared" si="7"/>
        <v>224</v>
      </c>
      <c r="L222" s="39">
        <v>4</v>
      </c>
      <c r="M222" s="95" t="s">
        <v>763</v>
      </c>
      <c r="N222" s="35" t="s">
        <v>541</v>
      </c>
      <c r="O222" s="39">
        <v>4</v>
      </c>
      <c r="P222" s="41">
        <v>1</v>
      </c>
      <c r="Q222" s="41">
        <v>1</v>
      </c>
      <c r="S222" s="167">
        <f>VLOOKUP($M222,'Chla data'!$E$1:$N$378,7,FALSE)</f>
        <v>32.875081103774676</v>
      </c>
      <c r="T222" s="90">
        <f>VLOOKUP($M222,'Chla data'!$E$1:$N$378,10,FALSE)</f>
        <v>1.4041666666666668</v>
      </c>
    </row>
    <row r="223" spans="1:20">
      <c r="A223" s="35">
        <v>222</v>
      </c>
      <c r="B223" s="40" t="str">
        <f>CONCATENATE(J223,"_",L223,"_",N223,"_",O223)</f>
        <v>41863_4_N_13</v>
      </c>
      <c r="C223" s="44">
        <v>10329</v>
      </c>
      <c r="D223" s="37" t="s">
        <v>379</v>
      </c>
      <c r="E223" s="37" t="s">
        <v>380</v>
      </c>
      <c r="F223" s="57">
        <v>38.024929999999998</v>
      </c>
      <c r="G223" s="57">
        <v>-106.837052</v>
      </c>
      <c r="H223" s="88">
        <v>41842</v>
      </c>
      <c r="I223" s="138">
        <f t="shared" si="6"/>
        <v>203</v>
      </c>
      <c r="J223" s="88">
        <v>41863</v>
      </c>
      <c r="K223" s="138">
        <f t="shared" si="7"/>
        <v>224</v>
      </c>
      <c r="L223" s="39">
        <v>4</v>
      </c>
      <c r="M223" s="95" t="s">
        <v>764</v>
      </c>
      <c r="N223" s="35" t="s">
        <v>545</v>
      </c>
      <c r="O223" s="39">
        <v>13</v>
      </c>
      <c r="P223" s="41">
        <v>1</v>
      </c>
      <c r="Q223" s="41">
        <v>1</v>
      </c>
      <c r="S223" s="167">
        <f>VLOOKUP($M223,'Chla data'!$E$1:$N$378,7,FALSE)</f>
        <v>57.616121522079304</v>
      </c>
      <c r="T223" s="90">
        <f>VLOOKUP($M223,'Chla data'!$E$1:$N$378,10,FALSE)</f>
        <v>1.5379746835443038</v>
      </c>
    </row>
    <row r="224" spans="1:20">
      <c r="A224" s="35">
        <v>223</v>
      </c>
      <c r="B224" s="40" t="str">
        <f>CONCATENATE(J224,"_",L224,"_",N224,"_",O224)</f>
        <v>41863_4_NP_11</v>
      </c>
      <c r="C224" s="44">
        <v>10329</v>
      </c>
      <c r="D224" s="37" t="s">
        <v>379</v>
      </c>
      <c r="E224" s="37" t="s">
        <v>380</v>
      </c>
      <c r="F224" s="57">
        <v>38.024929999999998</v>
      </c>
      <c r="G224" s="57">
        <v>-106.837052</v>
      </c>
      <c r="H224" s="88">
        <v>41842</v>
      </c>
      <c r="I224" s="138">
        <f t="shared" si="6"/>
        <v>203</v>
      </c>
      <c r="J224" s="88">
        <v>41863</v>
      </c>
      <c r="K224" s="138">
        <f t="shared" si="7"/>
        <v>224</v>
      </c>
      <c r="L224" s="39">
        <v>4</v>
      </c>
      <c r="M224" s="95" t="s">
        <v>765</v>
      </c>
      <c r="N224" s="35" t="s">
        <v>543</v>
      </c>
      <c r="O224" s="39">
        <v>11</v>
      </c>
      <c r="P224" s="41">
        <v>1</v>
      </c>
      <c r="Q224" s="34">
        <v>1</v>
      </c>
      <c r="S224" s="167">
        <f>VLOOKUP($M224,'Chla data'!$E$1:$N$378,7,FALSE)</f>
        <v>57.955039883973882</v>
      </c>
      <c r="T224" s="90">
        <f>VLOOKUP($M224,'Chla data'!$E$1:$N$378,10,FALSE)</f>
        <v>1.407142857142857</v>
      </c>
    </row>
    <row r="225" spans="1:20">
      <c r="A225" s="35">
        <v>224</v>
      </c>
      <c r="B225" s="40" t="str">
        <f>CONCATENATE(J225,"_",L225,"_",N225,"_",O225)</f>
        <v>41863_4_C_100</v>
      </c>
      <c r="C225" s="44">
        <v>10329</v>
      </c>
      <c r="D225" s="37" t="s">
        <v>379</v>
      </c>
      <c r="E225" s="37" t="s">
        <v>380</v>
      </c>
      <c r="F225" s="57">
        <v>38.024929999999998</v>
      </c>
      <c r="G225" s="57">
        <v>-106.837052</v>
      </c>
      <c r="H225" s="88">
        <v>41842</v>
      </c>
      <c r="I225" s="138">
        <f t="shared" si="6"/>
        <v>203</v>
      </c>
      <c r="J225" s="88">
        <v>41863</v>
      </c>
      <c r="K225" s="138">
        <f t="shared" si="7"/>
        <v>224</v>
      </c>
      <c r="L225" s="39">
        <v>4</v>
      </c>
      <c r="M225" s="95" t="s">
        <v>766</v>
      </c>
      <c r="N225" s="35" t="s">
        <v>539</v>
      </c>
      <c r="O225" s="39">
        <v>100</v>
      </c>
      <c r="P225" s="34">
        <v>1</v>
      </c>
      <c r="Q225" s="34">
        <v>1</v>
      </c>
      <c r="S225" s="167">
        <f>VLOOKUP($M225,'Chla data'!$E$1:$N$378,7,FALSE)</f>
        <v>44.228846227243217</v>
      </c>
      <c r="T225" s="90">
        <f>VLOOKUP($M225,'Chla data'!$E$1:$N$378,10,FALSE)</f>
        <v>1.4833333333333332</v>
      </c>
    </row>
    <row r="226" spans="1:20">
      <c r="A226" s="35">
        <v>225</v>
      </c>
      <c r="B226" s="40" t="str">
        <f>CONCATENATE(J226,"_",L226,"_",N226,"_",O226)</f>
        <v>41863_4_N_112</v>
      </c>
      <c r="C226" s="44">
        <v>10329</v>
      </c>
      <c r="D226" s="37" t="s">
        <v>379</v>
      </c>
      <c r="E226" s="37" t="s">
        <v>380</v>
      </c>
      <c r="F226" s="57">
        <v>38.024929999999998</v>
      </c>
      <c r="G226" s="57">
        <v>-106.837052</v>
      </c>
      <c r="H226" s="88">
        <v>41842</v>
      </c>
      <c r="I226" s="138">
        <f t="shared" si="6"/>
        <v>203</v>
      </c>
      <c r="J226" s="88">
        <v>41863</v>
      </c>
      <c r="K226" s="138">
        <f t="shared" si="7"/>
        <v>224</v>
      </c>
      <c r="L226" s="39">
        <v>4</v>
      </c>
      <c r="M226" s="95" t="s">
        <v>767</v>
      </c>
      <c r="N226" s="35" t="s">
        <v>545</v>
      </c>
      <c r="O226" s="39">
        <v>112</v>
      </c>
      <c r="P226" s="41">
        <v>1</v>
      </c>
      <c r="Q226" s="41">
        <v>1</v>
      </c>
      <c r="S226" s="167">
        <f>VLOOKUP($M226,'Chla data'!$E$1:$N$378,7,FALSE)</f>
        <v>58.124499064921196</v>
      </c>
      <c r="T226" s="90">
        <f>VLOOKUP($M226,'Chla data'!$E$1:$N$378,10,FALSE)</f>
        <v>1.4935251798561153</v>
      </c>
    </row>
    <row r="227" spans="1:20">
      <c r="A227" s="35">
        <v>226</v>
      </c>
      <c r="B227" s="40" t="str">
        <f>CONCATENATE(J227,"_",L227,"_",N227,"_",O227)</f>
        <v>41863_4_NP_55</v>
      </c>
      <c r="C227" s="44">
        <v>10329</v>
      </c>
      <c r="D227" s="37" t="s">
        <v>379</v>
      </c>
      <c r="E227" s="37" t="s">
        <v>380</v>
      </c>
      <c r="F227" s="57">
        <v>38.024929999999998</v>
      </c>
      <c r="G227" s="57">
        <v>-106.837052</v>
      </c>
      <c r="H227" s="88">
        <v>41842</v>
      </c>
      <c r="I227" s="138">
        <f t="shared" si="6"/>
        <v>203</v>
      </c>
      <c r="J227" s="88">
        <v>41863</v>
      </c>
      <c r="K227" s="138">
        <f t="shared" si="7"/>
        <v>224</v>
      </c>
      <c r="L227" s="39">
        <v>4</v>
      </c>
      <c r="M227" s="95" t="s">
        <v>768</v>
      </c>
      <c r="N227" s="35" t="s">
        <v>543</v>
      </c>
      <c r="O227" s="39">
        <v>55</v>
      </c>
      <c r="P227" s="41">
        <v>1</v>
      </c>
      <c r="Q227" s="41">
        <v>1</v>
      </c>
      <c r="S227" s="167">
        <f>VLOOKUP($M227,'Chla data'!$E$1:$N$378,7,FALSE)</f>
        <v>67.783672378916833</v>
      </c>
      <c r="T227" s="90">
        <f>VLOOKUP($M227,'Chla data'!$E$1:$N$378,10,FALSE)</f>
        <v>1.488997555012225</v>
      </c>
    </row>
    <row r="228" spans="1:20">
      <c r="A228" s="35">
        <v>227</v>
      </c>
      <c r="B228" s="40" t="str">
        <f>CONCATENATE(J228,"_",L228,"_",N228,"_",O228)</f>
        <v>41863_4_N_11</v>
      </c>
      <c r="C228" s="44">
        <v>10329</v>
      </c>
      <c r="D228" s="37" t="s">
        <v>379</v>
      </c>
      <c r="E228" s="37" t="s">
        <v>380</v>
      </c>
      <c r="F228" s="57">
        <v>38.024929999999998</v>
      </c>
      <c r="G228" s="57">
        <v>-106.837052</v>
      </c>
      <c r="H228" s="88">
        <v>41842</v>
      </c>
      <c r="I228" s="138">
        <f t="shared" si="6"/>
        <v>203</v>
      </c>
      <c r="J228" s="88">
        <v>41863</v>
      </c>
      <c r="K228" s="138">
        <f t="shared" si="7"/>
        <v>224</v>
      </c>
      <c r="L228" s="39">
        <v>4</v>
      </c>
      <c r="M228" s="95" t="s">
        <v>769</v>
      </c>
      <c r="N228" s="35" t="s">
        <v>545</v>
      </c>
      <c r="O228" s="39">
        <v>11</v>
      </c>
      <c r="P228" s="41">
        <v>1</v>
      </c>
      <c r="Q228" s="41">
        <v>1</v>
      </c>
      <c r="S228" s="167">
        <f>VLOOKUP($M228,'Chla data'!$E$1:$N$378,7,FALSE)</f>
        <v>70.495019274073499</v>
      </c>
      <c r="T228" s="90">
        <f>VLOOKUP($M228,'Chla data'!$E$1:$N$378,10,FALSE)</f>
        <v>1.5374677002583979</v>
      </c>
    </row>
    <row r="229" spans="1:20">
      <c r="A229" s="35">
        <v>228</v>
      </c>
      <c r="B229" s="40" t="str">
        <f>CONCATENATE(J229,"_",L229,"_",N229,"_",O229)</f>
        <v>41863_4_P_11</v>
      </c>
      <c r="C229" s="44">
        <v>10329</v>
      </c>
      <c r="D229" s="37" t="s">
        <v>379</v>
      </c>
      <c r="E229" s="37" t="s">
        <v>380</v>
      </c>
      <c r="F229" s="57">
        <v>38.024929999999998</v>
      </c>
      <c r="G229" s="57">
        <v>-106.837052</v>
      </c>
      <c r="H229" s="88">
        <v>41842</v>
      </c>
      <c r="I229" s="138">
        <f t="shared" si="6"/>
        <v>203</v>
      </c>
      <c r="J229" s="88">
        <v>41863</v>
      </c>
      <c r="K229" s="138">
        <f t="shared" si="7"/>
        <v>224</v>
      </c>
      <c r="L229" s="39">
        <v>4</v>
      </c>
      <c r="M229" s="95" t="s">
        <v>770</v>
      </c>
      <c r="N229" s="35" t="s">
        <v>541</v>
      </c>
      <c r="O229" s="39">
        <v>11</v>
      </c>
      <c r="P229" s="41">
        <v>1</v>
      </c>
      <c r="Q229" s="34">
        <v>1</v>
      </c>
      <c r="S229" s="167">
        <f>VLOOKUP($M229,'Chla data'!$E$1:$N$378,7,FALSE)</f>
        <v>33.213999465669239</v>
      </c>
      <c r="T229" s="90">
        <f>VLOOKUP($M229,'Chla data'!$E$1:$N$378,10,FALSE)</f>
        <v>1.3223684210526314</v>
      </c>
    </row>
    <row r="230" spans="1:20">
      <c r="A230" s="35">
        <v>229</v>
      </c>
      <c r="B230" s="40" t="str">
        <f>CONCATENATE(J230,"_",L230,"_",N230,"_",O230)</f>
        <v>41863_4_C_63</v>
      </c>
      <c r="C230" s="44">
        <v>10329</v>
      </c>
      <c r="D230" s="37" t="s">
        <v>379</v>
      </c>
      <c r="E230" s="37" t="s">
        <v>380</v>
      </c>
      <c r="F230" s="57">
        <v>38.024929999999998</v>
      </c>
      <c r="G230" s="57">
        <v>-106.837052</v>
      </c>
      <c r="H230" s="88">
        <v>41842</v>
      </c>
      <c r="I230" s="138">
        <f t="shared" si="6"/>
        <v>203</v>
      </c>
      <c r="J230" s="88">
        <v>41863</v>
      </c>
      <c r="K230" s="138">
        <f t="shared" si="7"/>
        <v>224</v>
      </c>
      <c r="L230" s="39">
        <v>4</v>
      </c>
      <c r="M230" s="95" t="s">
        <v>771</v>
      </c>
      <c r="N230" s="35" t="s">
        <v>539</v>
      </c>
      <c r="O230" s="39">
        <v>63</v>
      </c>
      <c r="P230" s="41">
        <v>1</v>
      </c>
      <c r="Q230" s="41">
        <v>1</v>
      </c>
      <c r="S230" s="167">
        <f>VLOOKUP($M230,'Chla data'!$E$1:$N$378,7,FALSE)</f>
        <v>41.348040151139266</v>
      </c>
      <c r="T230" s="90">
        <f>VLOOKUP($M230,'Chla data'!$E$1:$N$378,10,FALSE)</f>
        <v>1.4919354838709677</v>
      </c>
    </row>
    <row r="231" spans="1:20">
      <c r="A231" s="35">
        <v>230</v>
      </c>
      <c r="B231" s="40" t="str">
        <f>CONCATENATE(J231,"_",L231,"_",N231,"_",O231)</f>
        <v>41863_4_P_92</v>
      </c>
      <c r="C231" s="44">
        <v>10329</v>
      </c>
      <c r="D231" s="37" t="s">
        <v>379</v>
      </c>
      <c r="E231" s="37" t="s">
        <v>380</v>
      </c>
      <c r="F231" s="57">
        <v>38.024929999999998</v>
      </c>
      <c r="G231" s="57">
        <v>-106.837052</v>
      </c>
      <c r="H231" s="88">
        <v>41842</v>
      </c>
      <c r="I231" s="138">
        <f t="shared" si="6"/>
        <v>203</v>
      </c>
      <c r="J231" s="88">
        <v>41863</v>
      </c>
      <c r="K231" s="138">
        <f t="shared" si="7"/>
        <v>224</v>
      </c>
      <c r="L231" s="39">
        <v>4</v>
      </c>
      <c r="M231" s="95" t="s">
        <v>772</v>
      </c>
      <c r="N231" s="35" t="s">
        <v>541</v>
      </c>
      <c r="O231" s="39">
        <v>92</v>
      </c>
      <c r="P231" s="41">
        <v>1</v>
      </c>
      <c r="Q231" s="41">
        <v>1</v>
      </c>
      <c r="S231" s="167">
        <f>VLOOKUP($M231,'Chla data'!$E$1:$N$378,7,FALSE)</f>
        <v>29.146979122934237</v>
      </c>
      <c r="T231" s="90">
        <f>VLOOKUP($M231,'Chla data'!$E$1:$N$378,10,FALSE)</f>
        <v>1.3788546255506609</v>
      </c>
    </row>
    <row r="232" spans="1:20">
      <c r="A232" s="35">
        <v>231</v>
      </c>
      <c r="B232" s="40" t="str">
        <f>CONCATENATE(J232,"_",L232,"_",N232,"_",O232)</f>
        <v>41863_4_P_52</v>
      </c>
      <c r="C232" s="44">
        <v>10329</v>
      </c>
      <c r="D232" s="37" t="s">
        <v>379</v>
      </c>
      <c r="E232" s="37" t="s">
        <v>380</v>
      </c>
      <c r="F232" s="57">
        <v>38.024929999999998</v>
      </c>
      <c r="G232" s="57">
        <v>-106.837052</v>
      </c>
      <c r="H232" s="88">
        <v>41842</v>
      </c>
      <c r="I232" s="138">
        <f t="shared" si="6"/>
        <v>203</v>
      </c>
      <c r="J232" s="88">
        <v>41863</v>
      </c>
      <c r="K232" s="138">
        <f t="shared" si="7"/>
        <v>224</v>
      </c>
      <c r="L232" s="39">
        <v>4</v>
      </c>
      <c r="M232" s="95" t="s">
        <v>773</v>
      </c>
      <c r="N232" s="35" t="s">
        <v>541</v>
      </c>
      <c r="O232" s="39">
        <v>52</v>
      </c>
      <c r="P232" s="41">
        <v>1</v>
      </c>
      <c r="Q232" s="41">
        <v>1</v>
      </c>
      <c r="S232" s="167">
        <f>VLOOKUP($M232,'Chla data'!$E$1:$N$378,7,FALSE)</f>
        <v>34.908591275142165</v>
      </c>
      <c r="T232" s="90">
        <f>VLOOKUP($M232,'Chla data'!$E$1:$N$378,10,FALSE)</f>
        <v>1.4345991561181435</v>
      </c>
    </row>
    <row r="233" spans="1:20">
      <c r="A233" s="35">
        <v>232</v>
      </c>
      <c r="B233" s="40" t="str">
        <f>CONCATENATE(J233,"_",L233,"_",N233,"_",O233)</f>
        <v>41863_4_NP_26</v>
      </c>
      <c r="C233" s="44">
        <v>10329</v>
      </c>
      <c r="D233" s="37" t="s">
        <v>379</v>
      </c>
      <c r="E233" s="37" t="s">
        <v>380</v>
      </c>
      <c r="F233" s="57">
        <v>38.024929999999998</v>
      </c>
      <c r="G233" s="57">
        <v>-106.837052</v>
      </c>
      <c r="H233" s="88">
        <v>41842</v>
      </c>
      <c r="I233" s="138">
        <f t="shared" si="6"/>
        <v>203</v>
      </c>
      <c r="J233" s="88">
        <v>41863</v>
      </c>
      <c r="K233" s="138">
        <f t="shared" si="7"/>
        <v>224</v>
      </c>
      <c r="L233" s="39">
        <v>4</v>
      </c>
      <c r="M233" s="95" t="s">
        <v>774</v>
      </c>
      <c r="N233" s="35" t="s">
        <v>543</v>
      </c>
      <c r="O233" s="39">
        <v>26</v>
      </c>
      <c r="P233" s="41">
        <v>1</v>
      </c>
      <c r="Q233" s="41">
        <v>1</v>
      </c>
      <c r="S233" s="167">
        <f>VLOOKUP($M233,'Chla data'!$E$1:$N$378,7,FALSE)</f>
        <v>51.854509369871366</v>
      </c>
      <c r="T233" s="90">
        <f>VLOOKUP($M233,'Chla data'!$E$1:$N$378,10,FALSE)</f>
        <v>1.4608433734939759</v>
      </c>
    </row>
    <row r="234" spans="1:20">
      <c r="A234" s="35">
        <v>233</v>
      </c>
      <c r="B234" s="40" t="str">
        <f>CONCATENATE(J234,"_",L234,"_",N234,"_",O234)</f>
        <v>41863_4_NP_1</v>
      </c>
      <c r="C234" s="44">
        <v>10329</v>
      </c>
      <c r="D234" s="37" t="s">
        <v>379</v>
      </c>
      <c r="E234" s="37" t="s">
        <v>380</v>
      </c>
      <c r="F234" s="57">
        <v>38.024929999999998</v>
      </c>
      <c r="G234" s="57">
        <v>-106.837052</v>
      </c>
      <c r="H234" s="88">
        <v>41842</v>
      </c>
      <c r="I234" s="138">
        <f t="shared" si="6"/>
        <v>203</v>
      </c>
      <c r="J234" s="88">
        <v>41863</v>
      </c>
      <c r="K234" s="138">
        <f t="shared" si="7"/>
        <v>224</v>
      </c>
      <c r="L234" s="39">
        <v>4</v>
      </c>
      <c r="M234" s="95" t="s">
        <v>775</v>
      </c>
      <c r="N234" s="35" t="s">
        <v>543</v>
      </c>
      <c r="O234" s="39">
        <v>1</v>
      </c>
      <c r="P234" s="41">
        <v>1</v>
      </c>
      <c r="Q234" s="34">
        <v>1</v>
      </c>
      <c r="S234" s="167">
        <f>VLOOKUP($M234,'Chla data'!$E$1:$N$378,7,FALSE)</f>
        <v>43.720468684401354</v>
      </c>
      <c r="T234" s="90">
        <f>VLOOKUP($M234,'Chla data'!$E$1:$N$378,10,FALSE)</f>
        <v>1.3543956043956045</v>
      </c>
    </row>
    <row r="235" spans="1:20">
      <c r="A235" s="35">
        <v>234</v>
      </c>
      <c r="B235" s="40" t="str">
        <f>CONCATENATE(J235,"_",L235,"_",N235,"_",O235)</f>
        <v>41863_4_N_41</v>
      </c>
      <c r="C235" s="44">
        <v>10329</v>
      </c>
      <c r="D235" s="37" t="s">
        <v>379</v>
      </c>
      <c r="E235" s="37" t="s">
        <v>380</v>
      </c>
      <c r="F235" s="57">
        <v>38.024929999999998</v>
      </c>
      <c r="G235" s="57">
        <v>-106.837052</v>
      </c>
      <c r="H235" s="88">
        <v>41842</v>
      </c>
      <c r="I235" s="138">
        <f t="shared" si="6"/>
        <v>203</v>
      </c>
      <c r="J235" s="88">
        <v>41863</v>
      </c>
      <c r="K235" s="138">
        <f t="shared" si="7"/>
        <v>224</v>
      </c>
      <c r="L235" s="39">
        <v>4</v>
      </c>
      <c r="M235" s="95" t="s">
        <v>776</v>
      </c>
      <c r="N235" s="35" t="s">
        <v>545</v>
      </c>
      <c r="O235" s="39">
        <v>41</v>
      </c>
      <c r="P235" s="41">
        <v>1</v>
      </c>
      <c r="Q235" s="34">
        <v>1</v>
      </c>
      <c r="S235" s="167">
        <f>VLOOKUP($M235,'Chla data'!$E$1:$N$378,7,FALSE)</f>
        <v>51.515591007976802</v>
      </c>
      <c r="T235" s="90">
        <f>VLOOKUP($M235,'Chla data'!$E$1:$N$378,10,FALSE)</f>
        <v>1.5448028673835126</v>
      </c>
    </row>
    <row r="236" spans="1:20">
      <c r="A236" s="35">
        <v>235</v>
      </c>
      <c r="B236" s="40" t="str">
        <f>CONCATENATE(J236,"_",L236,"_",N236,"_",O236)</f>
        <v>41863_4_P_62</v>
      </c>
      <c r="C236" s="44">
        <v>10329</v>
      </c>
      <c r="D236" s="37" t="s">
        <v>379</v>
      </c>
      <c r="E236" s="37" t="s">
        <v>380</v>
      </c>
      <c r="F236" s="57">
        <v>38.024929999999998</v>
      </c>
      <c r="G236" s="57">
        <v>-106.837052</v>
      </c>
      <c r="H236" s="88">
        <v>41842</v>
      </c>
      <c r="I236" s="138">
        <f t="shared" si="6"/>
        <v>203</v>
      </c>
      <c r="J236" s="88">
        <v>41863</v>
      </c>
      <c r="K236" s="138">
        <f t="shared" si="7"/>
        <v>224</v>
      </c>
      <c r="L236" s="39">
        <v>4</v>
      </c>
      <c r="M236" s="95" t="s">
        <v>777</v>
      </c>
      <c r="N236" s="35" t="s">
        <v>541</v>
      </c>
      <c r="O236" s="39">
        <v>62</v>
      </c>
      <c r="P236" s="41">
        <v>1</v>
      </c>
      <c r="Q236" s="34">
        <v>1</v>
      </c>
      <c r="S236" s="167">
        <f>VLOOKUP($M236,'Chla data'!$E$1:$N$378,7,FALSE)</f>
        <v>42.364795236823021</v>
      </c>
      <c r="T236" s="90">
        <f>VLOOKUP($M236,'Chla data'!$E$1:$N$378,10,FALSE)</f>
        <v>1.4826254826254825</v>
      </c>
    </row>
    <row r="237" spans="1:20">
      <c r="A237" s="35">
        <v>236</v>
      </c>
      <c r="B237" s="40" t="str">
        <f>CONCATENATE(J237,"_",L237,"_",N237,"_",O237)</f>
        <v>41863_4_N_74</v>
      </c>
      <c r="C237" s="44">
        <v>10329</v>
      </c>
      <c r="D237" s="37" t="s">
        <v>379</v>
      </c>
      <c r="E237" s="37" t="s">
        <v>380</v>
      </c>
      <c r="F237" s="57">
        <v>38.024929999999998</v>
      </c>
      <c r="G237" s="57">
        <v>-106.837052</v>
      </c>
      <c r="H237" s="88">
        <v>41842</v>
      </c>
      <c r="I237" s="138">
        <f t="shared" si="6"/>
        <v>203</v>
      </c>
      <c r="J237" s="88">
        <v>41863</v>
      </c>
      <c r="K237" s="138">
        <f t="shared" si="7"/>
        <v>224</v>
      </c>
      <c r="L237" s="39">
        <v>4</v>
      </c>
      <c r="M237" s="95" t="s">
        <v>778</v>
      </c>
      <c r="N237" s="35" t="s">
        <v>545</v>
      </c>
      <c r="O237" s="39">
        <v>74</v>
      </c>
      <c r="P237" s="41">
        <v>1</v>
      </c>
      <c r="Q237" s="41">
        <v>1</v>
      </c>
      <c r="S237" s="167">
        <f>VLOOKUP($M237,'Chla data'!$E$1:$N$378,7,FALSE)</f>
        <v>52.36288691271325</v>
      </c>
      <c r="T237" s="90">
        <f>VLOOKUP($M237,'Chla data'!$E$1:$N$378,10,FALSE)</f>
        <v>1.4881516587677723</v>
      </c>
    </row>
    <row r="238" spans="1:20">
      <c r="A238" s="35">
        <v>237</v>
      </c>
      <c r="B238" s="40" t="str">
        <f>CONCATENATE(J238,"_",L238,"_",N238,"_",O238)</f>
        <v>41863_4_C_91</v>
      </c>
      <c r="C238" s="44">
        <v>10329</v>
      </c>
      <c r="D238" s="37" t="s">
        <v>379</v>
      </c>
      <c r="E238" s="37" t="s">
        <v>380</v>
      </c>
      <c r="F238" s="57">
        <v>38.024929999999998</v>
      </c>
      <c r="G238" s="57">
        <v>-106.837052</v>
      </c>
      <c r="H238" s="88">
        <v>41842</v>
      </c>
      <c r="I238" s="138">
        <f t="shared" si="6"/>
        <v>203</v>
      </c>
      <c r="J238" s="88">
        <v>41863</v>
      </c>
      <c r="K238" s="138">
        <f t="shared" si="7"/>
        <v>224</v>
      </c>
      <c r="L238" s="39">
        <v>4</v>
      </c>
      <c r="M238" s="95" t="s">
        <v>779</v>
      </c>
      <c r="N238" s="35" t="s">
        <v>539</v>
      </c>
      <c r="O238" s="39">
        <v>91</v>
      </c>
      <c r="P238" s="41">
        <v>1</v>
      </c>
      <c r="Q238" s="34">
        <v>1</v>
      </c>
      <c r="S238" s="167">
        <f>VLOOKUP($M238,'Chla data'!$E$1:$N$378,7,FALSE)</f>
        <v>36.942101446509675</v>
      </c>
      <c r="T238" s="90">
        <f>VLOOKUP($M238,'Chla data'!$E$1:$N$378,10,FALSE)</f>
        <v>1.4887892376681615</v>
      </c>
    </row>
    <row r="239" spans="1:20">
      <c r="A239" s="35">
        <v>238</v>
      </c>
      <c r="B239" s="40" t="str">
        <f>CONCATENATE(J239,"_",L239,"_",N239,"_",O239)</f>
        <v>41863_4_C_51</v>
      </c>
      <c r="C239" s="44">
        <v>10329</v>
      </c>
      <c r="D239" s="37" t="s">
        <v>379</v>
      </c>
      <c r="E239" s="37" t="s">
        <v>380</v>
      </c>
      <c r="F239" s="57">
        <v>38.024929999999998</v>
      </c>
      <c r="G239" s="57">
        <v>-106.837052</v>
      </c>
      <c r="H239" s="88">
        <v>41842</v>
      </c>
      <c r="I239" s="138">
        <f t="shared" si="6"/>
        <v>203</v>
      </c>
      <c r="J239" s="88">
        <v>41863</v>
      </c>
      <c r="K239" s="138">
        <f t="shared" si="7"/>
        <v>224</v>
      </c>
      <c r="L239" s="39">
        <v>4</v>
      </c>
      <c r="M239" s="95" t="s">
        <v>780</v>
      </c>
      <c r="N239" s="35" t="s">
        <v>539</v>
      </c>
      <c r="O239" s="39">
        <v>51</v>
      </c>
      <c r="P239" s="34">
        <v>1</v>
      </c>
      <c r="Q239" s="34">
        <v>1</v>
      </c>
      <c r="S239" s="167">
        <f>VLOOKUP($M239,'Chla data'!$E$1:$N$378,7,FALSE)</f>
        <v>37.78939735124613</v>
      </c>
      <c r="T239" s="90">
        <f>VLOOKUP($M239,'Chla data'!$E$1:$N$378,10,FALSE)</f>
        <v>1.4837310195227766</v>
      </c>
    </row>
    <row r="240" spans="1:20">
      <c r="A240" s="35">
        <v>239</v>
      </c>
      <c r="B240" s="40" t="str">
        <f>CONCATENATE(J240,"_",L240,"_",N240,"_",O240)</f>
        <v>41863_4_NP_91</v>
      </c>
      <c r="C240" s="44">
        <v>10329</v>
      </c>
      <c r="D240" s="37" t="s">
        <v>379</v>
      </c>
      <c r="E240" s="37" t="s">
        <v>380</v>
      </c>
      <c r="F240" s="57">
        <v>38.024929999999998</v>
      </c>
      <c r="G240" s="57">
        <v>-106.837052</v>
      </c>
      <c r="H240" s="88">
        <v>41842</v>
      </c>
      <c r="I240" s="138">
        <f t="shared" si="6"/>
        <v>203</v>
      </c>
      <c r="J240" s="88">
        <v>41863</v>
      </c>
      <c r="K240" s="138">
        <f t="shared" si="7"/>
        <v>224</v>
      </c>
      <c r="L240" s="39">
        <v>4</v>
      </c>
      <c r="M240" s="95" t="s">
        <v>781</v>
      </c>
      <c r="N240" s="35" t="s">
        <v>543</v>
      </c>
      <c r="O240" s="39">
        <v>91</v>
      </c>
      <c r="P240" s="41">
        <v>1</v>
      </c>
      <c r="Q240" s="34">
        <v>1</v>
      </c>
      <c r="S240" s="167">
        <f>VLOOKUP($M240,'Chla data'!$E$1:$N$378,7,FALSE)</f>
        <v>61.344223502919718</v>
      </c>
      <c r="T240" s="90">
        <f>VLOOKUP($M240,'Chla data'!$E$1:$N$378,10,FALSE)</f>
        <v>1.4713541666666665</v>
      </c>
    </row>
    <row r="241" spans="1:20">
      <c r="A241" s="35">
        <v>240</v>
      </c>
      <c r="B241" s="40" t="str">
        <f>CONCATENATE(J241,"_",L241,"_",N241,"_",O241)</f>
        <v>41863_4_C_107</v>
      </c>
      <c r="C241" s="44">
        <v>10329</v>
      </c>
      <c r="D241" s="37" t="s">
        <v>379</v>
      </c>
      <c r="E241" s="37" t="s">
        <v>380</v>
      </c>
      <c r="F241" s="57">
        <v>38.024929999999998</v>
      </c>
      <c r="G241" s="57">
        <v>-106.837052</v>
      </c>
      <c r="H241" s="88">
        <v>41842</v>
      </c>
      <c r="I241" s="138">
        <f t="shared" si="6"/>
        <v>203</v>
      </c>
      <c r="J241" s="88">
        <v>41863</v>
      </c>
      <c r="K241" s="138">
        <f t="shared" si="7"/>
        <v>224</v>
      </c>
      <c r="L241" s="39">
        <v>4</v>
      </c>
      <c r="M241" s="95" t="s">
        <v>782</v>
      </c>
      <c r="N241" s="35" t="s">
        <v>539</v>
      </c>
      <c r="O241" s="39">
        <v>107</v>
      </c>
      <c r="P241" s="34">
        <v>1</v>
      </c>
      <c r="Q241" s="34">
        <v>1</v>
      </c>
      <c r="S241" s="167">
        <f>VLOOKUP($M241,'Chla data'!$E$1:$N$378,7,FALSE)</f>
        <v>46.601274760505326</v>
      </c>
      <c r="T241" s="90">
        <f>VLOOKUP($M241,'Chla data'!$E$1:$N$378,10,FALSE)</f>
        <v>1.4963898916967511</v>
      </c>
    </row>
    <row r="242" spans="1:20">
      <c r="A242" s="35">
        <v>241</v>
      </c>
      <c r="B242" s="40" t="str">
        <f>CONCATENATE(J242,"_",L242,"_",N242,"_",O242)</f>
        <v>41863_6_P_20</v>
      </c>
      <c r="C242" s="45">
        <v>10324</v>
      </c>
      <c r="D242" s="37" t="s">
        <v>372</v>
      </c>
      <c r="E242" s="37" t="s">
        <v>783</v>
      </c>
      <c r="F242" s="57">
        <v>38.223889999999997</v>
      </c>
      <c r="G242" s="57">
        <v>-106.743961</v>
      </c>
      <c r="H242" s="88">
        <v>41842</v>
      </c>
      <c r="I242" s="138">
        <f t="shared" si="6"/>
        <v>203</v>
      </c>
      <c r="J242" s="88">
        <v>41863</v>
      </c>
      <c r="K242" s="138">
        <f t="shared" si="7"/>
        <v>224</v>
      </c>
      <c r="L242" s="39">
        <v>6</v>
      </c>
      <c r="M242" s="95" t="s">
        <v>784</v>
      </c>
      <c r="N242" s="35" t="s">
        <v>541</v>
      </c>
      <c r="O242" s="39">
        <v>20</v>
      </c>
      <c r="P242" s="41">
        <v>1</v>
      </c>
      <c r="Q242" s="34">
        <v>1</v>
      </c>
      <c r="S242" s="167">
        <f>VLOOKUP($M242,'Chla data'!$E$1:$N$378,7,FALSE)</f>
        <v>9.8286324949429442</v>
      </c>
      <c r="T242" s="90">
        <f>VLOOKUP($M242,'Chla data'!$E$1:$N$378,10,FALSE)</f>
        <v>1.3452380952380953</v>
      </c>
    </row>
    <row r="243" spans="1:20">
      <c r="A243" s="35">
        <v>242</v>
      </c>
      <c r="B243" s="40" t="str">
        <f>CONCATENATE(J243,"_",L243,"_",N243,"_",O243)</f>
        <v>41863_6_N_67</v>
      </c>
      <c r="C243" s="45">
        <v>10324</v>
      </c>
      <c r="D243" s="37" t="s">
        <v>372</v>
      </c>
      <c r="E243" s="37" t="s">
        <v>783</v>
      </c>
      <c r="F243" s="57">
        <v>38.223889999999997</v>
      </c>
      <c r="G243" s="57">
        <v>-106.743961</v>
      </c>
      <c r="H243" s="88">
        <v>41842</v>
      </c>
      <c r="I243" s="138">
        <f t="shared" si="6"/>
        <v>203</v>
      </c>
      <c r="J243" s="88">
        <v>41863</v>
      </c>
      <c r="K243" s="138">
        <f t="shared" si="7"/>
        <v>224</v>
      </c>
      <c r="L243" s="39">
        <v>6</v>
      </c>
      <c r="M243" s="95" t="s">
        <v>785</v>
      </c>
      <c r="N243" s="35" t="s">
        <v>545</v>
      </c>
      <c r="O243" s="39">
        <v>67</v>
      </c>
      <c r="P243" s="41">
        <v>1</v>
      </c>
      <c r="Q243" s="34">
        <v>1</v>
      </c>
      <c r="S243" s="167">
        <f>VLOOKUP($M243,'Chla data'!$E$1:$N$378,7,FALSE)</f>
        <v>162.68081370940041</v>
      </c>
      <c r="T243" s="90">
        <f>VLOOKUP($M243,'Chla data'!$E$1:$N$378,10,FALSE)</f>
        <v>1.5925925925925926</v>
      </c>
    </row>
    <row r="244" spans="1:20">
      <c r="A244" s="35">
        <v>243</v>
      </c>
      <c r="B244" s="40" t="str">
        <f>CONCATENATE(J244,"_",L244,"_",N244,"_",O244)</f>
        <v>41863_6_NP_78</v>
      </c>
      <c r="C244" s="45">
        <v>10324</v>
      </c>
      <c r="D244" s="37" t="s">
        <v>372</v>
      </c>
      <c r="E244" s="37" t="s">
        <v>783</v>
      </c>
      <c r="F244" s="57">
        <v>38.223889999999997</v>
      </c>
      <c r="G244" s="57">
        <v>-106.743961</v>
      </c>
      <c r="H244" s="88">
        <v>41842</v>
      </c>
      <c r="I244" s="138">
        <f t="shared" si="6"/>
        <v>203</v>
      </c>
      <c r="J244" s="88">
        <v>41863</v>
      </c>
      <c r="K244" s="138">
        <f t="shared" si="7"/>
        <v>224</v>
      </c>
      <c r="L244" s="39">
        <v>6</v>
      </c>
      <c r="M244" s="95" t="s">
        <v>786</v>
      </c>
      <c r="N244" s="35" t="s">
        <v>543</v>
      </c>
      <c r="O244" s="39">
        <v>78</v>
      </c>
      <c r="P244" s="41">
        <v>1</v>
      </c>
      <c r="Q244" s="41">
        <v>1</v>
      </c>
      <c r="S244" s="167">
        <f>VLOOKUP($M244,'Chla data'!$E$1:$N$378,7,FALSE)</f>
        <v>216.90775161253396</v>
      </c>
      <c r="T244" s="90">
        <f>VLOOKUP($M244,'Chla data'!$E$1:$N$378,10,FALSE)</f>
        <v>1.6336633663366338</v>
      </c>
    </row>
    <row r="245" spans="1:20">
      <c r="A245" s="35">
        <v>244</v>
      </c>
      <c r="B245" s="40" t="str">
        <f>CONCATENATE(J245,"_",L245,"_",N245,"_",O245)</f>
        <v>41863_6_NP_37</v>
      </c>
      <c r="C245" s="45">
        <v>10324</v>
      </c>
      <c r="D245" s="37" t="s">
        <v>372</v>
      </c>
      <c r="E245" s="37" t="s">
        <v>783</v>
      </c>
      <c r="F245" s="57">
        <v>38.223889999999997</v>
      </c>
      <c r="G245" s="57">
        <v>-106.743961</v>
      </c>
      <c r="H245" s="88">
        <v>41842</v>
      </c>
      <c r="I245" s="138">
        <f t="shared" si="6"/>
        <v>203</v>
      </c>
      <c r="J245" s="88">
        <v>41863</v>
      </c>
      <c r="K245" s="138">
        <f t="shared" si="7"/>
        <v>224</v>
      </c>
      <c r="L245" s="39">
        <v>6</v>
      </c>
      <c r="M245" s="95" t="s">
        <v>787</v>
      </c>
      <c r="N245" s="35" t="s">
        <v>543</v>
      </c>
      <c r="O245" s="39">
        <v>37</v>
      </c>
      <c r="P245" s="41">
        <v>1</v>
      </c>
      <c r="Q245" s="41">
        <v>0</v>
      </c>
      <c r="S245" s="167" t="e">
        <f>VLOOKUP($M245,'Chla data'!$E$1:$N$378,7,FALSE)</f>
        <v>#N/A</v>
      </c>
      <c r="T245" s="90" t="e">
        <f>VLOOKUP($M245,'Chla data'!$E$1:$N$378,10,FALSE)</f>
        <v>#N/A</v>
      </c>
    </row>
    <row r="246" spans="1:20">
      <c r="A246" s="35">
        <v>245</v>
      </c>
      <c r="B246" s="40" t="str">
        <f>CONCATENATE(J246,"_",L246,"_",N246,"_",O246)</f>
        <v>41863_6_NP_93</v>
      </c>
      <c r="C246" s="45">
        <v>10324</v>
      </c>
      <c r="D246" s="37" t="s">
        <v>372</v>
      </c>
      <c r="E246" s="37" t="s">
        <v>783</v>
      </c>
      <c r="F246" s="57">
        <v>38.223889999999997</v>
      </c>
      <c r="G246" s="57">
        <v>-106.743961</v>
      </c>
      <c r="H246" s="88">
        <v>41842</v>
      </c>
      <c r="I246" s="138">
        <f t="shared" si="6"/>
        <v>203</v>
      </c>
      <c r="J246" s="88">
        <v>41863</v>
      </c>
      <c r="K246" s="138">
        <f t="shared" si="7"/>
        <v>224</v>
      </c>
      <c r="L246" s="39">
        <v>6</v>
      </c>
      <c r="M246" s="95" t="s">
        <v>788</v>
      </c>
      <c r="N246" s="35" t="s">
        <v>543</v>
      </c>
      <c r="O246" s="39">
        <v>93</v>
      </c>
      <c r="P246" s="41">
        <v>1</v>
      </c>
      <c r="Q246" s="34">
        <v>1</v>
      </c>
      <c r="S246" s="167">
        <f>VLOOKUP($M246,'Chla data'!$E$1:$N$378,7,FALSE)</f>
        <v>81.340406854700234</v>
      </c>
      <c r="T246" s="90">
        <f>VLOOKUP($M246,'Chla data'!$E$1:$N$378,10,FALSE)</f>
        <v>1.4033613445378152</v>
      </c>
    </row>
    <row r="247" spans="1:20">
      <c r="A247" s="35">
        <v>246</v>
      </c>
      <c r="B247" s="40" t="str">
        <f>CONCATENATE(J247,"_",L247,"_",N247,"_",O247)</f>
        <v>41863_6_C_85</v>
      </c>
      <c r="C247" s="45">
        <v>10324</v>
      </c>
      <c r="D247" s="37" t="s">
        <v>372</v>
      </c>
      <c r="E247" s="37" t="s">
        <v>783</v>
      </c>
      <c r="F247" s="57">
        <v>38.223889999999997</v>
      </c>
      <c r="G247" s="57">
        <v>-106.743961</v>
      </c>
      <c r="H247" s="88">
        <v>41842</v>
      </c>
      <c r="I247" s="138">
        <f t="shared" si="6"/>
        <v>203</v>
      </c>
      <c r="J247" s="88">
        <v>41863</v>
      </c>
      <c r="K247" s="138">
        <f t="shared" si="7"/>
        <v>224</v>
      </c>
      <c r="L247" s="39">
        <v>6</v>
      </c>
      <c r="M247" s="95" t="s">
        <v>789</v>
      </c>
      <c r="N247" s="35" t="s">
        <v>539</v>
      </c>
      <c r="O247" s="39">
        <v>85</v>
      </c>
      <c r="P247" s="41">
        <v>1</v>
      </c>
      <c r="Q247" s="41">
        <v>0</v>
      </c>
      <c r="S247" s="167" t="e">
        <f>VLOOKUP($M247,'Chla data'!$E$1:$N$378,7,FALSE)</f>
        <v>#N/A</v>
      </c>
      <c r="T247" s="90" t="e">
        <f>VLOOKUP($M247,'Chla data'!$E$1:$N$378,10,FALSE)</f>
        <v>#N/A</v>
      </c>
    </row>
    <row r="248" spans="1:20">
      <c r="A248" s="35">
        <v>247</v>
      </c>
      <c r="B248" s="40" t="str">
        <f>CONCATENATE(J248,"_",L248,"_",N248,"_",O248)</f>
        <v>41863_6_N_60</v>
      </c>
      <c r="C248" s="45">
        <v>10324</v>
      </c>
      <c r="D248" s="37" t="s">
        <v>372</v>
      </c>
      <c r="E248" s="37" t="s">
        <v>783</v>
      </c>
      <c r="F248" s="57">
        <v>38.223889999999997</v>
      </c>
      <c r="G248" s="57">
        <v>-106.743961</v>
      </c>
      <c r="H248" s="88">
        <v>41842</v>
      </c>
      <c r="I248" s="138">
        <f t="shared" si="6"/>
        <v>203</v>
      </c>
      <c r="J248" s="88">
        <v>41863</v>
      </c>
      <c r="K248" s="138">
        <f t="shared" si="7"/>
        <v>224</v>
      </c>
      <c r="L248" s="39">
        <v>6</v>
      </c>
      <c r="M248" s="95" t="s">
        <v>790</v>
      </c>
      <c r="N248" s="35" t="s">
        <v>545</v>
      </c>
      <c r="O248" s="39">
        <v>60</v>
      </c>
      <c r="P248" s="41">
        <v>1</v>
      </c>
      <c r="Q248" s="34">
        <v>1</v>
      </c>
      <c r="S248" s="167">
        <f>VLOOKUP($M248,'Chla data'!$E$1:$N$378,7,FALSE)</f>
        <v>155.90244647150874</v>
      </c>
      <c r="T248" s="90">
        <f>VLOOKUP($M248,'Chla data'!$E$1:$N$378,10,FALSE)</f>
        <v>1.5679012345679013</v>
      </c>
    </row>
    <row r="249" spans="1:20">
      <c r="A249" s="35">
        <v>248</v>
      </c>
      <c r="B249" s="40" t="str">
        <f>CONCATENATE(J249,"_",L249,"_",N249,"_",O249)</f>
        <v>41863_6_N_46</v>
      </c>
      <c r="C249" s="45">
        <v>10324</v>
      </c>
      <c r="D249" s="37" t="s">
        <v>372</v>
      </c>
      <c r="E249" s="37" t="s">
        <v>783</v>
      </c>
      <c r="F249" s="57">
        <v>38.223889999999997</v>
      </c>
      <c r="G249" s="57">
        <v>-106.743961</v>
      </c>
      <c r="H249" s="88">
        <v>41842</v>
      </c>
      <c r="I249" s="138">
        <f t="shared" si="6"/>
        <v>203</v>
      </c>
      <c r="J249" s="88">
        <v>41863</v>
      </c>
      <c r="K249" s="138">
        <f t="shared" si="7"/>
        <v>224</v>
      </c>
      <c r="L249" s="39">
        <v>6</v>
      </c>
      <c r="M249" s="95" t="s">
        <v>791</v>
      </c>
      <c r="N249" s="35" t="s">
        <v>545</v>
      </c>
      <c r="O249" s="39">
        <v>46</v>
      </c>
      <c r="P249" s="41">
        <v>1</v>
      </c>
      <c r="Q249" s="41">
        <v>0</v>
      </c>
      <c r="S249" s="167" t="e">
        <f>VLOOKUP($M249,'Chla data'!$E$1:$N$378,7,FALSE)</f>
        <v>#N/A</v>
      </c>
      <c r="T249" s="90" t="e">
        <f>VLOOKUP($M249,'Chla data'!$E$1:$N$378,10,FALSE)</f>
        <v>#N/A</v>
      </c>
    </row>
    <row r="250" spans="1:20">
      <c r="A250" s="35">
        <v>249</v>
      </c>
      <c r="B250" s="40" t="str">
        <f>CONCATENATE(J250,"_",L250,"_",N250,"_",O250)</f>
        <v>41863_6_C_22</v>
      </c>
      <c r="C250" s="45">
        <v>10324</v>
      </c>
      <c r="D250" s="37" t="s">
        <v>372</v>
      </c>
      <c r="E250" s="37" t="s">
        <v>783</v>
      </c>
      <c r="F250" s="57">
        <v>38.223889999999997</v>
      </c>
      <c r="G250" s="57">
        <v>-106.743961</v>
      </c>
      <c r="H250" s="88">
        <v>41842</v>
      </c>
      <c r="I250" s="138">
        <f t="shared" si="6"/>
        <v>203</v>
      </c>
      <c r="J250" s="88">
        <v>41863</v>
      </c>
      <c r="K250" s="138">
        <f t="shared" si="7"/>
        <v>224</v>
      </c>
      <c r="L250" s="39">
        <v>6</v>
      </c>
      <c r="M250" s="95" t="s">
        <v>792</v>
      </c>
      <c r="N250" s="35" t="s">
        <v>539</v>
      </c>
      <c r="O250" s="39">
        <v>22</v>
      </c>
      <c r="P250" s="34">
        <v>1</v>
      </c>
      <c r="Q250" s="34">
        <v>1</v>
      </c>
      <c r="S250" s="167">
        <f>VLOOKUP($M250,'Chla data'!$E$1:$N$378,7,FALSE)</f>
        <v>22.707530246937139</v>
      </c>
      <c r="T250" s="90">
        <f>VLOOKUP($M250,'Chla data'!$E$1:$N$378,10,FALSE)</f>
        <v>1.4785714285714286</v>
      </c>
    </row>
    <row r="251" spans="1:20">
      <c r="A251" s="35">
        <v>250</v>
      </c>
      <c r="B251" s="40" t="str">
        <f>CONCATENATE(J251,"_",L251,"_",N251,"_",O251)</f>
        <v>41863_6_NP_57</v>
      </c>
      <c r="C251" s="45">
        <v>10324</v>
      </c>
      <c r="D251" s="37" t="s">
        <v>372</v>
      </c>
      <c r="E251" s="37" t="s">
        <v>783</v>
      </c>
      <c r="F251" s="57">
        <v>38.223889999999997</v>
      </c>
      <c r="G251" s="57">
        <v>-106.743961</v>
      </c>
      <c r="H251" s="88">
        <v>41842</v>
      </c>
      <c r="I251" s="138">
        <f t="shared" si="6"/>
        <v>203</v>
      </c>
      <c r="J251" s="88">
        <v>41863</v>
      </c>
      <c r="K251" s="138">
        <f t="shared" si="7"/>
        <v>224</v>
      </c>
      <c r="L251" s="39">
        <v>6</v>
      </c>
      <c r="M251" s="95" t="s">
        <v>793</v>
      </c>
      <c r="N251" s="35" t="s">
        <v>543</v>
      </c>
      <c r="O251" s="39">
        <v>57</v>
      </c>
      <c r="P251" s="41">
        <v>1</v>
      </c>
      <c r="Q251" s="34">
        <v>1</v>
      </c>
      <c r="S251" s="167">
        <f>VLOOKUP($M251,'Chla data'!$E$1:$N$378,7,FALSE)</f>
        <v>86.424182283118995</v>
      </c>
      <c r="T251" s="90">
        <f>VLOOKUP($M251,'Chla data'!$E$1:$N$378,10,FALSE)</f>
        <v>1.3541666666666667</v>
      </c>
    </row>
    <row r="252" spans="1:20">
      <c r="A252" s="35">
        <v>251</v>
      </c>
      <c r="B252" s="40" t="str">
        <f>CONCATENATE(J252,"_",L252,"_",N252,"_",O252)</f>
        <v>41863_6_P_50</v>
      </c>
      <c r="C252" s="45">
        <v>10324</v>
      </c>
      <c r="D252" s="37" t="s">
        <v>372</v>
      </c>
      <c r="E252" s="37" t="s">
        <v>783</v>
      </c>
      <c r="F252" s="57">
        <v>38.223889999999997</v>
      </c>
      <c r="G252" s="57">
        <v>-106.743961</v>
      </c>
      <c r="H252" s="88">
        <v>41842</v>
      </c>
      <c r="I252" s="138">
        <f t="shared" si="6"/>
        <v>203</v>
      </c>
      <c r="J252" s="88">
        <v>41863</v>
      </c>
      <c r="K252" s="138">
        <f t="shared" si="7"/>
        <v>224</v>
      </c>
      <c r="L252" s="39">
        <v>6</v>
      </c>
      <c r="M252" s="95" t="s">
        <v>794</v>
      </c>
      <c r="N252" s="35" t="s">
        <v>541</v>
      </c>
      <c r="O252" s="39">
        <v>50</v>
      </c>
      <c r="P252" s="41">
        <v>1</v>
      </c>
      <c r="Q252" s="41">
        <v>1</v>
      </c>
      <c r="S252" s="167">
        <f>VLOOKUP($M252,'Chla data'!$E$1:$N$378,7,FALSE)</f>
        <v>34.569672913247587</v>
      </c>
      <c r="T252" s="90">
        <f>VLOOKUP($M252,'Chla data'!$E$1:$N$378,10,FALSE)</f>
        <v>1.4834123222748816</v>
      </c>
    </row>
    <row r="253" spans="1:20">
      <c r="A253" s="35">
        <v>252</v>
      </c>
      <c r="B253" s="40" t="str">
        <f>CONCATENATE(J253,"_",L253,"_",N253,"_",O253)</f>
        <v>41863_6_P_59</v>
      </c>
      <c r="C253" s="45">
        <v>10324</v>
      </c>
      <c r="D253" s="37" t="s">
        <v>372</v>
      </c>
      <c r="E253" s="37" t="s">
        <v>783</v>
      </c>
      <c r="F253" s="57">
        <v>38.223889999999997</v>
      </c>
      <c r="G253" s="57">
        <v>-106.743961</v>
      </c>
      <c r="H253" s="88">
        <v>41842</v>
      </c>
      <c r="I253" s="138">
        <f t="shared" si="6"/>
        <v>203</v>
      </c>
      <c r="J253" s="88">
        <v>41863</v>
      </c>
      <c r="K253" s="138">
        <f t="shared" si="7"/>
        <v>224</v>
      </c>
      <c r="L253" s="39">
        <v>6</v>
      </c>
      <c r="M253" s="95" t="s">
        <v>795</v>
      </c>
      <c r="N253" s="35" t="s">
        <v>541</v>
      </c>
      <c r="O253" s="39">
        <v>59</v>
      </c>
      <c r="P253" s="41">
        <v>1</v>
      </c>
      <c r="Q253" s="34">
        <v>1</v>
      </c>
      <c r="S253" s="167">
        <f>VLOOKUP($M253,'Chla data'!$E$1:$N$378,7,FALSE)</f>
        <v>22.029693523147973</v>
      </c>
      <c r="T253" s="90">
        <f>VLOOKUP($M253,'Chla data'!$E$1:$N$378,10,FALSE)</f>
        <v>1.3823529411764706</v>
      </c>
    </row>
    <row r="254" spans="1:20">
      <c r="A254" s="35">
        <v>253</v>
      </c>
      <c r="B254" s="40" t="str">
        <f>CONCATENATE(J254,"_",L254,"_",N254,"_",O254)</f>
        <v>41863_6_N_1</v>
      </c>
      <c r="C254" s="45">
        <v>10324</v>
      </c>
      <c r="D254" s="37" t="s">
        <v>372</v>
      </c>
      <c r="E254" s="37" t="s">
        <v>783</v>
      </c>
      <c r="F254" s="57">
        <v>38.223889999999997</v>
      </c>
      <c r="G254" s="57">
        <v>-106.743961</v>
      </c>
      <c r="H254" s="88">
        <v>41842</v>
      </c>
      <c r="I254" s="138">
        <f t="shared" si="6"/>
        <v>203</v>
      </c>
      <c r="J254" s="88">
        <v>41863</v>
      </c>
      <c r="K254" s="138">
        <f t="shared" si="7"/>
        <v>224</v>
      </c>
      <c r="L254" s="39">
        <v>6</v>
      </c>
      <c r="M254" s="95" t="s">
        <v>796</v>
      </c>
      <c r="N254" s="35" t="s">
        <v>545</v>
      </c>
      <c r="O254" s="39">
        <v>1</v>
      </c>
      <c r="P254" s="41">
        <v>1</v>
      </c>
      <c r="Q254" s="34">
        <v>1</v>
      </c>
      <c r="S254" s="167">
        <f>VLOOKUP($M254,'Chla data'!$E$1:$N$378,7,FALSE)</f>
        <v>196.57264989885883</v>
      </c>
      <c r="T254" s="90">
        <f>VLOOKUP($M254,'Chla data'!$E$1:$N$378,10,FALSE)</f>
        <v>1.6590909090909092</v>
      </c>
    </row>
    <row r="255" spans="1:20">
      <c r="A255" s="35">
        <v>254</v>
      </c>
      <c r="B255" s="40" t="str">
        <f>CONCATENATE(J255,"_",L255,"_",N255,"_",O255)</f>
        <v>41863_6_C_18</v>
      </c>
      <c r="C255" s="45">
        <v>10324</v>
      </c>
      <c r="D255" s="37" t="s">
        <v>372</v>
      </c>
      <c r="E255" s="37" t="s">
        <v>783</v>
      </c>
      <c r="F255" s="57">
        <v>38.223889999999997</v>
      </c>
      <c r="G255" s="57">
        <v>-106.743961</v>
      </c>
      <c r="H255" s="88">
        <v>41842</v>
      </c>
      <c r="I255" s="138">
        <f t="shared" si="6"/>
        <v>203</v>
      </c>
      <c r="J255" s="88">
        <v>41863</v>
      </c>
      <c r="K255" s="138">
        <f t="shared" si="7"/>
        <v>224</v>
      </c>
      <c r="L255" s="39">
        <v>6</v>
      </c>
      <c r="M255" s="95" t="s">
        <v>797</v>
      </c>
      <c r="N255" s="35" t="s">
        <v>539</v>
      </c>
      <c r="O255" s="39">
        <v>18</v>
      </c>
      <c r="P255" s="34">
        <v>1</v>
      </c>
      <c r="Q255" s="34">
        <v>0</v>
      </c>
      <c r="S255" s="167" t="e">
        <f>VLOOKUP($M255,'Chla data'!$E$1:$N$378,7,FALSE)</f>
        <v>#N/A</v>
      </c>
      <c r="T255" s="90" t="e">
        <f>VLOOKUP($M255,'Chla data'!$E$1:$N$378,10,FALSE)</f>
        <v>#N/A</v>
      </c>
    </row>
    <row r="256" spans="1:20">
      <c r="A256" s="35">
        <v>255</v>
      </c>
      <c r="B256" s="40" t="str">
        <f>CONCATENATE(J256,"_",L256,"_",N256,"_",O256)</f>
        <v>41863_6_C_71</v>
      </c>
      <c r="C256" s="45">
        <v>10324</v>
      </c>
      <c r="D256" s="37" t="s">
        <v>372</v>
      </c>
      <c r="E256" s="37" t="s">
        <v>783</v>
      </c>
      <c r="F256" s="57">
        <v>38.223889999999997</v>
      </c>
      <c r="G256" s="57">
        <v>-106.743961</v>
      </c>
      <c r="H256" s="88">
        <v>41842</v>
      </c>
      <c r="I256" s="138">
        <f t="shared" si="6"/>
        <v>203</v>
      </c>
      <c r="J256" s="88">
        <v>41863</v>
      </c>
      <c r="K256" s="138">
        <f t="shared" si="7"/>
        <v>224</v>
      </c>
      <c r="L256" s="39">
        <v>6</v>
      </c>
      <c r="M256" s="95" t="s">
        <v>798</v>
      </c>
      <c r="N256" s="35" t="s">
        <v>539</v>
      </c>
      <c r="O256" s="39">
        <v>71</v>
      </c>
      <c r="P256" s="41">
        <v>1</v>
      </c>
      <c r="Q256" s="34">
        <v>1</v>
      </c>
      <c r="S256" s="167">
        <f>VLOOKUP($M256,'Chla data'!$E$1:$N$378,7,FALSE)</f>
        <v>39.653448341666355</v>
      </c>
      <c r="T256" s="90">
        <f>VLOOKUP($M256,'Chla data'!$E$1:$N$378,10,FALSE)</f>
        <v>1.5391705069124424</v>
      </c>
    </row>
    <row r="257" spans="1:20">
      <c r="A257" s="35">
        <v>256</v>
      </c>
      <c r="B257" s="40" t="str">
        <f>CONCATENATE(J257,"_",L257,"_",N257,"_",O257)</f>
        <v>41863_6_C_65</v>
      </c>
      <c r="C257" s="45">
        <v>10324</v>
      </c>
      <c r="D257" s="37" t="s">
        <v>372</v>
      </c>
      <c r="E257" s="37" t="s">
        <v>783</v>
      </c>
      <c r="F257" s="57">
        <v>38.223889999999997</v>
      </c>
      <c r="G257" s="57">
        <v>-106.743961</v>
      </c>
      <c r="H257" s="88">
        <v>41842</v>
      </c>
      <c r="I257" s="138">
        <f t="shared" si="6"/>
        <v>203</v>
      </c>
      <c r="J257" s="88">
        <v>41863</v>
      </c>
      <c r="K257" s="138">
        <f t="shared" si="7"/>
        <v>224</v>
      </c>
      <c r="L257" s="39">
        <v>6</v>
      </c>
      <c r="M257" s="95" t="s">
        <v>799</v>
      </c>
      <c r="N257" s="35" t="s">
        <v>539</v>
      </c>
      <c r="O257" s="39">
        <v>65</v>
      </c>
      <c r="P257" s="34">
        <v>1</v>
      </c>
      <c r="Q257" s="34">
        <v>0</v>
      </c>
      <c r="S257" s="167" t="e">
        <f>VLOOKUP($M257,'Chla data'!$E$1:$N$378,7,FALSE)</f>
        <v>#N/A</v>
      </c>
      <c r="T257" s="90" t="e">
        <f>VLOOKUP($M257,'Chla data'!$E$1:$N$378,10,FALSE)</f>
        <v>#N/A</v>
      </c>
    </row>
    <row r="258" spans="1:20">
      <c r="A258" s="35">
        <v>257</v>
      </c>
      <c r="B258" s="40" t="str">
        <f>CONCATENATE(J258,"_",L258,"_",N258,"_",O258)</f>
        <v>41863_6_P_32</v>
      </c>
      <c r="C258" s="45">
        <v>10324</v>
      </c>
      <c r="D258" s="37" t="s">
        <v>372</v>
      </c>
      <c r="E258" s="37" t="s">
        <v>783</v>
      </c>
      <c r="F258" s="57">
        <v>38.223889999999997</v>
      </c>
      <c r="G258" s="57">
        <v>-106.743961</v>
      </c>
      <c r="H258" s="88">
        <v>41842</v>
      </c>
      <c r="I258" s="138">
        <f t="shared" si="6"/>
        <v>203</v>
      </c>
      <c r="J258" s="88">
        <v>41863</v>
      </c>
      <c r="K258" s="138">
        <f t="shared" si="7"/>
        <v>224</v>
      </c>
      <c r="L258" s="39">
        <v>6</v>
      </c>
      <c r="M258" s="95" t="s">
        <v>800</v>
      </c>
      <c r="N258" s="35" t="s">
        <v>541</v>
      </c>
      <c r="O258" s="39">
        <v>32</v>
      </c>
      <c r="P258" s="41">
        <v>1</v>
      </c>
      <c r="Q258" s="41">
        <v>0</v>
      </c>
      <c r="S258" s="167" t="e">
        <f>VLOOKUP($M258,'Chla data'!$E$1:$N$378,7,FALSE)</f>
        <v>#N/A</v>
      </c>
      <c r="T258" s="90" t="e">
        <f>VLOOKUP($M258,'Chla data'!$E$1:$N$378,10,FALSE)</f>
        <v>#N/A</v>
      </c>
    </row>
    <row r="259" spans="1:20">
      <c r="A259" s="35">
        <v>258</v>
      </c>
      <c r="B259" s="40" t="str">
        <f>CONCATENATE(J259,"_",L259,"_",N259,"_",O259)</f>
        <v>41863_6_P_15</v>
      </c>
      <c r="C259" s="45">
        <v>10324</v>
      </c>
      <c r="D259" s="37" t="s">
        <v>372</v>
      </c>
      <c r="E259" s="37" t="s">
        <v>783</v>
      </c>
      <c r="F259" s="57">
        <v>38.223889999999997</v>
      </c>
      <c r="G259" s="57">
        <v>-106.743961</v>
      </c>
      <c r="H259" s="88">
        <v>41842</v>
      </c>
      <c r="I259" s="138">
        <f t="shared" ref="I259:I322" si="8">H259-DATE(YEAR(H259),1,1)+1</f>
        <v>203</v>
      </c>
      <c r="J259" s="88">
        <v>41863</v>
      </c>
      <c r="K259" s="138">
        <f t="shared" ref="K259:K322" si="9">J259-DATE(YEAR(J259),1,1)+1</f>
        <v>224</v>
      </c>
      <c r="L259" s="39">
        <v>6</v>
      </c>
      <c r="M259" s="95" t="s">
        <v>801</v>
      </c>
      <c r="N259" s="35" t="s">
        <v>541</v>
      </c>
      <c r="O259" s="39">
        <v>15</v>
      </c>
      <c r="P259" s="41">
        <v>1</v>
      </c>
      <c r="Q259" s="41">
        <v>1</v>
      </c>
      <c r="S259" s="167">
        <f>VLOOKUP($M259,'Chla data'!$E$1:$N$378,7,FALSE)</f>
        <v>13.556734475783363</v>
      </c>
      <c r="T259" s="90">
        <f>VLOOKUP($M259,'Chla data'!$E$1:$N$378,10,FALSE)</f>
        <v>1.392156862745098</v>
      </c>
    </row>
    <row r="260" spans="1:20">
      <c r="A260" s="35">
        <v>259</v>
      </c>
      <c r="B260" s="40" t="str">
        <f>CONCATENATE(J260,"_",L260,"_",N260,"_",O260)</f>
        <v>41863_6_NP_17</v>
      </c>
      <c r="C260" s="45">
        <v>10324</v>
      </c>
      <c r="D260" s="37" t="s">
        <v>372</v>
      </c>
      <c r="E260" s="37" t="s">
        <v>783</v>
      </c>
      <c r="F260" s="57">
        <v>38.223889999999997</v>
      </c>
      <c r="G260" s="57">
        <v>-106.743961</v>
      </c>
      <c r="H260" s="88">
        <v>41842</v>
      </c>
      <c r="I260" s="138">
        <f t="shared" si="8"/>
        <v>203</v>
      </c>
      <c r="J260" s="88">
        <v>41863</v>
      </c>
      <c r="K260" s="138">
        <f t="shared" si="9"/>
        <v>224</v>
      </c>
      <c r="L260" s="39">
        <v>6</v>
      </c>
      <c r="M260" s="95" t="s">
        <v>802</v>
      </c>
      <c r="N260" s="35" t="s">
        <v>543</v>
      </c>
      <c r="O260" s="39">
        <v>17</v>
      </c>
      <c r="P260" s="41">
        <v>1</v>
      </c>
      <c r="Q260" s="34">
        <v>1</v>
      </c>
      <c r="S260" s="167">
        <f>VLOOKUP($M260,'Chla data'!$E$1:$N$378,7,FALSE)</f>
        <v>223.68611885042557</v>
      </c>
      <c r="T260" s="90">
        <f>VLOOKUP($M260,'Chla data'!$E$1:$N$378,10,FALSE)</f>
        <v>1.4925373134328359</v>
      </c>
    </row>
    <row r="261" spans="1:20">
      <c r="A261" s="35">
        <v>260</v>
      </c>
      <c r="B261" s="40" t="str">
        <f>CONCATENATE(J261,"_",L261,"_",N261,"_",O261)</f>
        <v>41863_6_N_66</v>
      </c>
      <c r="C261" s="45">
        <v>10324</v>
      </c>
      <c r="D261" s="37" t="s">
        <v>372</v>
      </c>
      <c r="E261" s="37" t="s">
        <v>783</v>
      </c>
      <c r="F261" s="57">
        <v>38.223889999999997</v>
      </c>
      <c r="G261" s="57">
        <v>-106.743961</v>
      </c>
      <c r="H261" s="88">
        <v>41842</v>
      </c>
      <c r="I261" s="138">
        <f t="shared" si="8"/>
        <v>203</v>
      </c>
      <c r="J261" s="88">
        <v>41863</v>
      </c>
      <c r="K261" s="138">
        <f t="shared" si="9"/>
        <v>224</v>
      </c>
      <c r="L261" s="39">
        <v>6</v>
      </c>
      <c r="M261" s="95" t="s">
        <v>803</v>
      </c>
      <c r="N261" s="35" t="s">
        <v>545</v>
      </c>
      <c r="O261" s="39">
        <v>66</v>
      </c>
      <c r="P261" s="41">
        <v>1</v>
      </c>
      <c r="Q261" s="41">
        <v>0</v>
      </c>
      <c r="S261" s="167" t="e">
        <f>VLOOKUP($M261,'Chla data'!$E$1:$N$378,7,FALSE)</f>
        <v>#N/A</v>
      </c>
      <c r="T261" s="90" t="e">
        <f>VLOOKUP($M261,'Chla data'!$E$1:$N$378,10,FALSE)</f>
        <v>#N/A</v>
      </c>
    </row>
    <row r="262" spans="1:20">
      <c r="A262" s="35">
        <v>261</v>
      </c>
      <c r="B262" s="40" t="str">
        <f>CONCATENATE(J262,"_",L262,"_",N262,"_",O262)</f>
        <v>41863_9_P_37</v>
      </c>
      <c r="C262" s="44">
        <v>10283</v>
      </c>
      <c r="D262" s="37" t="s">
        <v>368</v>
      </c>
      <c r="E262" s="37" t="s">
        <v>804</v>
      </c>
      <c r="F262" s="57">
        <v>38.106758999999997</v>
      </c>
      <c r="G262" s="57">
        <v>-107.03497400000001</v>
      </c>
      <c r="H262" s="88">
        <v>41842</v>
      </c>
      <c r="I262" s="138">
        <f t="shared" si="8"/>
        <v>203</v>
      </c>
      <c r="J262" s="88">
        <v>41863</v>
      </c>
      <c r="K262" s="138">
        <f t="shared" si="9"/>
        <v>224</v>
      </c>
      <c r="L262" s="39">
        <v>9</v>
      </c>
      <c r="M262" s="95" t="s">
        <v>805</v>
      </c>
      <c r="N262" s="35" t="s">
        <v>541</v>
      </c>
      <c r="O262" s="39">
        <v>37</v>
      </c>
      <c r="P262" s="41">
        <v>1</v>
      </c>
      <c r="Q262" s="34">
        <v>1</v>
      </c>
      <c r="S262" s="167">
        <f>VLOOKUP($M262,'Chla data'!$E$1:$N$378,7,FALSE)</f>
        <v>13.217816113888777</v>
      </c>
      <c r="T262" s="90">
        <f>VLOOKUP($M262,'Chla data'!$E$1:$N$378,10,FALSE)</f>
        <v>1.2977099236641219</v>
      </c>
    </row>
    <row r="263" spans="1:20">
      <c r="A263" s="35">
        <v>262</v>
      </c>
      <c r="B263" s="40" t="str">
        <f>CONCATENATE(J263,"_",L263,"_",N263,"_",O263)</f>
        <v>41863_9_N_88</v>
      </c>
      <c r="C263" s="44">
        <v>10283</v>
      </c>
      <c r="D263" s="37" t="s">
        <v>368</v>
      </c>
      <c r="E263" s="37" t="s">
        <v>804</v>
      </c>
      <c r="F263" s="57">
        <v>38.106758999999997</v>
      </c>
      <c r="G263" s="57">
        <v>-107.03497400000001</v>
      </c>
      <c r="H263" s="88">
        <v>41842</v>
      </c>
      <c r="I263" s="138">
        <f t="shared" si="8"/>
        <v>203</v>
      </c>
      <c r="J263" s="88">
        <v>41863</v>
      </c>
      <c r="K263" s="138">
        <f t="shared" si="9"/>
        <v>224</v>
      </c>
      <c r="L263" s="39">
        <v>9</v>
      </c>
      <c r="M263" s="95" t="s">
        <v>806</v>
      </c>
      <c r="N263" s="35" t="s">
        <v>545</v>
      </c>
      <c r="O263" s="39">
        <v>88</v>
      </c>
      <c r="P263" s="41">
        <v>1</v>
      </c>
      <c r="Q263" s="41">
        <v>0</v>
      </c>
      <c r="S263" s="167" t="e">
        <f>VLOOKUP($M263,'Chla data'!$E$1:$N$378,7,FALSE)</f>
        <v>#N/A</v>
      </c>
      <c r="T263" s="90" t="e">
        <f>VLOOKUP($M263,'Chla data'!$E$1:$N$378,10,FALSE)</f>
        <v>#N/A</v>
      </c>
    </row>
    <row r="264" spans="1:20">
      <c r="A264" s="35">
        <v>263</v>
      </c>
      <c r="B264" s="40" t="str">
        <f>CONCATENATE(J264,"_",L264,"_",N264,"_",O264)</f>
        <v>41863_9_NP_39</v>
      </c>
      <c r="C264" s="44">
        <v>10283</v>
      </c>
      <c r="D264" s="37" t="s">
        <v>368</v>
      </c>
      <c r="E264" s="37" t="s">
        <v>804</v>
      </c>
      <c r="F264" s="57">
        <v>38.106758999999997</v>
      </c>
      <c r="G264" s="57">
        <v>-107.03497400000001</v>
      </c>
      <c r="H264" s="88">
        <v>41842</v>
      </c>
      <c r="I264" s="138">
        <f t="shared" si="8"/>
        <v>203</v>
      </c>
      <c r="J264" s="88">
        <v>41863</v>
      </c>
      <c r="K264" s="138">
        <f t="shared" si="9"/>
        <v>224</v>
      </c>
      <c r="L264" s="39">
        <v>9</v>
      </c>
      <c r="M264" s="95" t="s">
        <v>807</v>
      </c>
      <c r="N264" s="35" t="s">
        <v>543</v>
      </c>
      <c r="O264" s="39">
        <v>39</v>
      </c>
      <c r="P264" s="41">
        <v>1</v>
      </c>
      <c r="Q264" s="41">
        <v>1</v>
      </c>
      <c r="S264" s="167">
        <f>VLOOKUP($M264,'Chla data'!$E$1:$N$378,7,FALSE)</f>
        <v>62.699896950498086</v>
      </c>
      <c r="T264" s="90">
        <f>VLOOKUP($M264,'Chla data'!$E$1:$N$378,10,FALSE)</f>
        <v>1.2890625</v>
      </c>
    </row>
    <row r="265" spans="1:20">
      <c r="A265" s="35">
        <v>264</v>
      </c>
      <c r="B265" s="40" t="str">
        <f>CONCATENATE(J265,"_",L265,"_",N265,"_",O265)</f>
        <v>41863_9_NP_44</v>
      </c>
      <c r="C265" s="44">
        <v>10283</v>
      </c>
      <c r="D265" s="37" t="s">
        <v>368</v>
      </c>
      <c r="E265" s="37" t="s">
        <v>804</v>
      </c>
      <c r="F265" s="57">
        <v>38.106758999999997</v>
      </c>
      <c r="G265" s="57">
        <v>-107.03497400000001</v>
      </c>
      <c r="H265" s="88">
        <v>41842</v>
      </c>
      <c r="I265" s="138">
        <f t="shared" si="8"/>
        <v>203</v>
      </c>
      <c r="J265" s="88">
        <v>41863</v>
      </c>
      <c r="K265" s="138">
        <f t="shared" si="9"/>
        <v>224</v>
      </c>
      <c r="L265" s="39">
        <v>9</v>
      </c>
      <c r="M265" s="95" t="s">
        <v>808</v>
      </c>
      <c r="N265" s="35" t="s">
        <v>543</v>
      </c>
      <c r="O265" s="39">
        <v>44</v>
      </c>
      <c r="P265" s="41">
        <v>1</v>
      </c>
      <c r="Q265" s="41">
        <v>0</v>
      </c>
      <c r="S265" s="167" t="e">
        <f>VLOOKUP($M265,'Chla data'!$E$1:$N$378,7,FALSE)</f>
        <v>#N/A</v>
      </c>
      <c r="T265" s="90" t="e">
        <f>VLOOKUP($M265,'Chla data'!$E$1:$N$378,10,FALSE)</f>
        <v>#N/A</v>
      </c>
    </row>
    <row r="266" spans="1:20">
      <c r="A266" s="35">
        <v>265</v>
      </c>
      <c r="B266" s="40" t="str">
        <f>CONCATENATE(J266,"_",L266,"_",N266,"_",O266)</f>
        <v>41863_9_N_19</v>
      </c>
      <c r="C266" s="44">
        <v>10283</v>
      </c>
      <c r="D266" s="37" t="s">
        <v>368</v>
      </c>
      <c r="E266" s="37" t="s">
        <v>804</v>
      </c>
      <c r="F266" s="57">
        <v>38.106758999999997</v>
      </c>
      <c r="G266" s="57">
        <v>-107.03497400000001</v>
      </c>
      <c r="H266" s="88">
        <v>41842</v>
      </c>
      <c r="I266" s="138">
        <f t="shared" si="8"/>
        <v>203</v>
      </c>
      <c r="J266" s="88">
        <v>41863</v>
      </c>
      <c r="K266" s="138">
        <f t="shared" si="9"/>
        <v>224</v>
      </c>
      <c r="L266" s="39">
        <v>9</v>
      </c>
      <c r="M266" s="95" t="s">
        <v>809</v>
      </c>
      <c r="N266" s="35" t="s">
        <v>545</v>
      </c>
      <c r="O266" s="39">
        <v>19</v>
      </c>
      <c r="P266" s="41">
        <v>1</v>
      </c>
      <c r="Q266" s="34">
        <v>1</v>
      </c>
      <c r="S266" s="167">
        <f>VLOOKUP($M266,'Chla data'!$E$1:$N$378,7,FALSE)</f>
        <v>62.360978588603487</v>
      </c>
      <c r="T266" s="90">
        <f>VLOOKUP($M266,'Chla data'!$E$1:$N$378,10,FALSE)</f>
        <v>1.5508982035928143</v>
      </c>
    </row>
    <row r="267" spans="1:20">
      <c r="A267" s="35">
        <v>266</v>
      </c>
      <c r="B267" s="40" t="str">
        <f>CONCATENATE(J267,"_",L267,"_",N267,"_",O267)</f>
        <v>41863_9_P_33</v>
      </c>
      <c r="C267" s="44">
        <v>10283</v>
      </c>
      <c r="D267" s="37" t="s">
        <v>368</v>
      </c>
      <c r="E267" s="37" t="s">
        <v>804</v>
      </c>
      <c r="F267" s="57">
        <v>38.106758999999997</v>
      </c>
      <c r="G267" s="57">
        <v>-107.03497400000001</v>
      </c>
      <c r="H267" s="88">
        <v>41842</v>
      </c>
      <c r="I267" s="138">
        <f t="shared" si="8"/>
        <v>203</v>
      </c>
      <c r="J267" s="88">
        <v>41863</v>
      </c>
      <c r="K267" s="138">
        <f t="shared" si="9"/>
        <v>224</v>
      </c>
      <c r="L267" s="39">
        <v>9</v>
      </c>
      <c r="M267" s="95" t="s">
        <v>810</v>
      </c>
      <c r="N267" s="35" t="s">
        <v>541</v>
      </c>
      <c r="O267" s="39">
        <v>33</v>
      </c>
      <c r="P267" s="41">
        <v>1</v>
      </c>
      <c r="Q267" s="34">
        <v>1</v>
      </c>
      <c r="S267" s="167">
        <f>VLOOKUP($M267,'Chla data'!$E$1:$N$378,7,FALSE)</f>
        <v>14.573489561467122</v>
      </c>
      <c r="T267" s="90">
        <f>VLOOKUP($M267,'Chla data'!$E$1:$N$378,10,FALSE)</f>
        <v>1.2139303482587065</v>
      </c>
    </row>
    <row r="268" spans="1:20">
      <c r="A268" s="35">
        <v>267</v>
      </c>
      <c r="B268" s="40" t="str">
        <f>CONCATENATE(J268,"_",L268,"_",N268,"_",O268)</f>
        <v>41863_9_N_79</v>
      </c>
      <c r="C268" s="44">
        <v>10283</v>
      </c>
      <c r="D268" s="37" t="s">
        <v>368</v>
      </c>
      <c r="E268" s="37" t="s">
        <v>804</v>
      </c>
      <c r="F268" s="57">
        <v>38.106758999999997</v>
      </c>
      <c r="G268" s="57">
        <v>-107.03497400000001</v>
      </c>
      <c r="H268" s="88">
        <v>41842</v>
      </c>
      <c r="I268" s="138">
        <f t="shared" si="8"/>
        <v>203</v>
      </c>
      <c r="J268" s="88">
        <v>41863</v>
      </c>
      <c r="K268" s="138">
        <f t="shared" si="9"/>
        <v>224</v>
      </c>
      <c r="L268" s="39">
        <v>9</v>
      </c>
      <c r="M268" s="95" t="s">
        <v>811</v>
      </c>
      <c r="N268" s="35" t="s">
        <v>545</v>
      </c>
      <c r="O268" s="39">
        <v>79</v>
      </c>
      <c r="P268" s="41">
        <v>1</v>
      </c>
      <c r="Q268" s="41">
        <v>1</v>
      </c>
      <c r="S268" s="167">
        <f>VLOOKUP($M268,'Chla data'!$E$1:$N$378,7,FALSE)</f>
        <v>58.293958245868474</v>
      </c>
      <c r="T268" s="90">
        <f>VLOOKUP($M268,'Chla data'!$E$1:$N$378,10,FALSE)</f>
        <v>1.5341614906832297</v>
      </c>
    </row>
    <row r="269" spans="1:20">
      <c r="A269" s="35">
        <v>268</v>
      </c>
      <c r="B269" s="40" t="str">
        <f>CONCATENATE(J269,"_",L269,"_",N269,"_",O269)</f>
        <v>41863_9_C_1</v>
      </c>
      <c r="C269" s="44">
        <v>10283</v>
      </c>
      <c r="D269" s="37" t="s">
        <v>368</v>
      </c>
      <c r="E269" s="37" t="s">
        <v>804</v>
      </c>
      <c r="F269" s="57">
        <v>38.106758999999997</v>
      </c>
      <c r="G269" s="57">
        <v>-107.03497400000001</v>
      </c>
      <c r="H269" s="88">
        <v>41842</v>
      </c>
      <c r="I269" s="138">
        <f t="shared" si="8"/>
        <v>203</v>
      </c>
      <c r="J269" s="88">
        <v>41863</v>
      </c>
      <c r="K269" s="138">
        <f t="shared" si="9"/>
        <v>224</v>
      </c>
      <c r="L269" s="39">
        <v>9</v>
      </c>
      <c r="M269" s="95" t="s">
        <v>812</v>
      </c>
      <c r="N269" s="35" t="s">
        <v>539</v>
      </c>
      <c r="O269" s="39">
        <v>1</v>
      </c>
      <c r="P269" s="34">
        <v>1</v>
      </c>
      <c r="Q269" s="34">
        <v>1</v>
      </c>
      <c r="S269" s="167">
        <f>VLOOKUP($M269,'Chla data'!$E$1:$N$378,7,FALSE)</f>
        <v>22.707530246937139</v>
      </c>
      <c r="T269" s="90">
        <f>VLOOKUP($M269,'Chla data'!$E$1:$N$378,10,FALSE)</f>
        <v>1.4407894736842106</v>
      </c>
    </row>
    <row r="270" spans="1:20">
      <c r="A270" s="35">
        <v>269</v>
      </c>
      <c r="B270" s="40" t="str">
        <f>CONCATENATE(J270,"_",L270,"_",N270,"_",O270)</f>
        <v>41863_9_C_48</v>
      </c>
      <c r="C270" s="44">
        <v>10283</v>
      </c>
      <c r="D270" s="37" t="s">
        <v>368</v>
      </c>
      <c r="E270" s="37" t="s">
        <v>804</v>
      </c>
      <c r="F270" s="57">
        <v>38.106758999999997</v>
      </c>
      <c r="G270" s="57">
        <v>-107.03497400000001</v>
      </c>
      <c r="H270" s="88">
        <v>41842</v>
      </c>
      <c r="I270" s="138">
        <f t="shared" si="8"/>
        <v>203</v>
      </c>
      <c r="J270" s="88">
        <v>41863</v>
      </c>
      <c r="K270" s="138">
        <f t="shared" si="9"/>
        <v>224</v>
      </c>
      <c r="L270" s="39">
        <v>9</v>
      </c>
      <c r="M270" s="95" t="s">
        <v>813</v>
      </c>
      <c r="N270" s="35" t="s">
        <v>539</v>
      </c>
      <c r="O270" s="39">
        <v>48</v>
      </c>
      <c r="P270" s="41">
        <v>1</v>
      </c>
      <c r="Q270" s="34">
        <v>1</v>
      </c>
      <c r="S270" s="167">
        <f>VLOOKUP($M270,'Chla data'!$E$1:$N$378,7,FALSE)</f>
        <v>42.703713598717613</v>
      </c>
      <c r="T270" s="90">
        <f>VLOOKUP($M270,'Chla data'!$E$1:$N$378,10,FALSE)</f>
        <v>1.4827586206896552</v>
      </c>
    </row>
    <row r="271" spans="1:20">
      <c r="A271" s="35">
        <v>270</v>
      </c>
      <c r="B271" s="40" t="str">
        <f>CONCATENATE(J271,"_",L271,"_",N271,"_",O271)</f>
        <v>41863_9_N_39</v>
      </c>
      <c r="C271" s="44">
        <v>10283</v>
      </c>
      <c r="D271" s="37" t="s">
        <v>368</v>
      </c>
      <c r="E271" s="37" t="s">
        <v>804</v>
      </c>
      <c r="F271" s="57">
        <v>38.106758999999997</v>
      </c>
      <c r="G271" s="57">
        <v>-107.03497400000001</v>
      </c>
      <c r="H271" s="88">
        <v>41842</v>
      </c>
      <c r="I271" s="138">
        <f t="shared" si="8"/>
        <v>203</v>
      </c>
      <c r="J271" s="88">
        <v>41863</v>
      </c>
      <c r="K271" s="138">
        <f t="shared" si="9"/>
        <v>224</v>
      </c>
      <c r="L271" s="39">
        <v>9</v>
      </c>
      <c r="M271" s="95" t="s">
        <v>814</v>
      </c>
      <c r="N271" s="35" t="s">
        <v>545</v>
      </c>
      <c r="O271" s="39">
        <v>39</v>
      </c>
      <c r="P271" s="41">
        <v>1</v>
      </c>
      <c r="Q271" s="34">
        <v>1</v>
      </c>
      <c r="S271" s="167">
        <f>VLOOKUP($M271,'Chla data'!$E$1:$N$378,7,FALSE)</f>
        <v>49.820999198503877</v>
      </c>
      <c r="T271" s="90">
        <f>VLOOKUP($M271,'Chla data'!$E$1:$N$378,10,FALSE)</f>
        <v>1.523131672597865</v>
      </c>
    </row>
    <row r="272" spans="1:20">
      <c r="A272" s="35">
        <v>271</v>
      </c>
      <c r="B272" s="40" t="str">
        <f>CONCATENATE(J272,"_",L272,"_",N272,"_",O272)</f>
        <v>41863_9_P_110</v>
      </c>
      <c r="C272" s="44">
        <v>10283</v>
      </c>
      <c r="D272" s="37" t="s">
        <v>368</v>
      </c>
      <c r="E272" s="37" t="s">
        <v>804</v>
      </c>
      <c r="F272" s="57">
        <v>38.106758999999997</v>
      </c>
      <c r="G272" s="57">
        <v>-107.03497400000001</v>
      </c>
      <c r="H272" s="88">
        <v>41842</v>
      </c>
      <c r="I272" s="138">
        <f t="shared" si="8"/>
        <v>203</v>
      </c>
      <c r="J272" s="88">
        <v>41863</v>
      </c>
      <c r="K272" s="138">
        <f t="shared" si="9"/>
        <v>224</v>
      </c>
      <c r="L272" s="39">
        <v>9</v>
      </c>
      <c r="M272" s="95" t="s">
        <v>815</v>
      </c>
      <c r="N272" s="35" t="s">
        <v>541</v>
      </c>
      <c r="O272" s="39">
        <v>110</v>
      </c>
      <c r="P272" s="41">
        <v>1</v>
      </c>
      <c r="Q272" s="34">
        <v>1</v>
      </c>
      <c r="S272" s="167">
        <f>VLOOKUP($M272,'Chla data'!$E$1:$N$378,7,FALSE)</f>
        <v>30.163734208617981</v>
      </c>
      <c r="T272" s="90">
        <f>VLOOKUP($M272,'Chla data'!$E$1:$N$378,10,FALSE)</f>
        <v>1.2730061349693251</v>
      </c>
    </row>
    <row r="273" spans="1:20">
      <c r="A273" s="35">
        <v>272</v>
      </c>
      <c r="B273" s="40" t="str">
        <f>CONCATENATE(J273,"_",L273,"_",N273,"_",O273)</f>
        <v>41863_9_P_69</v>
      </c>
      <c r="C273" s="44">
        <v>10283</v>
      </c>
      <c r="D273" s="37" t="s">
        <v>368</v>
      </c>
      <c r="E273" s="37" t="s">
        <v>804</v>
      </c>
      <c r="F273" s="57">
        <v>38.106758999999997</v>
      </c>
      <c r="G273" s="57">
        <v>-107.03497400000001</v>
      </c>
      <c r="H273" s="88">
        <v>41842</v>
      </c>
      <c r="I273" s="138">
        <f t="shared" si="8"/>
        <v>203</v>
      </c>
      <c r="J273" s="88">
        <v>41863</v>
      </c>
      <c r="K273" s="138">
        <f t="shared" si="9"/>
        <v>224</v>
      </c>
      <c r="L273" s="39">
        <v>9</v>
      </c>
      <c r="M273" s="95" t="s">
        <v>816</v>
      </c>
      <c r="N273" s="35" t="s">
        <v>541</v>
      </c>
      <c r="O273" s="39">
        <v>69</v>
      </c>
      <c r="P273" s="41">
        <v>1</v>
      </c>
      <c r="Q273" s="41">
        <v>1</v>
      </c>
      <c r="S273" s="167">
        <f>VLOOKUP($M273,'Chla data'!$E$1:$N$378,7,FALSE)</f>
        <v>22.368611885042547</v>
      </c>
      <c r="T273" s="90">
        <f>VLOOKUP($M273,'Chla data'!$E$1:$N$378,10,FALSE)</f>
        <v>1.2894736842105261</v>
      </c>
    </row>
    <row r="274" spans="1:20">
      <c r="A274" s="35">
        <v>273</v>
      </c>
      <c r="B274" s="40" t="str">
        <f>CONCATENATE(J274,"_",L274,"_",N274,"_",O274)</f>
        <v>41863_9_NP_29</v>
      </c>
      <c r="C274" s="44">
        <v>10283</v>
      </c>
      <c r="D274" s="37" t="s">
        <v>368</v>
      </c>
      <c r="E274" s="37" t="s">
        <v>804</v>
      </c>
      <c r="F274" s="57">
        <v>38.106758999999997</v>
      </c>
      <c r="G274" s="57">
        <v>-107.03497400000001</v>
      </c>
      <c r="H274" s="88">
        <v>41842</v>
      </c>
      <c r="I274" s="138">
        <f t="shared" si="8"/>
        <v>203</v>
      </c>
      <c r="J274" s="88">
        <v>41863</v>
      </c>
      <c r="K274" s="138">
        <f t="shared" si="9"/>
        <v>224</v>
      </c>
      <c r="L274" s="39">
        <v>9</v>
      </c>
      <c r="M274" s="95" t="s">
        <v>817</v>
      </c>
      <c r="N274" s="35" t="s">
        <v>543</v>
      </c>
      <c r="O274" s="39">
        <v>29</v>
      </c>
      <c r="P274" s="41">
        <v>1</v>
      </c>
      <c r="Q274" s="34">
        <v>1</v>
      </c>
      <c r="S274" s="167">
        <f>VLOOKUP($M274,'Chla data'!$E$1:$N$378,7,FALSE)</f>
        <v>73.884202893019335</v>
      </c>
      <c r="T274" s="90">
        <f>VLOOKUP($M274,'Chla data'!$E$1:$N$378,10,FALSE)</f>
        <v>1.4342629482071712</v>
      </c>
    </row>
    <row r="275" spans="1:20">
      <c r="A275" s="35">
        <v>274</v>
      </c>
      <c r="B275" s="40" t="str">
        <f>CONCATENATE(J275,"_",L275,"_",N275,"_",O275)</f>
        <v>41863_9_C_116</v>
      </c>
      <c r="C275" s="44">
        <v>10283</v>
      </c>
      <c r="D275" s="37" t="s">
        <v>368</v>
      </c>
      <c r="E275" s="37" t="s">
        <v>804</v>
      </c>
      <c r="F275" s="57">
        <v>38.106758999999997</v>
      </c>
      <c r="G275" s="57">
        <v>-107.03497400000001</v>
      </c>
      <c r="H275" s="88">
        <v>41842</v>
      </c>
      <c r="I275" s="138">
        <f t="shared" si="8"/>
        <v>203</v>
      </c>
      <c r="J275" s="88">
        <v>41863</v>
      </c>
      <c r="K275" s="138">
        <f t="shared" si="9"/>
        <v>224</v>
      </c>
      <c r="L275" s="39">
        <v>9</v>
      </c>
      <c r="M275" s="95" t="s">
        <v>818</v>
      </c>
      <c r="N275" s="35" t="s">
        <v>539</v>
      </c>
      <c r="O275" s="39">
        <v>116</v>
      </c>
      <c r="P275" s="34">
        <v>1</v>
      </c>
      <c r="Q275" s="34">
        <v>1</v>
      </c>
      <c r="S275" s="167">
        <f>VLOOKUP($M275,'Chla data'!$E$1:$N$378,7,FALSE)</f>
        <v>49.143162474714707</v>
      </c>
      <c r="T275" s="90">
        <f>VLOOKUP($M275,'Chla data'!$E$1:$N$378,10,FALSE)</f>
        <v>1.4723127035830619</v>
      </c>
    </row>
    <row r="276" spans="1:20">
      <c r="A276" s="35">
        <v>275</v>
      </c>
      <c r="B276" s="40" t="str">
        <f>CONCATENATE(J276,"_",L276,"_",N276,"_",O276)</f>
        <v>41863_9_NP_99</v>
      </c>
      <c r="C276" s="44">
        <v>10283</v>
      </c>
      <c r="D276" s="37" t="s">
        <v>368</v>
      </c>
      <c r="E276" s="37" t="s">
        <v>804</v>
      </c>
      <c r="F276" s="57">
        <v>38.106758999999997</v>
      </c>
      <c r="G276" s="57">
        <v>-107.03497400000001</v>
      </c>
      <c r="H276" s="88">
        <v>41842</v>
      </c>
      <c r="I276" s="138">
        <f t="shared" si="8"/>
        <v>203</v>
      </c>
      <c r="J276" s="88">
        <v>41863</v>
      </c>
      <c r="K276" s="138">
        <f t="shared" si="9"/>
        <v>224</v>
      </c>
      <c r="L276" s="39">
        <v>9</v>
      </c>
      <c r="M276" s="95" t="s">
        <v>819</v>
      </c>
      <c r="N276" s="35" t="s">
        <v>543</v>
      </c>
      <c r="O276" s="39">
        <v>99</v>
      </c>
      <c r="P276" s="41">
        <v>1</v>
      </c>
      <c r="Q276" s="34">
        <v>1</v>
      </c>
      <c r="S276" s="167">
        <f>VLOOKUP($M276,'Chla data'!$E$1:$N$378,7,FALSE)</f>
        <v>64.394488759971011</v>
      </c>
      <c r="T276" s="90">
        <f>VLOOKUP($M276,'Chla data'!$E$1:$N$378,10,FALSE)</f>
        <v>1.319327731092437</v>
      </c>
    </row>
    <row r="277" spans="1:20">
      <c r="A277" s="35">
        <v>276</v>
      </c>
      <c r="B277" s="40" t="str">
        <f>CONCATENATE(J277,"_",L277,"_",N277,"_",O277)</f>
        <v>41863_9_N_7</v>
      </c>
      <c r="C277" s="44">
        <v>10283</v>
      </c>
      <c r="D277" s="37" t="s">
        <v>368</v>
      </c>
      <c r="E277" s="37" t="s">
        <v>804</v>
      </c>
      <c r="F277" s="57">
        <v>38.106758999999997</v>
      </c>
      <c r="G277" s="57">
        <v>-107.03497400000001</v>
      </c>
      <c r="H277" s="88">
        <v>41842</v>
      </c>
      <c r="I277" s="138">
        <f t="shared" si="8"/>
        <v>203</v>
      </c>
      <c r="J277" s="88">
        <v>41863</v>
      </c>
      <c r="K277" s="138">
        <f t="shared" si="9"/>
        <v>224</v>
      </c>
      <c r="L277" s="39">
        <v>9</v>
      </c>
      <c r="M277" s="95" t="s">
        <v>820</v>
      </c>
      <c r="N277" s="35" t="s">
        <v>545</v>
      </c>
      <c r="O277" s="39">
        <v>7</v>
      </c>
      <c r="P277" s="41">
        <v>1</v>
      </c>
      <c r="Q277" s="41">
        <v>1</v>
      </c>
      <c r="S277" s="167">
        <f>VLOOKUP($M277,'Chla data'!$E$1:$N$378,7,FALSE)</f>
        <v>71.172855997862669</v>
      </c>
      <c r="T277" s="90">
        <f>VLOOKUP($M277,'Chla data'!$E$1:$N$378,10,FALSE)</f>
        <v>1.5343511450381677</v>
      </c>
    </row>
    <row r="278" spans="1:20">
      <c r="A278" s="35">
        <v>277</v>
      </c>
      <c r="B278" s="40" t="str">
        <f>CONCATENATE(J278,"_",L278,"_",N278,"_",O278)</f>
        <v>41863_9_C_70</v>
      </c>
      <c r="C278" s="44">
        <v>10283</v>
      </c>
      <c r="D278" s="37" t="s">
        <v>368</v>
      </c>
      <c r="E278" s="37" t="s">
        <v>804</v>
      </c>
      <c r="F278" s="57">
        <v>38.106758999999997</v>
      </c>
      <c r="G278" s="57">
        <v>-107.03497400000001</v>
      </c>
      <c r="H278" s="88">
        <v>41842</v>
      </c>
      <c r="I278" s="138">
        <f t="shared" si="8"/>
        <v>203</v>
      </c>
      <c r="J278" s="88">
        <v>41863</v>
      </c>
      <c r="K278" s="138">
        <f t="shared" si="9"/>
        <v>224</v>
      </c>
      <c r="L278" s="39">
        <v>9</v>
      </c>
      <c r="M278" s="95" t="s">
        <v>821</v>
      </c>
      <c r="N278" s="35" t="s">
        <v>539</v>
      </c>
      <c r="O278" s="39">
        <v>70</v>
      </c>
      <c r="P278" s="41">
        <v>1</v>
      </c>
      <c r="Q278" s="41">
        <v>0</v>
      </c>
      <c r="S278" s="167" t="e">
        <f>VLOOKUP($M278,'Chla data'!$E$1:$N$378,7,FALSE)</f>
        <v>#N/A</v>
      </c>
      <c r="T278" s="90" t="e">
        <f>VLOOKUP($M278,'Chla data'!$E$1:$N$378,10,FALSE)</f>
        <v>#N/A</v>
      </c>
    </row>
    <row r="279" spans="1:20">
      <c r="A279" s="35">
        <v>278</v>
      </c>
      <c r="B279" s="40" t="str">
        <f>CONCATENATE(J279,"_",L279,"_",N279,"_",O279)</f>
        <v>41863_9_P_74</v>
      </c>
      <c r="C279" s="44">
        <v>10283</v>
      </c>
      <c r="D279" s="37" t="s">
        <v>368</v>
      </c>
      <c r="E279" s="37" t="s">
        <v>804</v>
      </c>
      <c r="F279" s="57">
        <v>38.106758999999997</v>
      </c>
      <c r="G279" s="57">
        <v>-107.03497400000001</v>
      </c>
      <c r="H279" s="88">
        <v>41842</v>
      </c>
      <c r="I279" s="138">
        <f t="shared" si="8"/>
        <v>203</v>
      </c>
      <c r="J279" s="88">
        <v>41863</v>
      </c>
      <c r="K279" s="138">
        <f t="shared" si="9"/>
        <v>224</v>
      </c>
      <c r="L279" s="39">
        <v>9</v>
      </c>
      <c r="M279" s="95" t="s">
        <v>822</v>
      </c>
      <c r="N279" s="35" t="s">
        <v>541</v>
      </c>
      <c r="O279" s="39">
        <v>74</v>
      </c>
      <c r="P279" s="41">
        <v>1</v>
      </c>
      <c r="Q279" s="41">
        <v>1</v>
      </c>
      <c r="S279" s="167">
        <f>VLOOKUP($M279,'Chla data'!$E$1:$N$378,7,FALSE)</f>
        <v>19.996183351780473</v>
      </c>
      <c r="T279" s="90">
        <f>VLOOKUP($M279,'Chla data'!$E$1:$N$378,10,FALSE)</f>
        <v>1.3532934131736529</v>
      </c>
    </row>
    <row r="280" spans="1:20">
      <c r="A280" s="35">
        <v>279</v>
      </c>
      <c r="B280" s="40" t="str">
        <f>CONCATENATE(J280,"_",L280,"_",N280,"_",O280)</f>
        <v>41863_9_C_3</v>
      </c>
      <c r="C280" s="44">
        <v>10283</v>
      </c>
      <c r="D280" s="37" t="s">
        <v>368</v>
      </c>
      <c r="E280" s="37" t="s">
        <v>804</v>
      </c>
      <c r="F280" s="57">
        <v>38.106758999999997</v>
      </c>
      <c r="G280" s="57">
        <v>-107.03497400000001</v>
      </c>
      <c r="H280" s="88">
        <v>41842</v>
      </c>
      <c r="I280" s="138">
        <f t="shared" si="8"/>
        <v>203</v>
      </c>
      <c r="J280" s="88">
        <v>41863</v>
      </c>
      <c r="K280" s="138">
        <f t="shared" si="9"/>
        <v>224</v>
      </c>
      <c r="L280" s="39">
        <v>9</v>
      </c>
      <c r="M280" s="95" t="s">
        <v>823</v>
      </c>
      <c r="N280" s="35" t="s">
        <v>539</v>
      </c>
      <c r="O280" s="39">
        <v>3</v>
      </c>
      <c r="P280" s="34">
        <v>1</v>
      </c>
      <c r="Q280" s="34">
        <v>0</v>
      </c>
      <c r="S280" s="167" t="e">
        <f>VLOOKUP($M280,'Chla data'!$E$1:$N$378,7,FALSE)</f>
        <v>#N/A</v>
      </c>
      <c r="T280" s="90" t="e">
        <f>VLOOKUP($M280,'Chla data'!$E$1:$N$378,10,FALSE)</f>
        <v>#N/A</v>
      </c>
    </row>
    <row r="281" spans="1:20">
      <c r="A281" s="35">
        <v>280</v>
      </c>
      <c r="B281" s="40" t="str">
        <f>CONCATENATE(J281,"_",L281,"_",N281,"_",O281)</f>
        <v>41863_9_NP_5</v>
      </c>
      <c r="C281" s="44">
        <v>10283</v>
      </c>
      <c r="D281" s="37" t="s">
        <v>368</v>
      </c>
      <c r="E281" s="37" t="s">
        <v>804</v>
      </c>
      <c r="F281" s="57">
        <v>38.106758999999997</v>
      </c>
      <c r="G281" s="57">
        <v>-107.03497400000001</v>
      </c>
      <c r="H281" s="88">
        <v>41842</v>
      </c>
      <c r="I281" s="138">
        <f t="shared" si="8"/>
        <v>203</v>
      </c>
      <c r="J281" s="88">
        <v>41863</v>
      </c>
      <c r="K281" s="138">
        <f t="shared" si="9"/>
        <v>224</v>
      </c>
      <c r="L281" s="39">
        <v>9</v>
      </c>
      <c r="M281" s="95" t="s">
        <v>824</v>
      </c>
      <c r="N281" s="35" t="s">
        <v>543</v>
      </c>
      <c r="O281" s="39">
        <v>5</v>
      </c>
      <c r="P281" s="41">
        <v>1</v>
      </c>
      <c r="Q281" s="41">
        <v>0</v>
      </c>
      <c r="S281" s="167" t="e">
        <f>VLOOKUP($M281,'Chla data'!$E$1:$N$378,7,FALSE)</f>
        <v>#N/A</v>
      </c>
      <c r="T281" s="90" t="e">
        <f>VLOOKUP($M281,'Chla data'!$E$1:$N$378,10,FALSE)</f>
        <v>#N/A</v>
      </c>
    </row>
    <row r="282" spans="1:20">
      <c r="A282" s="35">
        <v>281</v>
      </c>
      <c r="B282" s="40" t="str">
        <f>CONCATENATE(J282,"_",L282,"_",N282,"_",O282)</f>
        <v>41863_1_N_35</v>
      </c>
      <c r="C282" s="44">
        <v>10322</v>
      </c>
      <c r="D282" s="37" t="s">
        <v>372</v>
      </c>
      <c r="E282" s="37" t="s">
        <v>373</v>
      </c>
      <c r="F282" s="57">
        <v>38.437232000000002</v>
      </c>
      <c r="G282" s="57">
        <v>-106.762522</v>
      </c>
      <c r="H282" s="88">
        <v>41842</v>
      </c>
      <c r="I282" s="138">
        <f t="shared" si="8"/>
        <v>203</v>
      </c>
      <c r="J282" s="88">
        <v>41863</v>
      </c>
      <c r="K282" s="138">
        <f t="shared" si="9"/>
        <v>224</v>
      </c>
      <c r="L282" s="39">
        <v>1</v>
      </c>
      <c r="M282" s="95" t="s">
        <v>825</v>
      </c>
      <c r="N282" s="35" t="s">
        <v>545</v>
      </c>
      <c r="O282" s="39">
        <v>35</v>
      </c>
      <c r="P282" s="41">
        <v>1</v>
      </c>
      <c r="Q282" s="41">
        <v>1</v>
      </c>
      <c r="S282" s="167">
        <f>VLOOKUP($M282,'Chla data'!$E$1:$N$378,7,FALSE)</f>
        <v>77.273386511965199</v>
      </c>
      <c r="T282" s="90">
        <f>VLOOKUP($M282,'Chla data'!$E$1:$N$378,10,FALSE)</f>
        <v>1.5170068027210886</v>
      </c>
    </row>
    <row r="283" spans="1:20">
      <c r="A283" s="35">
        <v>282</v>
      </c>
      <c r="B283" s="40" t="str">
        <f>CONCATENATE(J283,"_",L283,"_",N283,"_",O283)</f>
        <v>41863_1_NP_103</v>
      </c>
      <c r="C283" s="44">
        <v>10322</v>
      </c>
      <c r="D283" s="37" t="s">
        <v>372</v>
      </c>
      <c r="E283" s="37" t="s">
        <v>373</v>
      </c>
      <c r="F283" s="57">
        <v>38.437232000000002</v>
      </c>
      <c r="G283" s="57">
        <v>-106.762522</v>
      </c>
      <c r="H283" s="88">
        <v>41842</v>
      </c>
      <c r="I283" s="138">
        <f t="shared" si="8"/>
        <v>203</v>
      </c>
      <c r="J283" s="88">
        <v>41863</v>
      </c>
      <c r="K283" s="138">
        <f t="shared" si="9"/>
        <v>224</v>
      </c>
      <c r="L283" s="39">
        <v>1</v>
      </c>
      <c r="M283" s="95" t="s">
        <v>826</v>
      </c>
      <c r="N283" s="35" t="s">
        <v>543</v>
      </c>
      <c r="O283" s="39">
        <v>103</v>
      </c>
      <c r="P283" s="41">
        <v>1</v>
      </c>
      <c r="Q283" s="34">
        <v>1</v>
      </c>
      <c r="S283" s="167">
        <f>VLOOKUP($M283,'Chla data'!$E$1:$N$378,7,FALSE)</f>
        <v>88.118774092591877</v>
      </c>
      <c r="T283" s="90">
        <f>VLOOKUP($M283,'Chla data'!$E$1:$N$378,10,FALSE)</f>
        <v>1.4031007751937983</v>
      </c>
    </row>
    <row r="284" spans="1:20">
      <c r="A284" s="35">
        <v>283</v>
      </c>
      <c r="B284" s="40" t="str">
        <f>CONCATENATE(J284,"_",L284,"_",N284,"_",O284)</f>
        <v>41863_1_NP_33</v>
      </c>
      <c r="C284" s="44">
        <v>10322</v>
      </c>
      <c r="D284" s="37" t="s">
        <v>372</v>
      </c>
      <c r="E284" s="37" t="s">
        <v>373</v>
      </c>
      <c r="F284" s="57">
        <v>38.437232000000002</v>
      </c>
      <c r="G284" s="57">
        <v>-106.762522</v>
      </c>
      <c r="H284" s="88">
        <v>41842</v>
      </c>
      <c r="I284" s="138">
        <f t="shared" si="8"/>
        <v>203</v>
      </c>
      <c r="J284" s="88">
        <v>41863</v>
      </c>
      <c r="K284" s="138">
        <f t="shared" si="9"/>
        <v>224</v>
      </c>
      <c r="L284" s="39">
        <v>1</v>
      </c>
      <c r="M284" s="95" t="s">
        <v>827</v>
      </c>
      <c r="N284" s="35" t="s">
        <v>543</v>
      </c>
      <c r="O284" s="39">
        <v>33</v>
      </c>
      <c r="P284" s="41">
        <v>1</v>
      </c>
      <c r="Q284" s="34">
        <v>1</v>
      </c>
      <c r="S284" s="167">
        <f>VLOOKUP($M284,'Chla data'!$E$1:$N$378,7,FALSE)</f>
        <v>55.9215297126064</v>
      </c>
      <c r="T284" s="90">
        <f>VLOOKUP($M284,'Chla data'!$E$1:$N$378,10,FALSE)</f>
        <v>1.4435483870967742</v>
      </c>
    </row>
    <row r="285" spans="1:20">
      <c r="A285" s="35">
        <v>284</v>
      </c>
      <c r="B285" s="40" t="str">
        <f>CONCATENATE(J285,"_",L285,"_",N285,"_",O285)</f>
        <v>41863_1_C_67</v>
      </c>
      <c r="C285" s="44">
        <v>10322</v>
      </c>
      <c r="D285" s="37" t="s">
        <v>372</v>
      </c>
      <c r="E285" s="37" t="s">
        <v>373</v>
      </c>
      <c r="F285" s="57">
        <v>38.437232000000002</v>
      </c>
      <c r="G285" s="57">
        <v>-106.762522</v>
      </c>
      <c r="H285" s="88">
        <v>41842</v>
      </c>
      <c r="I285" s="138">
        <f t="shared" si="8"/>
        <v>203</v>
      </c>
      <c r="J285" s="88">
        <v>41863</v>
      </c>
      <c r="K285" s="138">
        <f t="shared" si="9"/>
        <v>224</v>
      </c>
      <c r="L285" s="39">
        <v>1</v>
      </c>
      <c r="M285" s="95" t="s">
        <v>828</v>
      </c>
      <c r="N285" s="35" t="s">
        <v>539</v>
      </c>
      <c r="O285" s="39">
        <v>67</v>
      </c>
      <c r="P285" s="34">
        <v>1</v>
      </c>
      <c r="Q285" s="34">
        <v>1</v>
      </c>
      <c r="S285" s="167">
        <f>VLOOKUP($M285,'Chla data'!$E$1:$N$378,7,FALSE)</f>
        <v>47.109652303347204</v>
      </c>
      <c r="T285" s="90">
        <f>VLOOKUP($M285,'Chla data'!$E$1:$N$378,10,FALSE)</f>
        <v>1.4776632302405499</v>
      </c>
    </row>
    <row r="286" spans="1:20">
      <c r="A286" s="35">
        <v>285</v>
      </c>
      <c r="B286" s="40" t="str">
        <f>CONCATENATE(J286,"_",L286,"_",N286,"_",O286)</f>
        <v>41863_1_NP_63</v>
      </c>
      <c r="C286" s="44">
        <v>10322</v>
      </c>
      <c r="D286" s="37" t="s">
        <v>372</v>
      </c>
      <c r="E286" s="37" t="s">
        <v>373</v>
      </c>
      <c r="F286" s="57">
        <v>38.437232000000002</v>
      </c>
      <c r="G286" s="57">
        <v>-106.762522</v>
      </c>
      <c r="H286" s="88">
        <v>41842</v>
      </c>
      <c r="I286" s="138">
        <f t="shared" si="8"/>
        <v>203</v>
      </c>
      <c r="J286" s="88">
        <v>41863</v>
      </c>
      <c r="K286" s="138">
        <f t="shared" si="9"/>
        <v>224</v>
      </c>
      <c r="L286" s="39">
        <v>1</v>
      </c>
      <c r="M286" s="95" t="s">
        <v>829</v>
      </c>
      <c r="N286" s="35" t="s">
        <v>543</v>
      </c>
      <c r="O286" s="39">
        <v>63</v>
      </c>
      <c r="P286" s="41">
        <v>1</v>
      </c>
      <c r="Q286" s="41">
        <v>1</v>
      </c>
      <c r="S286" s="167">
        <f>VLOOKUP($M286,'Chla data'!$E$1:$N$378,7,FALSE)</f>
        <v>56.938284798290134</v>
      </c>
      <c r="T286" s="90">
        <f>VLOOKUP($M286,'Chla data'!$E$1:$N$378,10,FALSE)</f>
        <v>1.3809523809523809</v>
      </c>
    </row>
    <row r="287" spans="1:20">
      <c r="A287" s="35">
        <v>286</v>
      </c>
      <c r="B287" s="40" t="str">
        <f>CONCATENATE(J287,"_",L287,"_",N287,"_",O287)</f>
        <v>41863_1_C_8</v>
      </c>
      <c r="C287" s="44">
        <v>10322</v>
      </c>
      <c r="D287" s="37" t="s">
        <v>372</v>
      </c>
      <c r="E287" s="37" t="s">
        <v>373</v>
      </c>
      <c r="F287" s="57">
        <v>38.437232000000002</v>
      </c>
      <c r="G287" s="57">
        <v>-106.762522</v>
      </c>
      <c r="H287" s="88">
        <v>41842</v>
      </c>
      <c r="I287" s="138">
        <f t="shared" si="8"/>
        <v>203</v>
      </c>
      <c r="J287" s="88">
        <v>41863</v>
      </c>
      <c r="K287" s="138">
        <f t="shared" si="9"/>
        <v>224</v>
      </c>
      <c r="L287" s="39">
        <v>1</v>
      </c>
      <c r="M287" s="95" t="s">
        <v>830</v>
      </c>
      <c r="N287" s="35" t="s">
        <v>539</v>
      </c>
      <c r="O287" s="39">
        <v>8</v>
      </c>
      <c r="P287" s="34">
        <v>1</v>
      </c>
      <c r="Q287" s="34">
        <v>1</v>
      </c>
      <c r="S287" s="167">
        <f>VLOOKUP($M287,'Chla data'!$E$1:$N$378,7,FALSE)</f>
        <v>34.569672913247601</v>
      </c>
      <c r="T287" s="90">
        <f>VLOOKUP($M287,'Chla data'!$E$1:$N$378,10,FALSE)</f>
        <v>1.3805970149253732</v>
      </c>
    </row>
    <row r="288" spans="1:20">
      <c r="A288" s="35">
        <v>287</v>
      </c>
      <c r="B288" s="40" t="str">
        <f>CONCATENATE(J288,"_",L288,"_",N288,"_",O288)</f>
        <v>41863_1_P_108</v>
      </c>
      <c r="C288" s="44">
        <v>10322</v>
      </c>
      <c r="D288" s="37" t="s">
        <v>372</v>
      </c>
      <c r="E288" s="37" t="s">
        <v>373</v>
      </c>
      <c r="F288" s="57">
        <v>38.437232000000002</v>
      </c>
      <c r="G288" s="57">
        <v>-106.762522</v>
      </c>
      <c r="H288" s="88">
        <v>41842</v>
      </c>
      <c r="I288" s="138">
        <f t="shared" si="8"/>
        <v>203</v>
      </c>
      <c r="J288" s="88">
        <v>41863</v>
      </c>
      <c r="K288" s="138">
        <f t="shared" si="9"/>
        <v>224</v>
      </c>
      <c r="L288" s="39">
        <v>1</v>
      </c>
      <c r="M288" s="95" t="s">
        <v>831</v>
      </c>
      <c r="N288" s="35" t="s">
        <v>541</v>
      </c>
      <c r="O288" s="39">
        <v>108</v>
      </c>
      <c r="P288" s="41">
        <v>1</v>
      </c>
      <c r="Q288" s="34">
        <v>1</v>
      </c>
      <c r="S288" s="167">
        <f>VLOOKUP($M288,'Chla data'!$E$1:$N$378,7,FALSE)</f>
        <v>19.318346627991296</v>
      </c>
      <c r="T288" s="90">
        <f>VLOOKUP($M288,'Chla data'!$E$1:$N$378,10,FALSE)</f>
        <v>1.3015873015873016</v>
      </c>
    </row>
    <row r="289" spans="1:20">
      <c r="A289" s="35">
        <v>288</v>
      </c>
      <c r="B289" s="40" t="str">
        <f>CONCATENATE(J289,"_",L289,"_",N289,"_",O289)</f>
        <v>41863_1_NP_36</v>
      </c>
      <c r="C289" s="44">
        <v>10322</v>
      </c>
      <c r="D289" s="37" t="s">
        <v>372</v>
      </c>
      <c r="E289" s="37" t="s">
        <v>373</v>
      </c>
      <c r="F289" s="57">
        <v>38.437232000000002</v>
      </c>
      <c r="G289" s="57">
        <v>-106.762522</v>
      </c>
      <c r="H289" s="88">
        <v>41842</v>
      </c>
      <c r="I289" s="138">
        <f t="shared" si="8"/>
        <v>203</v>
      </c>
      <c r="J289" s="88">
        <v>41863</v>
      </c>
      <c r="K289" s="138">
        <f t="shared" si="9"/>
        <v>224</v>
      </c>
      <c r="L289" s="39">
        <v>1</v>
      </c>
      <c r="M289" s="95" t="s">
        <v>832</v>
      </c>
      <c r="N289" s="35" t="s">
        <v>543</v>
      </c>
      <c r="O289" s="39">
        <v>36</v>
      </c>
      <c r="P289" s="41">
        <v>1</v>
      </c>
      <c r="Q289" s="41">
        <v>1</v>
      </c>
      <c r="S289" s="167">
        <f>VLOOKUP($M289,'Chla data'!$E$1:$N$378,7,FALSE)</f>
        <v>61.344223502919718</v>
      </c>
      <c r="T289" s="90">
        <f>VLOOKUP($M289,'Chla data'!$E$1:$N$378,10,FALSE)</f>
        <v>1.3395872420262662</v>
      </c>
    </row>
    <row r="290" spans="1:20">
      <c r="A290" s="35">
        <v>289</v>
      </c>
      <c r="B290" s="40" t="str">
        <f>CONCATENATE(J290,"_",L290,"_",N290,"_",O290)</f>
        <v>41863_1_C_56</v>
      </c>
      <c r="C290" s="44">
        <v>10322</v>
      </c>
      <c r="D290" s="37" t="s">
        <v>372</v>
      </c>
      <c r="E290" s="37" t="s">
        <v>373</v>
      </c>
      <c r="F290" s="57">
        <v>38.437232000000002</v>
      </c>
      <c r="G290" s="57">
        <v>-106.762522</v>
      </c>
      <c r="H290" s="88">
        <v>41842</v>
      </c>
      <c r="I290" s="138">
        <f t="shared" si="8"/>
        <v>203</v>
      </c>
      <c r="J290" s="88">
        <v>41863</v>
      </c>
      <c r="K290" s="138">
        <f t="shared" si="9"/>
        <v>224</v>
      </c>
      <c r="L290" s="39">
        <v>1</v>
      </c>
      <c r="M290" s="95" t="s">
        <v>833</v>
      </c>
      <c r="N290" s="35" t="s">
        <v>539</v>
      </c>
      <c r="O290" s="39">
        <v>56</v>
      </c>
      <c r="P290" s="34">
        <v>1</v>
      </c>
      <c r="Q290" s="34">
        <v>1</v>
      </c>
      <c r="S290" s="167">
        <f>VLOOKUP($M290,'Chla data'!$E$1:$N$378,7,FALSE)</f>
        <v>27.452387313461312</v>
      </c>
      <c r="T290" s="90">
        <f>VLOOKUP($M290,'Chla data'!$E$1:$N$378,10,FALSE)</f>
        <v>1.3698630136986301</v>
      </c>
    </row>
    <row r="291" spans="1:20">
      <c r="A291" s="35">
        <v>290</v>
      </c>
      <c r="B291" s="40" t="str">
        <f>CONCATENATE(J291,"_",L291,"_",N291,"_",O291)</f>
        <v>41863_1_NP_31</v>
      </c>
      <c r="C291" s="44">
        <v>10322</v>
      </c>
      <c r="D291" s="37" t="s">
        <v>372</v>
      </c>
      <c r="E291" s="37" t="s">
        <v>373</v>
      </c>
      <c r="F291" s="57">
        <v>38.437232000000002</v>
      </c>
      <c r="G291" s="57">
        <v>-106.762522</v>
      </c>
      <c r="H291" s="88">
        <v>41842</v>
      </c>
      <c r="I291" s="138">
        <f t="shared" si="8"/>
        <v>203</v>
      </c>
      <c r="J291" s="88">
        <v>41863</v>
      </c>
      <c r="K291" s="138">
        <f t="shared" si="9"/>
        <v>224</v>
      </c>
      <c r="L291" s="39">
        <v>1</v>
      </c>
      <c r="M291" s="95" t="s">
        <v>834</v>
      </c>
      <c r="N291" s="35" t="s">
        <v>543</v>
      </c>
      <c r="O291" s="39">
        <v>31</v>
      </c>
      <c r="P291" s="41">
        <v>1</v>
      </c>
      <c r="Q291" s="41">
        <v>1</v>
      </c>
      <c r="S291" s="167">
        <f>VLOOKUP($M291,'Chla data'!$E$1:$N$378,7,FALSE)</f>
        <v>61.344223502919753</v>
      </c>
      <c r="T291" s="90">
        <f>VLOOKUP($M291,'Chla data'!$E$1:$N$378,10,FALSE)</f>
        <v>1.3284936479128857</v>
      </c>
    </row>
    <row r="292" spans="1:20">
      <c r="A292" s="35">
        <v>291</v>
      </c>
      <c r="B292" s="40" t="str">
        <f>CONCATENATE(J292,"_",L292,"_",N292,"_",O292)</f>
        <v>41863_1_P_82</v>
      </c>
      <c r="C292" s="44">
        <v>10322</v>
      </c>
      <c r="D292" s="37" t="s">
        <v>372</v>
      </c>
      <c r="E292" s="37" t="s">
        <v>373</v>
      </c>
      <c r="F292" s="57">
        <v>38.437232000000002</v>
      </c>
      <c r="G292" s="57">
        <v>-106.762522</v>
      </c>
      <c r="H292" s="88">
        <v>41842</v>
      </c>
      <c r="I292" s="138">
        <f t="shared" si="8"/>
        <v>203</v>
      </c>
      <c r="J292" s="88">
        <v>41863</v>
      </c>
      <c r="K292" s="138">
        <f t="shared" si="9"/>
        <v>224</v>
      </c>
      <c r="L292" s="39">
        <v>1</v>
      </c>
      <c r="M292" s="95" t="s">
        <v>835</v>
      </c>
      <c r="N292" s="35" t="s">
        <v>541</v>
      </c>
      <c r="O292" s="39">
        <v>82</v>
      </c>
      <c r="P292" s="41">
        <v>1</v>
      </c>
      <c r="Q292" s="34">
        <v>1</v>
      </c>
      <c r="S292" s="167">
        <f>VLOOKUP($M292,'Chla data'!$E$1:$N$378,7,FALSE)</f>
        <v>15.590244647150877</v>
      </c>
      <c r="T292" s="90">
        <f>VLOOKUP($M292,'Chla data'!$E$1:$N$378,10,FALSE)</f>
        <v>1.2804878048780488</v>
      </c>
    </row>
    <row r="293" spans="1:20">
      <c r="A293" s="35">
        <v>292</v>
      </c>
      <c r="B293" s="40" t="str">
        <f>CONCATENATE(J293,"_",L293,"_",N293,"_",O293)</f>
        <v>41863_1_P_41</v>
      </c>
      <c r="C293" s="44">
        <v>10322</v>
      </c>
      <c r="D293" s="37" t="s">
        <v>372</v>
      </c>
      <c r="E293" s="37" t="s">
        <v>373</v>
      </c>
      <c r="F293" s="57">
        <v>38.437232000000002</v>
      </c>
      <c r="G293" s="57">
        <v>-106.762522</v>
      </c>
      <c r="H293" s="88">
        <v>41842</v>
      </c>
      <c r="I293" s="138">
        <f t="shared" si="8"/>
        <v>203</v>
      </c>
      <c r="J293" s="88">
        <v>41863</v>
      </c>
      <c r="K293" s="138">
        <f t="shared" si="9"/>
        <v>224</v>
      </c>
      <c r="L293" s="39">
        <v>1</v>
      </c>
      <c r="M293" s="95" t="s">
        <v>836</v>
      </c>
      <c r="N293" s="35" t="s">
        <v>541</v>
      </c>
      <c r="O293" s="39">
        <v>41</v>
      </c>
      <c r="P293" s="41">
        <v>1</v>
      </c>
      <c r="Q293" s="41">
        <v>1</v>
      </c>
      <c r="S293" s="167">
        <f>VLOOKUP($M293,'Chla data'!$E$1:$N$378,7,FALSE)</f>
        <v>27.452387313461326</v>
      </c>
      <c r="T293" s="90">
        <f>VLOOKUP($M293,'Chla data'!$E$1:$N$378,10,FALSE)</f>
        <v>1.3521739130434784</v>
      </c>
    </row>
    <row r="294" spans="1:20">
      <c r="A294" s="35">
        <v>293</v>
      </c>
      <c r="B294" s="40" t="str">
        <f>CONCATENATE(J294,"_",L294,"_",N294,"_",O294)</f>
        <v>41863_1_P_29</v>
      </c>
      <c r="C294" s="44">
        <v>10322</v>
      </c>
      <c r="D294" s="37" t="s">
        <v>372</v>
      </c>
      <c r="E294" s="37" t="s">
        <v>373</v>
      </c>
      <c r="F294" s="57">
        <v>38.437232000000002</v>
      </c>
      <c r="G294" s="57">
        <v>-106.762522</v>
      </c>
      <c r="H294" s="88">
        <v>41842</v>
      </c>
      <c r="I294" s="138">
        <f t="shared" si="8"/>
        <v>203</v>
      </c>
      <c r="J294" s="88">
        <v>41863</v>
      </c>
      <c r="K294" s="138">
        <f t="shared" si="9"/>
        <v>224</v>
      </c>
      <c r="L294" s="39">
        <v>1</v>
      </c>
      <c r="M294" s="95" t="s">
        <v>837</v>
      </c>
      <c r="N294" s="35" t="s">
        <v>541</v>
      </c>
      <c r="O294" s="39">
        <v>29</v>
      </c>
      <c r="P294" s="41">
        <v>1</v>
      </c>
      <c r="Q294" s="34">
        <v>1</v>
      </c>
      <c r="S294" s="167">
        <f>VLOOKUP($M294,'Chla data'!$E$1:$N$378,7,FALSE)</f>
        <v>12.539979390099612</v>
      </c>
      <c r="T294" s="90">
        <f>VLOOKUP($M294,'Chla data'!$E$1:$N$378,10,FALSE)</f>
        <v>1.3189655172413792</v>
      </c>
    </row>
    <row r="295" spans="1:20">
      <c r="A295" s="35">
        <v>294</v>
      </c>
      <c r="B295" s="40" t="str">
        <f>CONCATENATE(J295,"_",L295,"_",N295,"_",O295)</f>
        <v>41863_1_N_56</v>
      </c>
      <c r="C295" s="44">
        <v>10322</v>
      </c>
      <c r="D295" s="37" t="s">
        <v>372</v>
      </c>
      <c r="E295" s="37" t="s">
        <v>373</v>
      </c>
      <c r="F295" s="57">
        <v>38.437232000000002</v>
      </c>
      <c r="G295" s="57">
        <v>-106.762522</v>
      </c>
      <c r="H295" s="88">
        <v>41842</v>
      </c>
      <c r="I295" s="138">
        <f t="shared" si="8"/>
        <v>203</v>
      </c>
      <c r="J295" s="88">
        <v>41863</v>
      </c>
      <c r="K295" s="138">
        <f t="shared" si="9"/>
        <v>224</v>
      </c>
      <c r="L295" s="39">
        <v>1</v>
      </c>
      <c r="M295" s="95" t="s">
        <v>838</v>
      </c>
      <c r="N295" s="35" t="s">
        <v>545</v>
      </c>
      <c r="O295" s="39">
        <v>56</v>
      </c>
      <c r="P295" s="41">
        <v>1</v>
      </c>
      <c r="Q295" s="34">
        <v>1</v>
      </c>
      <c r="S295" s="167">
        <f>VLOOKUP($M295,'Chla data'!$E$1:$N$378,7,FALSE)</f>
        <v>57.95503988397391</v>
      </c>
      <c r="T295" s="90">
        <f>VLOOKUP($M295,'Chla data'!$E$1:$N$378,10,FALSE)</f>
        <v>1.4511873350923483</v>
      </c>
    </row>
    <row r="296" spans="1:20">
      <c r="A296" s="35">
        <v>295</v>
      </c>
      <c r="B296" s="40" t="str">
        <f>CONCATENATE(J296,"_",L296,"_",N296,"_",O296)</f>
        <v>41863_1_N_17</v>
      </c>
      <c r="C296" s="44">
        <v>10322</v>
      </c>
      <c r="D296" s="37" t="s">
        <v>372</v>
      </c>
      <c r="E296" s="37" t="s">
        <v>373</v>
      </c>
      <c r="F296" s="57">
        <v>38.437232000000002</v>
      </c>
      <c r="G296" s="57">
        <v>-106.762522</v>
      </c>
      <c r="H296" s="88">
        <v>41842</v>
      </c>
      <c r="I296" s="138">
        <f t="shared" si="8"/>
        <v>203</v>
      </c>
      <c r="J296" s="88">
        <v>41863</v>
      </c>
      <c r="K296" s="138">
        <f t="shared" si="9"/>
        <v>224</v>
      </c>
      <c r="L296" s="39">
        <v>1</v>
      </c>
      <c r="M296" s="95" t="s">
        <v>839</v>
      </c>
      <c r="N296" s="35" t="s">
        <v>545</v>
      </c>
      <c r="O296" s="39">
        <v>17</v>
      </c>
      <c r="P296" s="41">
        <v>1</v>
      </c>
      <c r="Q296" s="34">
        <v>1</v>
      </c>
      <c r="S296" s="167">
        <f>VLOOKUP($M296,'Chla data'!$E$1:$N$378,7,FALSE)</f>
        <v>70.495019274073513</v>
      </c>
      <c r="T296" s="90">
        <f>VLOOKUP($M296,'Chla data'!$E$1:$N$378,10,FALSE)</f>
        <v>1.5174129353233832</v>
      </c>
    </row>
    <row r="297" spans="1:20">
      <c r="A297" s="35">
        <v>296</v>
      </c>
      <c r="B297" s="40" t="str">
        <f>CONCATENATE(J297,"_",L297,"_",N297,"_",O297)</f>
        <v>41863_1_C_89</v>
      </c>
      <c r="C297" s="44">
        <v>10322</v>
      </c>
      <c r="D297" s="37" t="s">
        <v>372</v>
      </c>
      <c r="E297" s="37" t="s">
        <v>373</v>
      </c>
      <c r="F297" s="57">
        <v>38.437232000000002</v>
      </c>
      <c r="G297" s="57">
        <v>-106.762522</v>
      </c>
      <c r="H297" s="88">
        <v>41842</v>
      </c>
      <c r="I297" s="138">
        <f t="shared" si="8"/>
        <v>203</v>
      </c>
      <c r="J297" s="88">
        <v>41863</v>
      </c>
      <c r="K297" s="138">
        <f t="shared" si="9"/>
        <v>224</v>
      </c>
      <c r="L297" s="39">
        <v>1</v>
      </c>
      <c r="M297" s="95" t="s">
        <v>840</v>
      </c>
      <c r="N297" s="35" t="s">
        <v>539</v>
      </c>
      <c r="O297" s="39">
        <v>89</v>
      </c>
      <c r="P297" s="41">
        <v>1</v>
      </c>
      <c r="Q297" s="41">
        <v>1</v>
      </c>
      <c r="S297" s="167">
        <f>VLOOKUP($M297,'Chla data'!$E$1:$N$378,7,FALSE)</f>
        <v>36.264264722720519</v>
      </c>
      <c r="T297" s="90">
        <f>VLOOKUP($M297,'Chla data'!$E$1:$N$378,10,FALSE)</f>
        <v>1.4196078431372552</v>
      </c>
    </row>
    <row r="298" spans="1:20">
      <c r="A298" s="35">
        <v>297</v>
      </c>
      <c r="B298" s="40" t="str">
        <f>CONCATENATE(J298,"_",L298,"_",N298,"_",O298)</f>
        <v>41863_1_N_75</v>
      </c>
      <c r="C298" s="44">
        <v>10322</v>
      </c>
      <c r="D298" s="37" t="s">
        <v>372</v>
      </c>
      <c r="E298" s="37" t="s">
        <v>373</v>
      </c>
      <c r="F298" s="57">
        <v>38.437232000000002</v>
      </c>
      <c r="G298" s="57">
        <v>-106.762522</v>
      </c>
      <c r="H298" s="88">
        <v>41842</v>
      </c>
      <c r="I298" s="138">
        <f t="shared" si="8"/>
        <v>203</v>
      </c>
      <c r="J298" s="88">
        <v>41863</v>
      </c>
      <c r="K298" s="138">
        <f t="shared" si="9"/>
        <v>224</v>
      </c>
      <c r="L298" s="39">
        <v>1</v>
      </c>
      <c r="M298" s="95" t="s">
        <v>841</v>
      </c>
      <c r="N298" s="35" t="s">
        <v>545</v>
      </c>
      <c r="O298" s="39">
        <v>75</v>
      </c>
      <c r="P298" s="41">
        <v>1</v>
      </c>
      <c r="Q298" s="41">
        <v>1</v>
      </c>
      <c r="S298" s="167">
        <f>VLOOKUP($M298,'Chla data'!$E$1:$N$378,7,FALSE)</f>
        <v>60.666386779130548</v>
      </c>
      <c r="T298" s="90">
        <f>VLOOKUP($M298,'Chla data'!$E$1:$N$378,10,FALSE)</f>
        <v>1.4748010610079574</v>
      </c>
    </row>
    <row r="299" spans="1:20">
      <c r="A299" s="35">
        <v>298</v>
      </c>
      <c r="B299" s="40" t="str">
        <f>CONCATENATE(J299,"_",L299,"_",N299,"_",O299)</f>
        <v>41863_1_P_79</v>
      </c>
      <c r="C299" s="44">
        <v>10322</v>
      </c>
      <c r="D299" s="37" t="s">
        <v>372</v>
      </c>
      <c r="E299" s="37" t="s">
        <v>373</v>
      </c>
      <c r="F299" s="57">
        <v>38.437232000000002</v>
      </c>
      <c r="G299" s="57">
        <v>-106.762522</v>
      </c>
      <c r="H299" s="88">
        <v>41842</v>
      </c>
      <c r="I299" s="138">
        <f t="shared" si="8"/>
        <v>203</v>
      </c>
      <c r="J299" s="88">
        <v>41863</v>
      </c>
      <c r="K299" s="138">
        <f t="shared" si="9"/>
        <v>224</v>
      </c>
      <c r="L299" s="39">
        <v>1</v>
      </c>
      <c r="M299" s="95" t="s">
        <v>842</v>
      </c>
      <c r="N299" s="35" t="s">
        <v>541</v>
      </c>
      <c r="O299" s="39">
        <v>79</v>
      </c>
      <c r="P299" s="41">
        <v>1</v>
      </c>
      <c r="Q299" s="41">
        <v>1</v>
      </c>
      <c r="S299" s="167">
        <f>VLOOKUP($M299,'Chla data'!$E$1:$N$378,7,FALSE)</f>
        <v>18.979428266096722</v>
      </c>
      <c r="T299" s="90">
        <f>VLOOKUP($M299,'Chla data'!$E$1:$N$378,10,FALSE)</f>
        <v>1.4028776978417268</v>
      </c>
    </row>
    <row r="300" spans="1:20">
      <c r="A300" s="35">
        <v>299</v>
      </c>
      <c r="B300" s="40" t="str">
        <f>CONCATENATE(J300,"_",L300,"_",N300,"_",O300)</f>
        <v>41863_1_C_84</v>
      </c>
      <c r="C300" s="44">
        <v>10322</v>
      </c>
      <c r="D300" s="37" t="s">
        <v>372</v>
      </c>
      <c r="E300" s="37" t="s">
        <v>373</v>
      </c>
      <c r="F300" s="57">
        <v>38.437232000000002</v>
      </c>
      <c r="G300" s="57">
        <v>-106.762522</v>
      </c>
      <c r="H300" s="88">
        <v>41842</v>
      </c>
      <c r="I300" s="138">
        <f t="shared" si="8"/>
        <v>203</v>
      </c>
      <c r="J300" s="88">
        <v>41863</v>
      </c>
      <c r="K300" s="138">
        <f t="shared" si="9"/>
        <v>224</v>
      </c>
      <c r="L300" s="39">
        <v>1</v>
      </c>
      <c r="M300" s="95" t="s">
        <v>843</v>
      </c>
      <c r="N300" s="35" t="s">
        <v>539</v>
      </c>
      <c r="O300" s="39">
        <v>84</v>
      </c>
      <c r="P300" s="41">
        <v>1</v>
      </c>
      <c r="Q300" s="41">
        <v>1</v>
      </c>
      <c r="S300" s="167">
        <f>VLOOKUP($M300,'Chla data'!$E$1:$N$378,7,FALSE)</f>
        <v>26.774550589672135</v>
      </c>
      <c r="T300" s="90">
        <f>VLOOKUP($M300,'Chla data'!$E$1:$N$378,10,FALSE)</f>
        <v>1.3779904306220094</v>
      </c>
    </row>
    <row r="301" spans="1:20">
      <c r="A301" s="35">
        <v>300</v>
      </c>
      <c r="B301" s="40" t="str">
        <f>CONCATENATE(J301,"_",L301,"_",N301,"_",O301)</f>
        <v>41863_1_N_48</v>
      </c>
      <c r="C301" s="44">
        <v>10322</v>
      </c>
      <c r="D301" s="37" t="s">
        <v>372</v>
      </c>
      <c r="E301" s="37" t="s">
        <v>373</v>
      </c>
      <c r="F301" s="57">
        <v>38.437232000000002</v>
      </c>
      <c r="G301" s="57">
        <v>-106.762522</v>
      </c>
      <c r="H301" s="88">
        <v>41842</v>
      </c>
      <c r="I301" s="138">
        <f t="shared" si="8"/>
        <v>203</v>
      </c>
      <c r="J301" s="88">
        <v>41863</v>
      </c>
      <c r="K301" s="138">
        <f t="shared" si="9"/>
        <v>224</v>
      </c>
      <c r="L301" s="39">
        <v>1</v>
      </c>
      <c r="M301" s="95" t="s">
        <v>844</v>
      </c>
      <c r="N301" s="35" t="s">
        <v>545</v>
      </c>
      <c r="O301" s="39">
        <v>48</v>
      </c>
      <c r="P301" s="41">
        <v>1</v>
      </c>
      <c r="Q301" s="34">
        <v>1</v>
      </c>
      <c r="S301" s="167">
        <f>VLOOKUP($M301,'Chla data'!$E$1:$N$378,7,FALSE)</f>
        <v>67.444754017022248</v>
      </c>
      <c r="T301" s="90">
        <f>VLOOKUP($M301,'Chla data'!$E$1:$N$378,10,FALSE)</f>
        <v>1.491358024691358</v>
      </c>
    </row>
    <row r="302" spans="1:20">
      <c r="A302" s="35">
        <v>301</v>
      </c>
      <c r="B302" s="40" t="str">
        <f>CONCATENATE(J302,"_",L302,"_",N302,"_",O302)</f>
        <v>41864_10_NP_95</v>
      </c>
      <c r="C302" s="45" t="s">
        <v>22</v>
      </c>
      <c r="D302" s="37" t="s">
        <v>386</v>
      </c>
      <c r="E302" s="37" t="s">
        <v>387</v>
      </c>
      <c r="F302" s="57">
        <v>38.695605</v>
      </c>
      <c r="G302" s="57">
        <v>-107.0714</v>
      </c>
      <c r="H302" s="88">
        <v>41843</v>
      </c>
      <c r="I302" s="138">
        <f t="shared" si="8"/>
        <v>204</v>
      </c>
      <c r="J302" s="88">
        <v>41864</v>
      </c>
      <c r="K302" s="138">
        <f t="shared" si="9"/>
        <v>225</v>
      </c>
      <c r="L302" s="39">
        <v>10</v>
      </c>
      <c r="M302" s="95" t="s">
        <v>845</v>
      </c>
      <c r="N302" s="35" t="s">
        <v>543</v>
      </c>
      <c r="O302" s="39">
        <v>95</v>
      </c>
      <c r="P302" s="41">
        <v>1</v>
      </c>
      <c r="Q302" s="34">
        <v>1</v>
      </c>
      <c r="S302" s="167">
        <f>VLOOKUP($M302,'Chla data'!$E$1:$N$378,7,FALSE)</f>
        <v>33.552917827563824</v>
      </c>
      <c r="T302" s="90">
        <f>VLOOKUP($M302,'Chla data'!$E$1:$N$378,10,FALSE)</f>
        <v>1.3055555555555556</v>
      </c>
    </row>
    <row r="303" spans="1:20">
      <c r="A303" s="35">
        <v>302</v>
      </c>
      <c r="B303" s="40" t="str">
        <f>CONCATENATE(J303,"_",L303,"_",N303,"_",O303)</f>
        <v>41864_10_NP_34</v>
      </c>
      <c r="C303" s="45" t="s">
        <v>22</v>
      </c>
      <c r="D303" s="37" t="s">
        <v>386</v>
      </c>
      <c r="E303" s="37" t="s">
        <v>387</v>
      </c>
      <c r="F303" s="57">
        <v>38.695605</v>
      </c>
      <c r="G303" s="57">
        <v>-107.0714</v>
      </c>
      <c r="H303" s="88">
        <v>41843</v>
      </c>
      <c r="I303" s="138">
        <f t="shared" si="8"/>
        <v>204</v>
      </c>
      <c r="J303" s="88">
        <v>41864</v>
      </c>
      <c r="K303" s="138">
        <f t="shared" si="9"/>
        <v>225</v>
      </c>
      <c r="L303" s="39">
        <v>10</v>
      </c>
      <c r="M303" s="95" t="s">
        <v>846</v>
      </c>
      <c r="N303" s="35" t="s">
        <v>543</v>
      </c>
      <c r="O303" s="39">
        <v>34</v>
      </c>
      <c r="P303" s="41">
        <v>1</v>
      </c>
      <c r="Q303" s="34">
        <v>1</v>
      </c>
      <c r="S303" s="167">
        <f>VLOOKUP($M303,'Chla data'!$E$1:$N$378,7,FALSE)</f>
        <v>32.536162741880069</v>
      </c>
      <c r="T303" s="90">
        <f>VLOOKUP($M303,'Chla data'!$E$1:$N$378,10,FALSE)</f>
        <v>1.2848664688427298</v>
      </c>
    </row>
    <row r="304" spans="1:20">
      <c r="A304" s="35">
        <v>303</v>
      </c>
      <c r="B304" s="40" t="str">
        <f>CONCATENATE(J304,"_",L304,"_",N304,"_",O304)</f>
        <v>41864_10_C_42</v>
      </c>
      <c r="C304" s="45" t="s">
        <v>22</v>
      </c>
      <c r="D304" s="37" t="s">
        <v>386</v>
      </c>
      <c r="E304" s="37" t="s">
        <v>387</v>
      </c>
      <c r="F304" s="57">
        <v>38.695605</v>
      </c>
      <c r="G304" s="57">
        <v>-107.0714</v>
      </c>
      <c r="H304" s="88">
        <v>41843</v>
      </c>
      <c r="I304" s="138">
        <f t="shared" si="8"/>
        <v>204</v>
      </c>
      <c r="J304" s="88">
        <v>41864</v>
      </c>
      <c r="K304" s="138">
        <f t="shared" si="9"/>
        <v>225</v>
      </c>
      <c r="L304" s="39">
        <v>10</v>
      </c>
      <c r="M304" s="95" t="s">
        <v>847</v>
      </c>
      <c r="N304" s="35" t="s">
        <v>539</v>
      </c>
      <c r="O304" s="39">
        <v>42</v>
      </c>
      <c r="P304" s="34">
        <v>1</v>
      </c>
      <c r="Q304" s="34">
        <v>1</v>
      </c>
      <c r="S304" s="167">
        <f>VLOOKUP($M304,'Chla data'!$E$1:$N$378,7,FALSE)</f>
        <v>6.1005305141025161</v>
      </c>
      <c r="T304" s="90">
        <f>VLOOKUP($M304,'Chla data'!$E$1:$N$378,10,FALSE)</f>
        <v>1.4090909090909092</v>
      </c>
    </row>
    <row r="305" spans="1:20">
      <c r="A305" s="35">
        <v>304</v>
      </c>
      <c r="B305" s="40" t="str">
        <f>CONCATENATE(J305,"_",L305,"_",N305,"_",O305)</f>
        <v>41864_10_N_90</v>
      </c>
      <c r="C305" s="45" t="s">
        <v>22</v>
      </c>
      <c r="D305" s="37" t="s">
        <v>386</v>
      </c>
      <c r="E305" s="37" t="s">
        <v>387</v>
      </c>
      <c r="F305" s="57">
        <v>38.695605</v>
      </c>
      <c r="G305" s="57">
        <v>-107.0714</v>
      </c>
      <c r="H305" s="88">
        <v>41843</v>
      </c>
      <c r="I305" s="138">
        <f t="shared" si="8"/>
        <v>204</v>
      </c>
      <c r="J305" s="88">
        <v>41864</v>
      </c>
      <c r="K305" s="138">
        <f t="shared" si="9"/>
        <v>225</v>
      </c>
      <c r="L305" s="39">
        <v>10</v>
      </c>
      <c r="M305" s="95" t="s">
        <v>848</v>
      </c>
      <c r="N305" s="35" t="s">
        <v>545</v>
      </c>
      <c r="O305" s="39">
        <v>90</v>
      </c>
      <c r="P305" s="41">
        <v>1</v>
      </c>
      <c r="Q305" s="34">
        <v>1</v>
      </c>
      <c r="S305" s="167">
        <f>VLOOKUP($M305,'Chla data'!$E$1:$N$378,7,FALSE)</f>
        <v>46.092897217663449</v>
      </c>
      <c r="T305" s="90">
        <f>VLOOKUP($M305,'Chla data'!$E$1:$N$378,10,FALSE)</f>
        <v>1.4874551971326166</v>
      </c>
    </row>
    <row r="306" spans="1:20">
      <c r="A306" s="35">
        <v>305</v>
      </c>
      <c r="B306" s="40" t="str">
        <f>CONCATENATE(J306,"_",L306,"_",N306,"_",O306)</f>
        <v>41864_10_NP_40</v>
      </c>
      <c r="C306" s="45" t="s">
        <v>22</v>
      </c>
      <c r="D306" s="37" t="s">
        <v>386</v>
      </c>
      <c r="E306" s="37" t="s">
        <v>387</v>
      </c>
      <c r="F306" s="57">
        <v>38.695605</v>
      </c>
      <c r="G306" s="57">
        <v>-107.0714</v>
      </c>
      <c r="H306" s="88">
        <v>41843</v>
      </c>
      <c r="I306" s="138">
        <f t="shared" si="8"/>
        <v>204</v>
      </c>
      <c r="J306" s="88">
        <v>41864</v>
      </c>
      <c r="K306" s="138">
        <f t="shared" si="9"/>
        <v>225</v>
      </c>
      <c r="L306" s="39">
        <v>10</v>
      </c>
      <c r="M306" s="95" t="s">
        <v>849</v>
      </c>
      <c r="N306" s="35" t="s">
        <v>543</v>
      </c>
      <c r="O306" s="39">
        <v>40</v>
      </c>
      <c r="P306" s="41">
        <v>1</v>
      </c>
      <c r="Q306" s="34">
        <v>1</v>
      </c>
      <c r="S306" s="167">
        <f>VLOOKUP($M306,'Chla data'!$E$1:$N$378,7,FALSE)</f>
        <v>36.264264722720498</v>
      </c>
      <c r="T306" s="90">
        <f>VLOOKUP($M306,'Chla data'!$E$1:$N$378,10,FALSE)</f>
        <v>1.3508196721311474</v>
      </c>
    </row>
    <row r="307" spans="1:20">
      <c r="A307" s="35">
        <v>306</v>
      </c>
      <c r="B307" s="40" t="str">
        <f>CONCATENATE(J307,"_",L307,"_",N307,"_",O307)</f>
        <v>41864_10_C_75</v>
      </c>
      <c r="C307" s="45" t="s">
        <v>22</v>
      </c>
      <c r="D307" s="37" t="s">
        <v>386</v>
      </c>
      <c r="E307" s="37" t="s">
        <v>387</v>
      </c>
      <c r="F307" s="57">
        <v>38.695605</v>
      </c>
      <c r="G307" s="57">
        <v>-107.0714</v>
      </c>
      <c r="H307" s="88">
        <v>41843</v>
      </c>
      <c r="I307" s="138">
        <f t="shared" si="8"/>
        <v>204</v>
      </c>
      <c r="J307" s="88">
        <v>41864</v>
      </c>
      <c r="K307" s="138">
        <f t="shared" si="9"/>
        <v>225</v>
      </c>
      <c r="L307" s="39">
        <v>10</v>
      </c>
      <c r="M307" s="95" t="s">
        <v>850</v>
      </c>
      <c r="N307" s="35" t="s">
        <v>539</v>
      </c>
      <c r="O307" s="39">
        <v>75</v>
      </c>
      <c r="P307" s="41">
        <v>1</v>
      </c>
      <c r="Q307" s="34">
        <v>1</v>
      </c>
      <c r="S307" s="167">
        <f>VLOOKUP($M307,'Chla data'!$E$1:$N$378,7,FALSE)</f>
        <v>7.1172855997862694</v>
      </c>
      <c r="T307" s="90">
        <f>VLOOKUP($M307,'Chla data'!$E$1:$N$378,10,FALSE)</f>
        <v>1.5121951219512197</v>
      </c>
    </row>
    <row r="308" spans="1:20">
      <c r="A308" s="35">
        <v>307</v>
      </c>
      <c r="B308" s="40" t="str">
        <f>CONCATENATE(J308,"_",L308,"_",N308,"_",O308)</f>
        <v>41864_10_P_49</v>
      </c>
      <c r="C308" s="45" t="s">
        <v>22</v>
      </c>
      <c r="D308" s="37" t="s">
        <v>386</v>
      </c>
      <c r="E308" s="37" t="s">
        <v>387</v>
      </c>
      <c r="F308" s="57">
        <v>38.695605</v>
      </c>
      <c r="G308" s="57">
        <v>-107.0714</v>
      </c>
      <c r="H308" s="88">
        <v>41843</v>
      </c>
      <c r="I308" s="138">
        <f t="shared" si="8"/>
        <v>204</v>
      </c>
      <c r="J308" s="88">
        <v>41864</v>
      </c>
      <c r="K308" s="138">
        <f t="shared" si="9"/>
        <v>225</v>
      </c>
      <c r="L308" s="39">
        <v>10</v>
      </c>
      <c r="M308" s="95" t="s">
        <v>851</v>
      </c>
      <c r="N308" s="35" t="s">
        <v>541</v>
      </c>
      <c r="O308" s="39">
        <v>49</v>
      </c>
      <c r="P308" s="41">
        <v>1</v>
      </c>
      <c r="Q308" s="34">
        <v>1</v>
      </c>
      <c r="S308" s="167">
        <f>VLOOKUP($M308,'Chla data'!$E$1:$N$378,7,FALSE)</f>
        <v>5.4226937903133416</v>
      </c>
      <c r="T308" s="90">
        <f>VLOOKUP($M308,'Chla data'!$E$1:$N$378,10,FALSE)</f>
        <v>1.3137254901960782</v>
      </c>
    </row>
    <row r="309" spans="1:20">
      <c r="A309" s="35">
        <v>308</v>
      </c>
      <c r="B309" s="40" t="str">
        <f>CONCATENATE(J309,"_",L309,"_",N309,"_",O309)</f>
        <v>41864_10_N_57</v>
      </c>
      <c r="C309" s="45" t="s">
        <v>22</v>
      </c>
      <c r="D309" s="37" t="s">
        <v>386</v>
      </c>
      <c r="E309" s="37" t="s">
        <v>387</v>
      </c>
      <c r="F309" s="57">
        <v>38.695605</v>
      </c>
      <c r="G309" s="57">
        <v>-107.0714</v>
      </c>
      <c r="H309" s="88">
        <v>41843</v>
      </c>
      <c r="I309" s="138">
        <f t="shared" si="8"/>
        <v>204</v>
      </c>
      <c r="J309" s="88">
        <v>41864</v>
      </c>
      <c r="K309" s="138">
        <f t="shared" si="9"/>
        <v>225</v>
      </c>
      <c r="L309" s="39">
        <v>10</v>
      </c>
      <c r="M309" s="95" t="s">
        <v>852</v>
      </c>
      <c r="N309" s="35" t="s">
        <v>545</v>
      </c>
      <c r="O309" s="39">
        <v>57</v>
      </c>
      <c r="P309" s="41">
        <v>1</v>
      </c>
      <c r="Q309" s="41">
        <v>1</v>
      </c>
      <c r="S309" s="167">
        <f>VLOOKUP($M309,'Chla data'!$E$1:$N$378,7,FALSE)</f>
        <v>74.223121254913949</v>
      </c>
      <c r="T309" s="90">
        <f>VLOOKUP($M309,'Chla data'!$E$1:$N$378,10,FALSE)</f>
        <v>1.5165094339622642</v>
      </c>
    </row>
    <row r="310" spans="1:20">
      <c r="A310" s="35">
        <v>309</v>
      </c>
      <c r="B310" s="40" t="str">
        <f>CONCATENATE(J310,"_",L310,"_",N310,"_",O310)</f>
        <v>41864_10_N_18</v>
      </c>
      <c r="C310" s="45" t="s">
        <v>22</v>
      </c>
      <c r="D310" s="37" t="s">
        <v>386</v>
      </c>
      <c r="E310" s="37" t="s">
        <v>387</v>
      </c>
      <c r="F310" s="57">
        <v>38.695605</v>
      </c>
      <c r="G310" s="57">
        <v>-107.0714</v>
      </c>
      <c r="H310" s="88">
        <v>41843</v>
      </c>
      <c r="I310" s="138">
        <f t="shared" si="8"/>
        <v>204</v>
      </c>
      <c r="J310" s="88">
        <v>41864</v>
      </c>
      <c r="K310" s="138">
        <f t="shared" si="9"/>
        <v>225</v>
      </c>
      <c r="L310" s="39">
        <v>10</v>
      </c>
      <c r="M310" s="95" t="s">
        <v>853</v>
      </c>
      <c r="N310" s="35" t="s">
        <v>545</v>
      </c>
      <c r="O310" s="39">
        <v>18</v>
      </c>
      <c r="P310" s="41">
        <v>1</v>
      </c>
      <c r="Q310" s="41">
        <v>1</v>
      </c>
      <c r="S310" s="167">
        <f>VLOOKUP($M310,'Chla data'!$E$1:$N$378,7,FALSE)</f>
        <v>43.381550322506776</v>
      </c>
      <c r="T310" s="90">
        <f>VLOOKUP($M310,'Chla data'!$E$1:$N$378,10,FALSE)</f>
        <v>1.5161290322580645</v>
      </c>
    </row>
    <row r="311" spans="1:20">
      <c r="A311" s="35">
        <v>310</v>
      </c>
      <c r="B311" s="40" t="str">
        <f>CONCATENATE(J311,"_",L311,"_",N311,"_",O311)</f>
        <v>41864_10_P_3</v>
      </c>
      <c r="C311" s="45" t="s">
        <v>22</v>
      </c>
      <c r="D311" s="37" t="s">
        <v>386</v>
      </c>
      <c r="E311" s="37" t="s">
        <v>387</v>
      </c>
      <c r="F311" s="57">
        <v>38.695605</v>
      </c>
      <c r="G311" s="57">
        <v>-107.0714</v>
      </c>
      <c r="H311" s="88">
        <v>41843</v>
      </c>
      <c r="I311" s="138">
        <f t="shared" si="8"/>
        <v>204</v>
      </c>
      <c r="J311" s="88">
        <v>41864</v>
      </c>
      <c r="K311" s="138">
        <f t="shared" si="9"/>
        <v>225</v>
      </c>
      <c r="L311" s="39">
        <v>10</v>
      </c>
      <c r="M311" s="95" t="s">
        <v>854</v>
      </c>
      <c r="N311" s="35" t="s">
        <v>541</v>
      </c>
      <c r="O311" s="39">
        <v>3</v>
      </c>
      <c r="P311" s="41">
        <v>1</v>
      </c>
      <c r="Q311" s="34">
        <v>1</v>
      </c>
      <c r="S311" s="167">
        <f>VLOOKUP($M311,'Chla data'!$E$1:$N$378,7,FALSE)</f>
        <v>4.7448570665241778</v>
      </c>
      <c r="T311" s="90">
        <f>VLOOKUP($M311,'Chla data'!$E$1:$N$378,10,FALSE)</f>
        <v>1.3181818181818181</v>
      </c>
    </row>
    <row r="312" spans="1:20">
      <c r="A312" s="35">
        <v>311</v>
      </c>
      <c r="B312" s="40" t="str">
        <f>CONCATENATE(J312,"_",L312,"_",N312,"_",O312)</f>
        <v>41864_10_C_36</v>
      </c>
      <c r="C312" s="45" t="s">
        <v>22</v>
      </c>
      <c r="D312" s="37" t="s">
        <v>386</v>
      </c>
      <c r="E312" s="37" t="s">
        <v>387</v>
      </c>
      <c r="F312" s="57">
        <v>38.695605</v>
      </c>
      <c r="G312" s="57">
        <v>-107.0714</v>
      </c>
      <c r="H312" s="88">
        <v>41843</v>
      </c>
      <c r="I312" s="138">
        <f t="shared" si="8"/>
        <v>204</v>
      </c>
      <c r="J312" s="88">
        <v>41864</v>
      </c>
      <c r="K312" s="138">
        <f t="shared" si="9"/>
        <v>225</v>
      </c>
      <c r="L312" s="39">
        <v>10</v>
      </c>
      <c r="M312" s="95" t="s">
        <v>855</v>
      </c>
      <c r="N312" s="35" t="s">
        <v>539</v>
      </c>
      <c r="O312" s="39">
        <v>36</v>
      </c>
      <c r="P312" s="34">
        <v>1</v>
      </c>
      <c r="Q312" s="34">
        <v>1</v>
      </c>
      <c r="S312" s="167">
        <f>VLOOKUP($M312,'Chla data'!$E$1:$N$378,7,FALSE)</f>
        <v>6.4394488759971003</v>
      </c>
      <c r="T312" s="90">
        <f>VLOOKUP($M312,'Chla data'!$E$1:$N$378,10,FALSE)</f>
        <v>1.4418604651162792</v>
      </c>
    </row>
    <row r="313" spans="1:20">
      <c r="A313" s="35">
        <v>312</v>
      </c>
      <c r="B313" s="40" t="str">
        <f>CONCATENATE(J313,"_",L313,"_",N313,"_",O313)</f>
        <v>41864_10_NP_77</v>
      </c>
      <c r="C313" s="45" t="s">
        <v>22</v>
      </c>
      <c r="D313" s="37" t="s">
        <v>386</v>
      </c>
      <c r="E313" s="37" t="s">
        <v>387</v>
      </c>
      <c r="F313" s="57">
        <v>38.695605</v>
      </c>
      <c r="G313" s="57">
        <v>-107.0714</v>
      </c>
      <c r="H313" s="88">
        <v>41843</v>
      </c>
      <c r="I313" s="138">
        <f t="shared" si="8"/>
        <v>204</v>
      </c>
      <c r="J313" s="88">
        <v>41864</v>
      </c>
      <c r="K313" s="138">
        <f t="shared" si="9"/>
        <v>225</v>
      </c>
      <c r="L313" s="39">
        <v>10</v>
      </c>
      <c r="M313" s="95" t="s">
        <v>856</v>
      </c>
      <c r="N313" s="35" t="s">
        <v>543</v>
      </c>
      <c r="O313" s="39">
        <v>77</v>
      </c>
      <c r="P313" s="41">
        <v>1</v>
      </c>
      <c r="Q313" s="41">
        <v>1</v>
      </c>
      <c r="S313" s="167">
        <f>VLOOKUP($M313,'Chla data'!$E$1:$N$378,7,FALSE)</f>
        <v>58.293958245868474</v>
      </c>
      <c r="T313" s="90">
        <f>VLOOKUP($M313,'Chla data'!$E$1:$N$378,10,FALSE)</f>
        <v>1.3900226757369614</v>
      </c>
    </row>
    <row r="314" spans="1:20">
      <c r="A314" s="35">
        <v>313</v>
      </c>
      <c r="B314" s="40" t="str">
        <f>CONCATENATE(J314,"_",L314,"_",N314,"_",O314)</f>
        <v>41864_10_P_83</v>
      </c>
      <c r="C314" s="45" t="s">
        <v>22</v>
      </c>
      <c r="D314" s="37" t="s">
        <v>386</v>
      </c>
      <c r="E314" s="37" t="s">
        <v>387</v>
      </c>
      <c r="F314" s="57">
        <v>38.695605</v>
      </c>
      <c r="G314" s="57">
        <v>-107.0714</v>
      </c>
      <c r="H314" s="88">
        <v>41843</v>
      </c>
      <c r="I314" s="138">
        <f t="shared" si="8"/>
        <v>204</v>
      </c>
      <c r="J314" s="88">
        <v>41864</v>
      </c>
      <c r="K314" s="138">
        <f t="shared" si="9"/>
        <v>225</v>
      </c>
      <c r="L314" s="39">
        <v>10</v>
      </c>
      <c r="M314" s="95" t="s">
        <v>857</v>
      </c>
      <c r="N314" s="35" t="s">
        <v>541</v>
      </c>
      <c r="O314" s="39">
        <v>83</v>
      </c>
      <c r="P314" s="41">
        <v>1</v>
      </c>
      <c r="Q314" s="34">
        <v>1</v>
      </c>
      <c r="S314" s="167">
        <f>VLOOKUP($M314,'Chla data'!$E$1:$N$378,7,FALSE)</f>
        <v>7.4562039616808535</v>
      </c>
      <c r="T314" s="90">
        <f>VLOOKUP($M314,'Chla data'!$E$1:$N$378,10,FALSE)</f>
        <v>1.3859649122807018</v>
      </c>
    </row>
    <row r="315" spans="1:20">
      <c r="A315" s="35">
        <v>314</v>
      </c>
      <c r="B315" s="40" t="str">
        <f>CONCATENATE(J315,"_",L315,"_",N315,"_",O315)</f>
        <v>41864_10_N_70</v>
      </c>
      <c r="C315" s="45" t="s">
        <v>22</v>
      </c>
      <c r="D315" s="37" t="s">
        <v>386</v>
      </c>
      <c r="E315" s="37" t="s">
        <v>387</v>
      </c>
      <c r="F315" s="57">
        <v>38.695605</v>
      </c>
      <c r="G315" s="57">
        <v>-107.0714</v>
      </c>
      <c r="H315" s="88">
        <v>41843</v>
      </c>
      <c r="I315" s="138">
        <f t="shared" si="8"/>
        <v>204</v>
      </c>
      <c r="J315" s="88">
        <v>41864</v>
      </c>
      <c r="K315" s="138">
        <f t="shared" si="9"/>
        <v>225</v>
      </c>
      <c r="L315" s="39">
        <v>10</v>
      </c>
      <c r="M315" s="95" t="s">
        <v>858</v>
      </c>
      <c r="N315" s="35" t="s">
        <v>545</v>
      </c>
      <c r="O315" s="39">
        <v>70</v>
      </c>
      <c r="P315" s="41">
        <v>1</v>
      </c>
      <c r="Q315" s="34">
        <v>1</v>
      </c>
      <c r="S315" s="167">
        <f>VLOOKUP($M315,'Chla data'!$E$1:$N$378,7,FALSE)</f>
        <v>62.360978588603487</v>
      </c>
      <c r="T315" s="90">
        <f>VLOOKUP($M315,'Chla data'!$E$1:$N$378,10,FALSE)</f>
        <v>1.5626911314984708</v>
      </c>
    </row>
    <row r="316" spans="1:20">
      <c r="A316" s="35">
        <v>315</v>
      </c>
      <c r="B316" s="40" t="str">
        <f>CONCATENATE(J316,"_",L316,"_",N316,"_",O316)</f>
        <v>41864_10_P_67</v>
      </c>
      <c r="C316" s="45" t="s">
        <v>22</v>
      </c>
      <c r="D316" s="37" t="s">
        <v>386</v>
      </c>
      <c r="E316" s="37" t="s">
        <v>387</v>
      </c>
      <c r="F316" s="57">
        <v>38.695605</v>
      </c>
      <c r="G316" s="57">
        <v>-107.0714</v>
      </c>
      <c r="H316" s="88">
        <v>41843</v>
      </c>
      <c r="I316" s="138">
        <f t="shared" si="8"/>
        <v>204</v>
      </c>
      <c r="J316" s="88">
        <v>41864</v>
      </c>
      <c r="K316" s="138">
        <f t="shared" si="9"/>
        <v>225</v>
      </c>
      <c r="L316" s="39">
        <v>10</v>
      </c>
      <c r="M316" s="95" t="s">
        <v>859</v>
      </c>
      <c r="N316" s="35" t="s">
        <v>541</v>
      </c>
      <c r="O316" s="39">
        <v>67</v>
      </c>
      <c r="P316" s="41">
        <v>1</v>
      </c>
      <c r="Q316" s="41">
        <v>1</v>
      </c>
      <c r="S316" s="167">
        <f>VLOOKUP($M316,'Chla data'!$E$1:$N$378,7,FALSE)</f>
        <v>6.1005305141025161</v>
      </c>
      <c r="T316" s="90">
        <f>VLOOKUP($M316,'Chla data'!$E$1:$N$378,10,FALSE)</f>
        <v>1.3214285714285714</v>
      </c>
    </row>
    <row r="317" spans="1:20">
      <c r="A317" s="35">
        <v>316</v>
      </c>
      <c r="B317" s="40" t="str">
        <f>CONCATENATE(J317,"_",L317,"_",N317,"_",O317)</f>
        <v>41864_10_P_60</v>
      </c>
      <c r="C317" s="45" t="s">
        <v>22</v>
      </c>
      <c r="D317" s="37" t="s">
        <v>386</v>
      </c>
      <c r="E317" s="37" t="s">
        <v>387</v>
      </c>
      <c r="F317" s="57">
        <v>38.695605</v>
      </c>
      <c r="G317" s="57">
        <v>-107.0714</v>
      </c>
      <c r="H317" s="88">
        <v>41843</v>
      </c>
      <c r="I317" s="138">
        <f t="shared" si="8"/>
        <v>204</v>
      </c>
      <c r="J317" s="88">
        <v>41864</v>
      </c>
      <c r="K317" s="138">
        <f t="shared" si="9"/>
        <v>225</v>
      </c>
      <c r="L317" s="39">
        <v>10</v>
      </c>
      <c r="M317" s="95" t="s">
        <v>860</v>
      </c>
      <c r="N317" s="35" t="s">
        <v>541</v>
      </c>
      <c r="O317" s="39">
        <v>60</v>
      </c>
      <c r="P317" s="41">
        <v>1</v>
      </c>
      <c r="Q317" s="41">
        <v>1</v>
      </c>
      <c r="S317" s="167">
        <f>VLOOKUP($M317,'Chla data'!$E$1:$N$378,7,FALSE)</f>
        <v>8.1340406854700174</v>
      </c>
      <c r="T317" s="90">
        <f>VLOOKUP($M317,'Chla data'!$E$1:$N$378,10,FALSE)</f>
        <v>1.369230769230769</v>
      </c>
    </row>
    <row r="318" spans="1:20">
      <c r="A318" s="35">
        <v>317</v>
      </c>
      <c r="B318" s="40" t="str">
        <f>CONCATENATE(J318,"_",L318,"_",N318,"_",O318)</f>
        <v>41864_10_C_35</v>
      </c>
      <c r="C318" s="45" t="s">
        <v>22</v>
      </c>
      <c r="D318" s="37" t="s">
        <v>386</v>
      </c>
      <c r="E318" s="37" t="s">
        <v>387</v>
      </c>
      <c r="F318" s="57">
        <v>38.695605</v>
      </c>
      <c r="G318" s="57">
        <v>-107.0714</v>
      </c>
      <c r="H318" s="88">
        <v>41843</v>
      </c>
      <c r="I318" s="138">
        <f t="shared" si="8"/>
        <v>204</v>
      </c>
      <c r="J318" s="88">
        <v>41864</v>
      </c>
      <c r="K318" s="138">
        <f t="shared" si="9"/>
        <v>225</v>
      </c>
      <c r="L318" s="39">
        <v>10</v>
      </c>
      <c r="M318" s="95" t="s">
        <v>861</v>
      </c>
      <c r="N318" s="35" t="s">
        <v>539</v>
      </c>
      <c r="O318" s="39">
        <v>35</v>
      </c>
      <c r="P318" s="34">
        <v>1</v>
      </c>
      <c r="Q318" s="34">
        <v>1</v>
      </c>
      <c r="S318" s="167">
        <f>VLOOKUP($M318,'Chla data'!$E$1:$N$378,7,FALSE)</f>
        <v>8.4729590473646024</v>
      </c>
      <c r="T318" s="90">
        <f>VLOOKUP($M318,'Chla data'!$E$1:$N$378,10,FALSE)</f>
        <v>1.4032258064516128</v>
      </c>
    </row>
    <row r="319" spans="1:20">
      <c r="A319" s="35">
        <v>318</v>
      </c>
      <c r="B319" s="40" t="str">
        <f>CONCATENATE(J319,"_",L319,"_",N319,"_",O319)</f>
        <v>41864_10_NP_97</v>
      </c>
      <c r="C319" s="45" t="s">
        <v>22</v>
      </c>
      <c r="D319" s="37" t="s">
        <v>386</v>
      </c>
      <c r="E319" s="37" t="s">
        <v>387</v>
      </c>
      <c r="F319" s="57">
        <v>38.695605</v>
      </c>
      <c r="G319" s="57">
        <v>-107.0714</v>
      </c>
      <c r="H319" s="88">
        <v>41843</v>
      </c>
      <c r="I319" s="138">
        <f t="shared" si="8"/>
        <v>204</v>
      </c>
      <c r="J319" s="88">
        <v>41864</v>
      </c>
      <c r="K319" s="138">
        <f t="shared" si="9"/>
        <v>225</v>
      </c>
      <c r="L319" s="39">
        <v>10</v>
      </c>
      <c r="M319" s="95" t="s">
        <v>862</v>
      </c>
      <c r="N319" s="35" t="s">
        <v>543</v>
      </c>
      <c r="O319" s="39">
        <v>97</v>
      </c>
      <c r="P319" s="41">
        <v>1</v>
      </c>
      <c r="Q319" s="34">
        <v>1</v>
      </c>
      <c r="S319" s="167">
        <f>VLOOKUP($M319,'Chla data'!$E$1:$N$378,7,FALSE)</f>
        <v>44.059387046295946</v>
      </c>
      <c r="T319" s="90">
        <f>VLOOKUP($M319,'Chla data'!$E$1:$N$378,10,FALSE)</f>
        <v>1.392749244712991</v>
      </c>
    </row>
    <row r="320" spans="1:20">
      <c r="A320" s="35">
        <v>319</v>
      </c>
      <c r="B320" s="40" t="str">
        <f>CONCATENATE(J320,"_",L320,"_",N320,"_",O320)</f>
        <v>41864_10_N_32</v>
      </c>
      <c r="C320" s="45" t="s">
        <v>22</v>
      </c>
      <c r="D320" s="37" t="s">
        <v>386</v>
      </c>
      <c r="E320" s="37" t="s">
        <v>387</v>
      </c>
      <c r="F320" s="57">
        <v>38.695605</v>
      </c>
      <c r="G320" s="57">
        <v>-107.0714</v>
      </c>
      <c r="H320" s="88">
        <v>41843</v>
      </c>
      <c r="I320" s="138">
        <f t="shared" si="8"/>
        <v>204</v>
      </c>
      <c r="J320" s="88">
        <v>41864</v>
      </c>
      <c r="K320" s="138">
        <f t="shared" si="9"/>
        <v>225</v>
      </c>
      <c r="L320" s="39">
        <v>10</v>
      </c>
      <c r="M320" s="95" t="s">
        <v>863</v>
      </c>
      <c r="N320" s="35" t="s">
        <v>545</v>
      </c>
      <c r="O320" s="39">
        <v>32</v>
      </c>
      <c r="P320" s="41">
        <v>1</v>
      </c>
      <c r="Q320" s="41">
        <v>1</v>
      </c>
      <c r="S320" s="167">
        <f>VLOOKUP($M320,'Chla data'!$E$1:$N$378,7,FALSE)</f>
        <v>55.921529712606379</v>
      </c>
      <c r="T320" s="90">
        <f>VLOOKUP($M320,'Chla data'!$E$1:$N$378,10,FALSE)</f>
        <v>1.4896142433234421</v>
      </c>
    </row>
    <row r="321" spans="1:20">
      <c r="A321" s="35">
        <v>320</v>
      </c>
      <c r="B321" s="40" t="str">
        <f>CONCATENATE(J321,"_",L321,"_",N321,"_",O321)</f>
        <v>41864_10_C_43</v>
      </c>
      <c r="C321" s="45" t="s">
        <v>22</v>
      </c>
      <c r="D321" s="37" t="s">
        <v>386</v>
      </c>
      <c r="E321" s="37" t="s">
        <v>387</v>
      </c>
      <c r="F321" s="57">
        <v>38.695605</v>
      </c>
      <c r="G321" s="57">
        <v>-107.0714</v>
      </c>
      <c r="H321" s="88">
        <v>41843</v>
      </c>
      <c r="I321" s="138">
        <f t="shared" si="8"/>
        <v>204</v>
      </c>
      <c r="J321" s="88">
        <v>41864</v>
      </c>
      <c r="K321" s="138">
        <f t="shared" si="9"/>
        <v>225</v>
      </c>
      <c r="L321" s="39">
        <v>10</v>
      </c>
      <c r="M321" s="95" t="s">
        <v>864</v>
      </c>
      <c r="N321" s="35" t="s">
        <v>539</v>
      </c>
      <c r="O321" s="39">
        <v>43</v>
      </c>
      <c r="P321" s="41">
        <v>1</v>
      </c>
      <c r="Q321" s="34">
        <v>1</v>
      </c>
      <c r="S321" s="167">
        <f>VLOOKUP($M321,'Chla data'!$E$1:$N$378,7,FALSE)</f>
        <v>8.8118774092591892</v>
      </c>
      <c r="T321" s="90">
        <f>VLOOKUP($M321,'Chla data'!$E$1:$N$378,10,FALSE)</f>
        <v>1.4727272727272727</v>
      </c>
    </row>
    <row r="322" spans="1:20">
      <c r="A322" s="35">
        <v>321</v>
      </c>
      <c r="B322" s="40" t="str">
        <f>CONCATENATE(J322,"_",L322,"_",N322,"_",O322)</f>
        <v>41864_11_C_79</v>
      </c>
      <c r="C322" s="45" t="s">
        <v>62</v>
      </c>
      <c r="D322" s="37" t="s">
        <v>390</v>
      </c>
      <c r="E322" s="37" t="s">
        <v>391</v>
      </c>
      <c r="F322" s="57">
        <v>38.795644000000003</v>
      </c>
      <c r="G322" s="57">
        <v>-107.087673</v>
      </c>
      <c r="H322" s="88">
        <v>41843</v>
      </c>
      <c r="I322" s="138">
        <f t="shared" si="8"/>
        <v>204</v>
      </c>
      <c r="J322" s="88">
        <v>41864</v>
      </c>
      <c r="K322" s="138">
        <f t="shared" si="9"/>
        <v>225</v>
      </c>
      <c r="L322" s="39">
        <v>11</v>
      </c>
      <c r="M322" s="95" t="s">
        <v>865</v>
      </c>
      <c r="N322" s="35" t="s">
        <v>539</v>
      </c>
      <c r="O322" s="39">
        <v>79</v>
      </c>
      <c r="P322" s="34">
        <v>1</v>
      </c>
      <c r="Q322" s="34">
        <v>1</v>
      </c>
      <c r="S322" s="167">
        <f>VLOOKUP($M322,'Chla data'!$E$1:$N$378,7,FALSE)</f>
        <v>17.284836456623793</v>
      </c>
      <c r="T322" s="90">
        <f>VLOOKUP($M322,'Chla data'!$E$1:$N$378,10,FALSE)</f>
        <v>1.4903846153846154</v>
      </c>
    </row>
    <row r="323" spans="1:20">
      <c r="A323" s="35">
        <v>322</v>
      </c>
      <c r="B323" s="40" t="str">
        <f>CONCATENATE(J323,"_",L323,"_",N323,"_",O323)</f>
        <v>41864_11_P_64</v>
      </c>
      <c r="C323" s="45" t="s">
        <v>62</v>
      </c>
      <c r="D323" s="37" t="s">
        <v>390</v>
      </c>
      <c r="E323" s="37" t="s">
        <v>391</v>
      </c>
      <c r="F323" s="57">
        <v>38.795644000000003</v>
      </c>
      <c r="G323" s="57">
        <v>-107.087673</v>
      </c>
      <c r="H323" s="88">
        <v>41843</v>
      </c>
      <c r="I323" s="138">
        <f t="shared" ref="I323:I386" si="10">H323-DATE(YEAR(H323),1,1)+1</f>
        <v>204</v>
      </c>
      <c r="J323" s="88">
        <v>41864</v>
      </c>
      <c r="K323" s="138">
        <f t="shared" ref="K323:K386" si="11">J323-DATE(YEAR(J323),1,1)+1</f>
        <v>225</v>
      </c>
      <c r="L323" s="39">
        <v>11</v>
      </c>
      <c r="M323" s="95" t="s">
        <v>866</v>
      </c>
      <c r="N323" s="35" t="s">
        <v>541</v>
      </c>
      <c r="O323" s="39">
        <v>64</v>
      </c>
      <c r="P323" s="41">
        <v>1</v>
      </c>
      <c r="Q323" s="41">
        <v>1</v>
      </c>
      <c r="S323" s="167">
        <f>VLOOKUP($M323,'Chla data'!$E$1:$N$378,7,FALSE)</f>
        <v>9.4897141330483556</v>
      </c>
      <c r="T323" s="90">
        <f>VLOOKUP($M323,'Chla data'!$E$1:$N$378,10,FALSE)</f>
        <v>1.368421052631579</v>
      </c>
    </row>
    <row r="324" spans="1:20">
      <c r="A324" s="35">
        <v>323</v>
      </c>
      <c r="B324" s="40" t="str">
        <f>CONCATENATE(J324,"_",L324,"_",N324,"_",O324)</f>
        <v>41864_11_C_97</v>
      </c>
      <c r="C324" s="45" t="s">
        <v>62</v>
      </c>
      <c r="D324" s="37" t="s">
        <v>390</v>
      </c>
      <c r="E324" s="37" t="s">
        <v>391</v>
      </c>
      <c r="F324" s="57">
        <v>38.795644000000003</v>
      </c>
      <c r="G324" s="57">
        <v>-107.087673</v>
      </c>
      <c r="H324" s="88">
        <v>41843</v>
      </c>
      <c r="I324" s="138">
        <f t="shared" si="10"/>
        <v>204</v>
      </c>
      <c r="J324" s="88">
        <v>41864</v>
      </c>
      <c r="K324" s="138">
        <f t="shared" si="11"/>
        <v>225</v>
      </c>
      <c r="L324" s="39">
        <v>11</v>
      </c>
      <c r="M324" s="95" t="s">
        <v>867</v>
      </c>
      <c r="N324" s="35" t="s">
        <v>539</v>
      </c>
      <c r="O324" s="39">
        <v>97</v>
      </c>
      <c r="P324" s="41">
        <v>1</v>
      </c>
      <c r="Q324" s="41">
        <v>1</v>
      </c>
      <c r="S324" s="167">
        <f>VLOOKUP($M324,'Chla data'!$E$1:$N$378,7,FALSE)</f>
        <v>11.184305942521279</v>
      </c>
      <c r="T324" s="90">
        <f>VLOOKUP($M324,'Chla data'!$E$1:$N$378,10,FALSE)</f>
        <v>1.4782608695652175</v>
      </c>
    </row>
    <row r="325" spans="1:20">
      <c r="A325" s="35">
        <v>324</v>
      </c>
      <c r="B325" s="40" t="str">
        <f>CONCATENATE(J325,"_",L325,"_",N325,"_",O325)</f>
        <v>41864_11_N_89</v>
      </c>
      <c r="C325" s="45" t="s">
        <v>62</v>
      </c>
      <c r="D325" s="37" t="s">
        <v>390</v>
      </c>
      <c r="E325" s="37" t="s">
        <v>391</v>
      </c>
      <c r="F325" s="57">
        <v>38.795644000000003</v>
      </c>
      <c r="G325" s="57">
        <v>-107.087673</v>
      </c>
      <c r="H325" s="88">
        <v>41843</v>
      </c>
      <c r="I325" s="138">
        <f t="shared" si="10"/>
        <v>204</v>
      </c>
      <c r="J325" s="88">
        <v>41864</v>
      </c>
      <c r="K325" s="138">
        <f t="shared" si="11"/>
        <v>225</v>
      </c>
      <c r="L325" s="39">
        <v>11</v>
      </c>
      <c r="M325" s="95" t="s">
        <v>868</v>
      </c>
      <c r="N325" s="35" t="s">
        <v>545</v>
      </c>
      <c r="O325" s="39">
        <v>89</v>
      </c>
      <c r="P325" s="41">
        <v>1</v>
      </c>
      <c r="Q325" s="41">
        <v>1</v>
      </c>
      <c r="S325" s="167">
        <f>VLOOKUP($M325,'Chla data'!$E$1:$N$378,7,FALSE)</f>
        <v>59.310713331552229</v>
      </c>
      <c r="T325" s="90">
        <f>VLOOKUP($M325,'Chla data'!$E$1:$N$378,10,FALSE)</f>
        <v>1.546875</v>
      </c>
    </row>
    <row r="326" spans="1:20">
      <c r="A326" s="35">
        <v>325</v>
      </c>
      <c r="B326" s="40" t="str">
        <f>CONCATENATE(J326,"_",L326,"_",N326,"_",O326)</f>
        <v>41864_11_NP_73</v>
      </c>
      <c r="C326" s="45" t="s">
        <v>62</v>
      </c>
      <c r="D326" s="37" t="s">
        <v>390</v>
      </c>
      <c r="E326" s="37" t="s">
        <v>391</v>
      </c>
      <c r="F326" s="57">
        <v>38.795644000000003</v>
      </c>
      <c r="G326" s="57">
        <v>-107.087673</v>
      </c>
      <c r="H326" s="88">
        <v>41843</v>
      </c>
      <c r="I326" s="138">
        <f t="shared" si="10"/>
        <v>204</v>
      </c>
      <c r="J326" s="88">
        <v>41864</v>
      </c>
      <c r="K326" s="138">
        <f t="shared" si="11"/>
        <v>225</v>
      </c>
      <c r="L326" s="39">
        <v>11</v>
      </c>
      <c r="M326" s="95" t="s">
        <v>869</v>
      </c>
      <c r="N326" s="35" t="s">
        <v>543</v>
      </c>
      <c r="O326" s="39">
        <v>73</v>
      </c>
      <c r="P326" s="41">
        <v>1</v>
      </c>
      <c r="Q326" s="34">
        <v>1</v>
      </c>
      <c r="S326" s="167">
        <f>VLOOKUP($M326,'Chla data'!$E$1:$N$378,7,FALSE)</f>
        <v>70.495019274073528</v>
      </c>
      <c r="T326" s="90">
        <f>VLOOKUP($M326,'Chla data'!$E$1:$N$378,10,FALSE)</f>
        <v>1.3668430335097004</v>
      </c>
    </row>
    <row r="327" spans="1:20">
      <c r="A327" s="35">
        <v>326</v>
      </c>
      <c r="B327" s="40" t="str">
        <f>CONCATENATE(J327,"_",L327,"_",N327,"_",O327)</f>
        <v>41864_11_NP_56</v>
      </c>
      <c r="C327" s="45" t="s">
        <v>62</v>
      </c>
      <c r="D327" s="37" t="s">
        <v>390</v>
      </c>
      <c r="E327" s="37" t="s">
        <v>391</v>
      </c>
      <c r="F327" s="57">
        <v>38.795644000000003</v>
      </c>
      <c r="G327" s="57">
        <v>-107.087673</v>
      </c>
      <c r="H327" s="88">
        <v>41843</v>
      </c>
      <c r="I327" s="138">
        <f t="shared" si="10"/>
        <v>204</v>
      </c>
      <c r="J327" s="88">
        <v>41864</v>
      </c>
      <c r="K327" s="138">
        <f t="shared" si="11"/>
        <v>225</v>
      </c>
      <c r="L327" s="39">
        <v>11</v>
      </c>
      <c r="M327" s="95" t="s">
        <v>870</v>
      </c>
      <c r="N327" s="35" t="s">
        <v>543</v>
      </c>
      <c r="O327" s="39">
        <v>56</v>
      </c>
      <c r="P327" s="41">
        <v>1</v>
      </c>
      <c r="Q327" s="34">
        <v>1</v>
      </c>
      <c r="S327" s="167">
        <f>VLOOKUP($M327,'Chla data'!$E$1:$N$378,7,FALSE)</f>
        <v>79.645815045227266</v>
      </c>
      <c r="T327" s="90">
        <f>VLOOKUP($M327,'Chla data'!$E$1:$N$378,10,FALSE)</f>
        <v>1.4747474747474747</v>
      </c>
    </row>
    <row r="328" spans="1:20">
      <c r="A328" s="35">
        <v>327</v>
      </c>
      <c r="B328" s="40" t="str">
        <f>CONCATENATE(J328,"_",L328,"_",N328,"_",O328)</f>
        <v>41864_11_N_16</v>
      </c>
      <c r="C328" s="45" t="s">
        <v>62</v>
      </c>
      <c r="D328" s="37" t="s">
        <v>390</v>
      </c>
      <c r="E328" s="37" t="s">
        <v>391</v>
      </c>
      <c r="F328" s="57">
        <v>38.795644000000003</v>
      </c>
      <c r="G328" s="57">
        <v>-107.087673</v>
      </c>
      <c r="H328" s="88">
        <v>41843</v>
      </c>
      <c r="I328" s="138">
        <f t="shared" si="10"/>
        <v>204</v>
      </c>
      <c r="J328" s="88">
        <v>41864</v>
      </c>
      <c r="K328" s="138">
        <f t="shared" si="11"/>
        <v>225</v>
      </c>
      <c r="L328" s="39">
        <v>11</v>
      </c>
      <c r="M328" s="95" t="s">
        <v>871</v>
      </c>
      <c r="N328" s="35" t="s">
        <v>545</v>
      </c>
      <c r="O328" s="39">
        <v>16</v>
      </c>
      <c r="P328" s="41">
        <v>1</v>
      </c>
      <c r="Q328" s="41">
        <v>1</v>
      </c>
      <c r="S328" s="167">
        <f>VLOOKUP($M328,'Chla data'!$E$1:$N$378,7,FALSE)</f>
        <v>65.750162207549309</v>
      </c>
      <c r="T328" s="90">
        <f>VLOOKUP($M328,'Chla data'!$E$1:$N$378,10,FALSE)</f>
        <v>1.5159574468085104</v>
      </c>
    </row>
    <row r="329" spans="1:20">
      <c r="A329" s="35">
        <v>328</v>
      </c>
      <c r="B329" s="40" t="str">
        <f>CONCATENATE(J329,"_",L329,"_",N329,"_",O329)</f>
        <v>41864_11_NP_16</v>
      </c>
      <c r="C329" s="45" t="s">
        <v>62</v>
      </c>
      <c r="D329" s="37" t="s">
        <v>390</v>
      </c>
      <c r="E329" s="37" t="s">
        <v>391</v>
      </c>
      <c r="F329" s="57">
        <v>38.795644000000003</v>
      </c>
      <c r="G329" s="57">
        <v>-107.087673</v>
      </c>
      <c r="H329" s="88">
        <v>41843</v>
      </c>
      <c r="I329" s="138">
        <f t="shared" si="10"/>
        <v>204</v>
      </c>
      <c r="J329" s="88">
        <v>41864</v>
      </c>
      <c r="K329" s="138">
        <f t="shared" si="11"/>
        <v>225</v>
      </c>
      <c r="L329" s="39">
        <v>11</v>
      </c>
      <c r="M329" s="95" t="s">
        <v>872</v>
      </c>
      <c r="N329" s="35" t="s">
        <v>543</v>
      </c>
      <c r="O329" s="39">
        <v>16</v>
      </c>
      <c r="P329" s="41">
        <v>1</v>
      </c>
      <c r="Q329" s="41">
        <v>1</v>
      </c>
      <c r="S329" s="167">
        <f>VLOOKUP($M329,'Chla data'!$E$1:$N$378,7,FALSE)</f>
        <v>103.37010037784817</v>
      </c>
      <c r="T329" s="90">
        <f>VLOOKUP($M329,'Chla data'!$E$1:$N$378,10,FALSE)</f>
        <v>1.4728682170542635</v>
      </c>
    </row>
    <row r="330" spans="1:20">
      <c r="A330" s="35">
        <v>329</v>
      </c>
      <c r="B330" s="40" t="str">
        <f>CONCATENATE(J330,"_",L330,"_",N330,"_",O330)</f>
        <v>41864_11_N_30</v>
      </c>
      <c r="C330" s="45" t="s">
        <v>62</v>
      </c>
      <c r="D330" s="37" t="s">
        <v>390</v>
      </c>
      <c r="E330" s="37" t="s">
        <v>391</v>
      </c>
      <c r="F330" s="57">
        <v>38.795644000000003</v>
      </c>
      <c r="G330" s="57">
        <v>-107.087673</v>
      </c>
      <c r="H330" s="88">
        <v>41843</v>
      </c>
      <c r="I330" s="138">
        <f t="shared" si="10"/>
        <v>204</v>
      </c>
      <c r="J330" s="88">
        <v>41864</v>
      </c>
      <c r="K330" s="138">
        <f t="shared" si="11"/>
        <v>225</v>
      </c>
      <c r="L330" s="39">
        <v>11</v>
      </c>
      <c r="M330" s="95" t="s">
        <v>873</v>
      </c>
      <c r="N330" s="35" t="s">
        <v>545</v>
      </c>
      <c r="O330" s="39">
        <v>30</v>
      </c>
      <c r="P330" s="41">
        <v>1</v>
      </c>
      <c r="Q330" s="34">
        <v>1</v>
      </c>
      <c r="S330" s="167">
        <f>VLOOKUP($M330,'Chla data'!$E$1:$N$378,7,FALSE)</f>
        <v>62.022060226708916</v>
      </c>
      <c r="T330" s="90">
        <f>VLOOKUP($M330,'Chla data'!$E$1:$N$378,10,FALSE)</f>
        <v>1.5228571428571431</v>
      </c>
    </row>
    <row r="331" spans="1:20">
      <c r="A331" s="35">
        <v>330</v>
      </c>
      <c r="B331" s="40" t="str">
        <f>CONCATENATE(J331,"_",L331,"_",N331,"_",O331)</f>
        <v>41864_11_C_93</v>
      </c>
      <c r="C331" s="45" t="s">
        <v>62</v>
      </c>
      <c r="D331" s="37" t="s">
        <v>390</v>
      </c>
      <c r="E331" s="37" t="s">
        <v>391</v>
      </c>
      <c r="F331" s="57">
        <v>38.795644000000003</v>
      </c>
      <c r="G331" s="57">
        <v>-107.087673</v>
      </c>
      <c r="H331" s="88">
        <v>41843</v>
      </c>
      <c r="I331" s="138">
        <f t="shared" si="10"/>
        <v>204</v>
      </c>
      <c r="J331" s="88">
        <v>41864</v>
      </c>
      <c r="K331" s="138">
        <f t="shared" si="11"/>
        <v>225</v>
      </c>
      <c r="L331" s="39">
        <v>11</v>
      </c>
      <c r="M331" s="95" t="s">
        <v>874</v>
      </c>
      <c r="N331" s="35" t="s">
        <v>539</v>
      </c>
      <c r="O331" s="39">
        <v>93</v>
      </c>
      <c r="P331" s="41">
        <v>1</v>
      </c>
      <c r="Q331" s="34">
        <v>1</v>
      </c>
      <c r="S331" s="167">
        <f>VLOOKUP($M331,'Chla data'!$E$1:$N$378,7,FALSE)</f>
        <v>18.640509904202126</v>
      </c>
      <c r="T331" s="90">
        <f>VLOOKUP($M331,'Chla data'!$E$1:$N$378,10,FALSE)</f>
        <v>1.4365079365079365</v>
      </c>
    </row>
    <row r="332" spans="1:20">
      <c r="A332" s="35">
        <v>331</v>
      </c>
      <c r="B332" s="40" t="str">
        <f>CONCATENATE(J332,"_",L332,"_",N332,"_",O332)</f>
        <v>41864_11_NP_9</v>
      </c>
      <c r="C332" s="45" t="s">
        <v>62</v>
      </c>
      <c r="D332" s="37" t="s">
        <v>390</v>
      </c>
      <c r="E332" s="37" t="s">
        <v>391</v>
      </c>
      <c r="F332" s="57">
        <v>38.795644000000003</v>
      </c>
      <c r="G332" s="57">
        <v>-107.087673</v>
      </c>
      <c r="H332" s="88">
        <v>41843</v>
      </c>
      <c r="I332" s="138">
        <f t="shared" si="10"/>
        <v>204</v>
      </c>
      <c r="J332" s="88">
        <v>41864</v>
      </c>
      <c r="K332" s="138">
        <f t="shared" si="11"/>
        <v>225</v>
      </c>
      <c r="L332" s="39">
        <v>11</v>
      </c>
      <c r="M332" s="95" t="s">
        <v>875</v>
      </c>
      <c r="N332" s="35" t="s">
        <v>543</v>
      </c>
      <c r="O332" s="39">
        <v>9</v>
      </c>
      <c r="P332" s="41">
        <v>1</v>
      </c>
      <c r="Q332" s="41">
        <v>1</v>
      </c>
      <c r="S332" s="167">
        <f>VLOOKUP($M332,'Chla data'!$E$1:$N$378,7,FALSE)</f>
        <v>49.482080836609299</v>
      </c>
      <c r="T332" s="90">
        <f>VLOOKUP($M332,'Chla data'!$E$1:$N$378,10,FALSE)</f>
        <v>1.3753213367609254</v>
      </c>
    </row>
    <row r="333" spans="1:20">
      <c r="A333" s="35">
        <v>332</v>
      </c>
      <c r="B333" s="40" t="str">
        <f>CONCATENATE(J333,"_",L333,"_",N333,"_",O333)</f>
        <v>41864_11_N_23</v>
      </c>
      <c r="C333" s="45" t="s">
        <v>62</v>
      </c>
      <c r="D333" s="37" t="s">
        <v>390</v>
      </c>
      <c r="E333" s="37" t="s">
        <v>391</v>
      </c>
      <c r="F333" s="57">
        <v>38.795644000000003</v>
      </c>
      <c r="G333" s="57">
        <v>-107.087673</v>
      </c>
      <c r="H333" s="88">
        <v>41843</v>
      </c>
      <c r="I333" s="138">
        <f t="shared" si="10"/>
        <v>204</v>
      </c>
      <c r="J333" s="88">
        <v>41864</v>
      </c>
      <c r="K333" s="138">
        <f t="shared" si="11"/>
        <v>225</v>
      </c>
      <c r="L333" s="39">
        <v>11</v>
      </c>
      <c r="M333" s="95" t="s">
        <v>876</v>
      </c>
      <c r="N333" s="35" t="s">
        <v>545</v>
      </c>
      <c r="O333" s="39">
        <v>23</v>
      </c>
      <c r="P333" s="41">
        <v>1</v>
      </c>
      <c r="Q333" s="41">
        <v>1</v>
      </c>
      <c r="S333" s="167">
        <f>VLOOKUP($M333,'Chla data'!$E$1:$N$378,7,FALSE)</f>
        <v>61.683141864814338</v>
      </c>
      <c r="T333" s="90">
        <f>VLOOKUP($M333,'Chla data'!$E$1:$N$378,10,FALSE)</f>
        <v>1.51123595505618</v>
      </c>
    </row>
    <row r="334" spans="1:20">
      <c r="A334" s="35">
        <v>333</v>
      </c>
      <c r="B334" s="40" t="str">
        <f>CONCATENATE(J334,"_",L334,"_",N334,"_",O334)</f>
        <v>41864_11_P_99</v>
      </c>
      <c r="C334" s="45" t="s">
        <v>62</v>
      </c>
      <c r="D334" s="37" t="s">
        <v>390</v>
      </c>
      <c r="E334" s="37" t="s">
        <v>391</v>
      </c>
      <c r="F334" s="57">
        <v>38.795644000000003</v>
      </c>
      <c r="G334" s="57">
        <v>-107.087673</v>
      </c>
      <c r="H334" s="88">
        <v>41843</v>
      </c>
      <c r="I334" s="138">
        <f t="shared" si="10"/>
        <v>204</v>
      </c>
      <c r="J334" s="88">
        <v>41864</v>
      </c>
      <c r="K334" s="138">
        <f t="shared" si="11"/>
        <v>225</v>
      </c>
      <c r="L334" s="39">
        <v>11</v>
      </c>
      <c r="M334" s="95" t="s">
        <v>877</v>
      </c>
      <c r="N334" s="35" t="s">
        <v>541</v>
      </c>
      <c r="O334" s="39">
        <v>99</v>
      </c>
      <c r="P334" s="41">
        <v>1</v>
      </c>
      <c r="Q334" s="41">
        <v>1</v>
      </c>
      <c r="S334" s="167">
        <f>VLOOKUP($M334,'Chla data'!$E$1:$N$378,7,FALSE)</f>
        <v>10.845387580626694</v>
      </c>
      <c r="T334" s="90">
        <f>VLOOKUP($M334,'Chla data'!$E$1:$N$378,10,FALSE)</f>
        <v>1.4</v>
      </c>
    </row>
    <row r="335" spans="1:20">
      <c r="A335" s="35">
        <v>334</v>
      </c>
      <c r="B335" s="40" t="str">
        <f>CONCATENATE(J335,"_",L335,"_",N335,"_",O335)</f>
        <v>41864_11_N_113</v>
      </c>
      <c r="C335" s="45" t="s">
        <v>62</v>
      </c>
      <c r="D335" s="37" t="s">
        <v>390</v>
      </c>
      <c r="E335" s="37" t="s">
        <v>391</v>
      </c>
      <c r="F335" s="57">
        <v>38.795644000000003</v>
      </c>
      <c r="G335" s="57">
        <v>-107.087673</v>
      </c>
      <c r="H335" s="88">
        <v>41843</v>
      </c>
      <c r="I335" s="138">
        <f t="shared" si="10"/>
        <v>204</v>
      </c>
      <c r="J335" s="88">
        <v>41864</v>
      </c>
      <c r="K335" s="138">
        <f t="shared" si="11"/>
        <v>225</v>
      </c>
      <c r="L335" s="39">
        <v>11</v>
      </c>
      <c r="M335" s="95" t="s">
        <v>878</v>
      </c>
      <c r="N335" s="35" t="s">
        <v>545</v>
      </c>
      <c r="O335" s="39">
        <v>113</v>
      </c>
      <c r="P335" s="41">
        <v>1</v>
      </c>
      <c r="Q335" s="34">
        <v>1</v>
      </c>
      <c r="S335" s="167">
        <f>VLOOKUP($M335,'Chla data'!$E$1:$N$378,7,FALSE)</f>
        <v>62.699896950498086</v>
      </c>
      <c r="T335" s="90">
        <f>VLOOKUP($M335,'Chla data'!$E$1:$N$378,10,FALSE)</f>
        <v>1.4986522911051214</v>
      </c>
    </row>
    <row r="336" spans="1:20">
      <c r="A336" s="35">
        <v>335</v>
      </c>
      <c r="B336" s="40" t="str">
        <f>CONCATENATE(J336,"_",L336,"_",N336,"_",O336)</f>
        <v>41864_11_P_31</v>
      </c>
      <c r="C336" s="45" t="s">
        <v>62</v>
      </c>
      <c r="D336" s="37" t="s">
        <v>390</v>
      </c>
      <c r="E336" s="37" t="s">
        <v>391</v>
      </c>
      <c r="F336" s="57">
        <v>38.795644000000003</v>
      </c>
      <c r="G336" s="57">
        <v>-107.087673</v>
      </c>
      <c r="H336" s="88">
        <v>41843</v>
      </c>
      <c r="I336" s="138">
        <f t="shared" si="10"/>
        <v>204</v>
      </c>
      <c r="J336" s="88">
        <v>41864</v>
      </c>
      <c r="K336" s="138">
        <f t="shared" si="11"/>
        <v>225</v>
      </c>
      <c r="L336" s="39">
        <v>11</v>
      </c>
      <c r="M336" s="95" t="s">
        <v>879</v>
      </c>
      <c r="N336" s="35" t="s">
        <v>541</v>
      </c>
      <c r="O336" s="39">
        <v>31</v>
      </c>
      <c r="P336" s="41">
        <v>1</v>
      </c>
      <c r="Q336" s="34">
        <v>1</v>
      </c>
      <c r="S336" s="167">
        <f>VLOOKUP($M336,'Chla data'!$E$1:$N$378,7,FALSE)</f>
        <v>14.573489561467118</v>
      </c>
      <c r="T336" s="90">
        <f>VLOOKUP($M336,'Chla data'!$E$1:$N$378,10,FALSE)</f>
        <v>1.4134615384615385</v>
      </c>
    </row>
    <row r="337" spans="1:20">
      <c r="A337" s="35">
        <v>336</v>
      </c>
      <c r="B337" s="40" t="str">
        <f>CONCATENATE(J337,"_",L337,"_",N337,"_",O337)</f>
        <v>41864_11_C_77</v>
      </c>
      <c r="C337" s="45" t="s">
        <v>62</v>
      </c>
      <c r="D337" s="37" t="s">
        <v>390</v>
      </c>
      <c r="E337" s="37" t="s">
        <v>391</v>
      </c>
      <c r="F337" s="57">
        <v>38.795644000000003</v>
      </c>
      <c r="G337" s="57">
        <v>-107.087673</v>
      </c>
      <c r="H337" s="88">
        <v>41843</v>
      </c>
      <c r="I337" s="138">
        <f t="shared" si="10"/>
        <v>204</v>
      </c>
      <c r="J337" s="88">
        <v>41864</v>
      </c>
      <c r="K337" s="138">
        <f t="shared" si="11"/>
        <v>225</v>
      </c>
      <c r="L337" s="39">
        <v>11</v>
      </c>
      <c r="M337" s="95" t="s">
        <v>880</v>
      </c>
      <c r="N337" s="35" t="s">
        <v>539</v>
      </c>
      <c r="O337" s="39">
        <v>77</v>
      </c>
      <c r="P337" s="34">
        <v>1</v>
      </c>
      <c r="Q337" s="34">
        <v>1</v>
      </c>
      <c r="S337" s="167">
        <f>VLOOKUP($M337,'Chla data'!$E$1:$N$378,7,FALSE)</f>
        <v>10.506469218732109</v>
      </c>
      <c r="T337" s="90">
        <f>VLOOKUP($M337,'Chla data'!$E$1:$N$378,10,FALSE)</f>
        <v>1.4492753623188406</v>
      </c>
    </row>
    <row r="338" spans="1:20">
      <c r="A338" s="35">
        <v>337</v>
      </c>
      <c r="B338" s="40" t="str">
        <f>CONCATENATE(J338,"_",L338,"_",N338,"_",O338)</f>
        <v>41864_11_P_94</v>
      </c>
      <c r="C338" s="45" t="s">
        <v>62</v>
      </c>
      <c r="D338" s="37" t="s">
        <v>390</v>
      </c>
      <c r="E338" s="37" t="s">
        <v>391</v>
      </c>
      <c r="F338" s="57">
        <v>38.795644000000003</v>
      </c>
      <c r="G338" s="57">
        <v>-107.087673</v>
      </c>
      <c r="H338" s="88">
        <v>41843</v>
      </c>
      <c r="I338" s="138">
        <f t="shared" si="10"/>
        <v>204</v>
      </c>
      <c r="J338" s="88">
        <v>41864</v>
      </c>
      <c r="K338" s="138">
        <f t="shared" si="11"/>
        <v>225</v>
      </c>
      <c r="L338" s="39">
        <v>11</v>
      </c>
      <c r="M338" s="95" t="s">
        <v>881</v>
      </c>
      <c r="N338" s="35" t="s">
        <v>541</v>
      </c>
      <c r="O338" s="39">
        <v>94</v>
      </c>
      <c r="P338" s="41">
        <v>1</v>
      </c>
      <c r="Q338" s="34">
        <v>1</v>
      </c>
      <c r="S338" s="167">
        <f>VLOOKUP($M338,'Chla data'!$E$1:$N$378,7,FALSE)</f>
        <v>17.28483645662379</v>
      </c>
      <c r="T338" s="90">
        <f>VLOOKUP($M338,'Chla data'!$E$1:$N$378,10,FALSE)</f>
        <v>1.3923076923076922</v>
      </c>
    </row>
    <row r="339" spans="1:20">
      <c r="A339" s="35">
        <v>338</v>
      </c>
      <c r="B339" s="40" t="str">
        <f>CONCATENATE(J339,"_",L339,"_",N339,"_",O339)</f>
        <v>41864_11_NP_53</v>
      </c>
      <c r="C339" s="45" t="s">
        <v>62</v>
      </c>
      <c r="D339" s="37" t="s">
        <v>390</v>
      </c>
      <c r="E339" s="37" t="s">
        <v>391</v>
      </c>
      <c r="F339" s="57">
        <v>38.795644000000003</v>
      </c>
      <c r="G339" s="57">
        <v>-107.087673</v>
      </c>
      <c r="H339" s="88">
        <v>41843</v>
      </c>
      <c r="I339" s="138">
        <f t="shared" si="10"/>
        <v>204</v>
      </c>
      <c r="J339" s="88">
        <v>41864</v>
      </c>
      <c r="K339" s="138">
        <f t="shared" si="11"/>
        <v>225</v>
      </c>
      <c r="L339" s="39">
        <v>11</v>
      </c>
      <c r="M339" s="95" t="s">
        <v>882</v>
      </c>
      <c r="N339" s="35" t="s">
        <v>543</v>
      </c>
      <c r="O339" s="39">
        <v>53</v>
      </c>
      <c r="P339" s="41">
        <v>1</v>
      </c>
      <c r="Q339" s="34">
        <v>1</v>
      </c>
      <c r="S339" s="167">
        <f>VLOOKUP($M339,'Chla data'!$E$1:$N$378,7,FALSE)</f>
        <v>101.67550856837529</v>
      </c>
      <c r="T339" s="94">
        <f>VLOOKUP($M339,'Chla data'!$E$1:$N$378,10,FALSE)</f>
        <v>1.4411764705882355</v>
      </c>
    </row>
    <row r="340" spans="1:20">
      <c r="A340" s="35">
        <v>339</v>
      </c>
      <c r="B340" s="40" t="str">
        <f>CONCATENATE(J340,"_",L340,"_",N340,"_",O340)</f>
        <v>41864_11_P_96</v>
      </c>
      <c r="C340" s="45" t="s">
        <v>62</v>
      </c>
      <c r="D340" s="37" t="s">
        <v>390</v>
      </c>
      <c r="E340" s="37" t="s">
        <v>391</v>
      </c>
      <c r="F340" s="57">
        <v>38.795644000000003</v>
      </c>
      <c r="G340" s="57">
        <v>-107.087673</v>
      </c>
      <c r="H340" s="88">
        <v>41843</v>
      </c>
      <c r="I340" s="138">
        <f t="shared" si="10"/>
        <v>204</v>
      </c>
      <c r="J340" s="88">
        <v>41864</v>
      </c>
      <c r="K340" s="138">
        <f t="shared" si="11"/>
        <v>225</v>
      </c>
      <c r="L340" s="39">
        <v>11</v>
      </c>
      <c r="M340" s="95" t="s">
        <v>883</v>
      </c>
      <c r="N340" s="35" t="s">
        <v>541</v>
      </c>
      <c r="O340" s="39">
        <v>96</v>
      </c>
      <c r="P340" s="41">
        <v>1</v>
      </c>
      <c r="Q340" s="41">
        <v>1</v>
      </c>
      <c r="S340" s="167">
        <f>VLOOKUP($M340,'Chla data'!$E$1:$N$378,7,FALSE)</f>
        <v>12.878897751994201</v>
      </c>
      <c r="T340" s="90">
        <f>VLOOKUP($M340,'Chla data'!$E$1:$N$378,10,FALSE)</f>
        <v>1.4086021505376345</v>
      </c>
    </row>
    <row r="341" spans="1:20">
      <c r="A341" s="35">
        <v>340</v>
      </c>
      <c r="B341" s="40" t="str">
        <f>CONCATENATE(J341,"_",L341,"_",N341,"_",O341)</f>
        <v>41864_11_C_62</v>
      </c>
      <c r="C341" s="45" t="s">
        <v>62</v>
      </c>
      <c r="D341" s="37" t="s">
        <v>390</v>
      </c>
      <c r="E341" s="37" t="s">
        <v>391</v>
      </c>
      <c r="F341" s="57">
        <v>38.795644000000003</v>
      </c>
      <c r="G341" s="57">
        <v>-107.087673</v>
      </c>
      <c r="H341" s="88">
        <v>41843</v>
      </c>
      <c r="I341" s="138">
        <f t="shared" si="10"/>
        <v>204</v>
      </c>
      <c r="J341" s="88">
        <v>41864</v>
      </c>
      <c r="K341" s="138">
        <f t="shared" si="11"/>
        <v>225</v>
      </c>
      <c r="L341" s="39">
        <v>11</v>
      </c>
      <c r="M341" s="95" t="s">
        <v>884</v>
      </c>
      <c r="N341" s="35" t="s">
        <v>539</v>
      </c>
      <c r="O341" s="39">
        <v>62</v>
      </c>
      <c r="P341" s="34">
        <v>1</v>
      </c>
      <c r="Q341" s="34">
        <v>1</v>
      </c>
      <c r="S341" s="167">
        <f>VLOOKUP($M341,'Chla data'!$E$1:$N$378,7,FALSE)</f>
        <v>11.862142666310447</v>
      </c>
      <c r="T341" s="90">
        <f>VLOOKUP($M341,'Chla data'!$E$1:$N$378,10,FALSE)</f>
        <v>1.4545454545454546</v>
      </c>
    </row>
    <row r="342" spans="1:20">
      <c r="A342" s="35">
        <v>341</v>
      </c>
      <c r="B342" s="40" t="str">
        <f>CONCATENATE(J342,"_",L342,"_",N342,"_",O342)</f>
        <v>41864_12_NP_107</v>
      </c>
      <c r="C342" s="45">
        <v>10118</v>
      </c>
      <c r="D342" s="37" t="s">
        <v>383</v>
      </c>
      <c r="E342" s="37" t="s">
        <v>885</v>
      </c>
      <c r="F342" s="57">
        <v>38.963317000000004</v>
      </c>
      <c r="G342" s="57">
        <v>-106.994384</v>
      </c>
      <c r="H342" s="88">
        <v>41843</v>
      </c>
      <c r="I342" s="138">
        <f t="shared" si="10"/>
        <v>204</v>
      </c>
      <c r="J342" s="88">
        <v>41864</v>
      </c>
      <c r="K342" s="138">
        <f t="shared" si="11"/>
        <v>225</v>
      </c>
      <c r="L342" s="39">
        <v>12</v>
      </c>
      <c r="M342" s="95" t="s">
        <v>886</v>
      </c>
      <c r="N342" s="35" t="s">
        <v>543</v>
      </c>
      <c r="O342" s="39">
        <v>107</v>
      </c>
      <c r="P342" s="41">
        <v>1</v>
      </c>
      <c r="Q342" s="34">
        <v>1</v>
      </c>
      <c r="S342" s="167">
        <f>VLOOKUP($M342,'Chla data'!$E$1:$N$378,7,FALSE)</f>
        <v>64.055570398076412</v>
      </c>
      <c r="T342" s="90">
        <f>VLOOKUP($M342,'Chla data'!$E$1:$N$378,10,FALSE)</f>
        <v>1.4209354120267261</v>
      </c>
    </row>
    <row r="343" spans="1:20">
      <c r="A343" s="35">
        <v>342</v>
      </c>
      <c r="B343" s="40" t="str">
        <f>CONCATENATE(J343,"_",L343,"_",N343,"_",O343)</f>
        <v>41864_12_NP_109</v>
      </c>
      <c r="C343" s="45">
        <v>10118</v>
      </c>
      <c r="D343" s="37" t="s">
        <v>383</v>
      </c>
      <c r="E343" s="37" t="s">
        <v>885</v>
      </c>
      <c r="F343" s="57">
        <v>38.963317000000004</v>
      </c>
      <c r="G343" s="57">
        <v>-106.994384</v>
      </c>
      <c r="H343" s="88">
        <v>41843</v>
      </c>
      <c r="I343" s="138">
        <f t="shared" si="10"/>
        <v>204</v>
      </c>
      <c r="J343" s="88">
        <v>41864</v>
      </c>
      <c r="K343" s="138">
        <f t="shared" si="11"/>
        <v>225</v>
      </c>
      <c r="L343" s="39">
        <v>12</v>
      </c>
      <c r="M343" s="95" t="s">
        <v>887</v>
      </c>
      <c r="N343" s="35" t="s">
        <v>543</v>
      </c>
      <c r="O343" s="39">
        <v>109</v>
      </c>
      <c r="P343" s="41">
        <v>1</v>
      </c>
      <c r="Q343" s="41">
        <v>1</v>
      </c>
      <c r="S343" s="167">
        <f>VLOOKUP($M343,'Chla data'!$E$1:$N$378,7,FALSE)</f>
        <v>71.172855997862683</v>
      </c>
      <c r="T343" s="90">
        <f>VLOOKUP($M343,'Chla data'!$E$1:$N$378,10,FALSE)</f>
        <v>1.4677060133630291</v>
      </c>
    </row>
    <row r="344" spans="1:20">
      <c r="A344" s="35">
        <v>343</v>
      </c>
      <c r="B344" s="40" t="str">
        <f>CONCATENATE(J344,"_",L344,"_",N344,"_",O344)</f>
        <v>41864_12_NP_67</v>
      </c>
      <c r="C344" s="45">
        <v>10118</v>
      </c>
      <c r="D344" s="37" t="s">
        <v>383</v>
      </c>
      <c r="E344" s="37" t="s">
        <v>885</v>
      </c>
      <c r="F344" s="57">
        <v>38.963317000000004</v>
      </c>
      <c r="G344" s="57">
        <v>-106.994384</v>
      </c>
      <c r="H344" s="88">
        <v>41843</v>
      </c>
      <c r="I344" s="138">
        <f t="shared" si="10"/>
        <v>204</v>
      </c>
      <c r="J344" s="88">
        <v>41864</v>
      </c>
      <c r="K344" s="138">
        <f t="shared" si="11"/>
        <v>225</v>
      </c>
      <c r="L344" s="39">
        <v>12</v>
      </c>
      <c r="M344" s="95" t="s">
        <v>888</v>
      </c>
      <c r="N344" s="35" t="s">
        <v>543</v>
      </c>
      <c r="O344" s="39">
        <v>67</v>
      </c>
      <c r="P344" s="41">
        <v>1</v>
      </c>
      <c r="Q344" s="41">
        <v>1</v>
      </c>
      <c r="S344" s="167">
        <f>VLOOKUP($M344,'Chla data'!$E$1:$N$378,7,FALSE)</f>
        <v>22.368611885042565</v>
      </c>
      <c r="T344" s="90">
        <f>VLOOKUP($M344,'Chla data'!$E$1:$N$378,10,FALSE)</f>
        <v>1.33</v>
      </c>
    </row>
    <row r="345" spans="1:20">
      <c r="A345" s="35">
        <v>344</v>
      </c>
      <c r="B345" s="40" t="str">
        <f>CONCATENATE(J345,"_",L345,"_",N345,"_",O345)</f>
        <v>41864_12_P_18</v>
      </c>
      <c r="C345" s="45">
        <v>10118</v>
      </c>
      <c r="D345" s="37" t="s">
        <v>383</v>
      </c>
      <c r="E345" s="37" t="s">
        <v>885</v>
      </c>
      <c r="F345" s="57">
        <v>38.963317000000004</v>
      </c>
      <c r="G345" s="57">
        <v>-106.994384</v>
      </c>
      <c r="H345" s="88">
        <v>41843</v>
      </c>
      <c r="I345" s="138">
        <f t="shared" si="10"/>
        <v>204</v>
      </c>
      <c r="J345" s="88">
        <v>41864</v>
      </c>
      <c r="K345" s="138">
        <f t="shared" si="11"/>
        <v>225</v>
      </c>
      <c r="L345" s="39">
        <v>12</v>
      </c>
      <c r="M345" s="95" t="s">
        <v>889</v>
      </c>
      <c r="N345" s="35" t="s">
        <v>541</v>
      </c>
      <c r="O345" s="39">
        <v>18</v>
      </c>
      <c r="P345" s="41">
        <v>1</v>
      </c>
      <c r="Q345" s="41">
        <v>1</v>
      </c>
      <c r="S345" s="167">
        <f>VLOOKUP($M345,'Chla data'!$E$1:$N$378,7,FALSE)</f>
        <v>29.146979122934226</v>
      </c>
      <c r="T345" s="90">
        <f>VLOOKUP($M345,'Chla data'!$E$1:$N$378,10,FALSE)</f>
        <v>1.450261780104712</v>
      </c>
    </row>
    <row r="346" spans="1:20">
      <c r="A346" s="35">
        <v>345</v>
      </c>
      <c r="B346" s="40" t="str">
        <f>CONCATENATE(J346,"_",L346,"_",N346,"_",O346)</f>
        <v>41864_12_N_53</v>
      </c>
      <c r="C346" s="45">
        <v>10118</v>
      </c>
      <c r="D346" s="37" t="s">
        <v>383</v>
      </c>
      <c r="E346" s="37" t="s">
        <v>885</v>
      </c>
      <c r="F346" s="57">
        <v>38.963317000000004</v>
      </c>
      <c r="G346" s="57">
        <v>-106.994384</v>
      </c>
      <c r="H346" s="88">
        <v>41843</v>
      </c>
      <c r="I346" s="138">
        <f t="shared" si="10"/>
        <v>204</v>
      </c>
      <c r="J346" s="88">
        <v>41864</v>
      </c>
      <c r="K346" s="138">
        <f t="shared" si="11"/>
        <v>225</v>
      </c>
      <c r="L346" s="39">
        <v>12</v>
      </c>
      <c r="M346" s="95" t="s">
        <v>890</v>
      </c>
      <c r="N346" s="35" t="s">
        <v>545</v>
      </c>
      <c r="O346" s="39">
        <v>53</v>
      </c>
      <c r="P346" s="41">
        <v>1</v>
      </c>
      <c r="Q346" s="34">
        <v>1</v>
      </c>
      <c r="S346" s="167">
        <f>VLOOKUP($M346,'Chla data'!$E$1:$N$378,7,FALSE)</f>
        <v>52.193427731765951</v>
      </c>
      <c r="T346" s="90">
        <f>VLOOKUP($M346,'Chla data'!$E$1:$N$378,10,FALSE)</f>
        <v>1.5641025641025639</v>
      </c>
    </row>
    <row r="347" spans="1:20">
      <c r="A347" s="35">
        <v>346</v>
      </c>
      <c r="B347" s="40" t="str">
        <f>CONCATENATE(J347,"_",L347,"_",N347,"_",O347)</f>
        <v>41864_12_N_4</v>
      </c>
      <c r="C347" s="45">
        <v>10118</v>
      </c>
      <c r="D347" s="37" t="s">
        <v>383</v>
      </c>
      <c r="E347" s="37" t="s">
        <v>885</v>
      </c>
      <c r="F347" s="57">
        <v>38.963317000000004</v>
      </c>
      <c r="G347" s="57">
        <v>-106.994384</v>
      </c>
      <c r="H347" s="88">
        <v>41843</v>
      </c>
      <c r="I347" s="138">
        <f t="shared" si="10"/>
        <v>204</v>
      </c>
      <c r="J347" s="88">
        <v>41864</v>
      </c>
      <c r="K347" s="138">
        <f t="shared" si="11"/>
        <v>225</v>
      </c>
      <c r="L347" s="39">
        <v>12</v>
      </c>
      <c r="M347" s="95" t="s">
        <v>891</v>
      </c>
      <c r="N347" s="35" t="s">
        <v>545</v>
      </c>
      <c r="O347" s="39">
        <v>4</v>
      </c>
      <c r="P347" s="41">
        <v>1</v>
      </c>
      <c r="Q347" s="34">
        <v>1</v>
      </c>
      <c r="S347" s="167">
        <f>VLOOKUP($M347,'Chla data'!$E$1:$N$378,7,FALSE)</f>
        <v>51.515591007976802</v>
      </c>
      <c r="T347" s="90">
        <f>VLOOKUP($M347,'Chla data'!$E$1:$N$378,10,FALSE)</f>
        <v>1.529616724738676</v>
      </c>
    </row>
    <row r="348" spans="1:20">
      <c r="A348" s="35">
        <v>347</v>
      </c>
      <c r="B348" s="40" t="str">
        <f>CONCATENATE(J348,"_",L348,"_",N348,"_",O348)</f>
        <v>41864_12_N_62</v>
      </c>
      <c r="C348" s="45">
        <v>10118</v>
      </c>
      <c r="D348" s="37" t="s">
        <v>383</v>
      </c>
      <c r="E348" s="37" t="s">
        <v>885</v>
      </c>
      <c r="F348" s="57">
        <v>38.963317000000004</v>
      </c>
      <c r="G348" s="57">
        <v>-106.994384</v>
      </c>
      <c r="H348" s="88">
        <v>41843</v>
      </c>
      <c r="I348" s="138">
        <f t="shared" si="10"/>
        <v>204</v>
      </c>
      <c r="J348" s="88">
        <v>41864</v>
      </c>
      <c r="K348" s="138">
        <f t="shared" si="11"/>
        <v>225</v>
      </c>
      <c r="L348" s="39">
        <v>12</v>
      </c>
      <c r="M348" s="95" t="s">
        <v>892</v>
      </c>
      <c r="N348" s="35" t="s">
        <v>545</v>
      </c>
      <c r="O348" s="39">
        <v>62</v>
      </c>
      <c r="P348" s="41">
        <v>1</v>
      </c>
      <c r="Q348" s="41">
        <v>1</v>
      </c>
      <c r="S348" s="167">
        <f>VLOOKUP($M348,'Chla data'!$E$1:$N$378,7,FALSE)</f>
        <v>11.184305942521279</v>
      </c>
      <c r="T348" s="90">
        <f>VLOOKUP($M348,'Chla data'!$E$1:$N$378,10,FALSE)</f>
        <v>1.4714285714285715</v>
      </c>
    </row>
    <row r="349" spans="1:20">
      <c r="A349" s="35">
        <v>348</v>
      </c>
      <c r="B349" s="40" t="str">
        <f>CONCATENATE(J349,"_",L349,"_",N349,"_",O349)</f>
        <v>41864_12_NP_83</v>
      </c>
      <c r="C349" s="45">
        <v>10118</v>
      </c>
      <c r="D349" s="37" t="s">
        <v>383</v>
      </c>
      <c r="E349" s="37" t="s">
        <v>885</v>
      </c>
      <c r="F349" s="57">
        <v>38.963317000000004</v>
      </c>
      <c r="G349" s="57">
        <v>-106.994384</v>
      </c>
      <c r="H349" s="88">
        <v>41843</v>
      </c>
      <c r="I349" s="138">
        <f t="shared" si="10"/>
        <v>204</v>
      </c>
      <c r="J349" s="88">
        <v>41864</v>
      </c>
      <c r="K349" s="138">
        <f t="shared" si="11"/>
        <v>225</v>
      </c>
      <c r="L349" s="39">
        <v>12</v>
      </c>
      <c r="M349" s="95" t="s">
        <v>893</v>
      </c>
      <c r="N349" s="35" t="s">
        <v>543</v>
      </c>
      <c r="O349" s="39">
        <v>83</v>
      </c>
      <c r="P349" s="41">
        <v>1</v>
      </c>
      <c r="Q349" s="41">
        <v>1</v>
      </c>
      <c r="S349" s="167">
        <f>VLOOKUP($M349,'Chla data'!$E$1:$N$378,7,FALSE)</f>
        <v>41.348040151139266</v>
      </c>
      <c r="T349" s="90">
        <f>VLOOKUP($M349,'Chla data'!$E$1:$N$378,10,FALSE)</f>
        <v>1.3973941368078175</v>
      </c>
    </row>
    <row r="350" spans="1:20">
      <c r="A350" s="35">
        <v>349</v>
      </c>
      <c r="B350" s="40" t="str">
        <f>CONCATENATE(J350,"_",L350,"_",N350,"_",O350)</f>
        <v>41864_12_P_97</v>
      </c>
      <c r="C350" s="45">
        <v>10118</v>
      </c>
      <c r="D350" s="37" t="s">
        <v>383</v>
      </c>
      <c r="E350" s="37" t="s">
        <v>885</v>
      </c>
      <c r="F350" s="57">
        <v>38.963317000000004</v>
      </c>
      <c r="G350" s="57">
        <v>-106.994384</v>
      </c>
      <c r="H350" s="88">
        <v>41843</v>
      </c>
      <c r="I350" s="138">
        <f t="shared" si="10"/>
        <v>204</v>
      </c>
      <c r="J350" s="88">
        <v>41864</v>
      </c>
      <c r="K350" s="138">
        <f t="shared" si="11"/>
        <v>225</v>
      </c>
      <c r="L350" s="39">
        <v>12</v>
      </c>
      <c r="M350" s="95" t="s">
        <v>894</v>
      </c>
      <c r="N350" s="35" t="s">
        <v>541</v>
      </c>
      <c r="O350" s="39">
        <v>97</v>
      </c>
      <c r="P350" s="41">
        <v>1</v>
      </c>
      <c r="Q350" s="34">
        <v>1</v>
      </c>
      <c r="S350" s="167">
        <f>VLOOKUP($M350,'Chla data'!$E$1:$N$378,7,FALSE)</f>
        <v>27.791305675355911</v>
      </c>
      <c r="T350" s="90">
        <f>VLOOKUP($M350,'Chla data'!$E$1:$N$378,10,FALSE)</f>
        <v>1.4823529411764707</v>
      </c>
    </row>
    <row r="351" spans="1:20">
      <c r="A351" s="35">
        <v>350</v>
      </c>
      <c r="B351" s="40" t="str">
        <f>CONCATENATE(J351,"_",L351,"_",N351,"_",O351)</f>
        <v>41864_12_P_80</v>
      </c>
      <c r="C351" s="45">
        <v>10118</v>
      </c>
      <c r="D351" s="37" t="s">
        <v>383</v>
      </c>
      <c r="E351" s="37" t="s">
        <v>885</v>
      </c>
      <c r="F351" s="57">
        <v>38.963317000000004</v>
      </c>
      <c r="G351" s="57">
        <v>-106.994384</v>
      </c>
      <c r="H351" s="88">
        <v>41843</v>
      </c>
      <c r="I351" s="138">
        <f t="shared" si="10"/>
        <v>204</v>
      </c>
      <c r="J351" s="88">
        <v>41864</v>
      </c>
      <c r="K351" s="138">
        <f t="shared" si="11"/>
        <v>225</v>
      </c>
      <c r="L351" s="39">
        <v>12</v>
      </c>
      <c r="M351" s="95" t="s">
        <v>895</v>
      </c>
      <c r="N351" s="35" t="s">
        <v>541</v>
      </c>
      <c r="O351" s="39">
        <v>80</v>
      </c>
      <c r="P351" s="41">
        <v>1</v>
      </c>
      <c r="Q351" s="34">
        <v>1</v>
      </c>
      <c r="S351" s="167">
        <f>VLOOKUP($M351,'Chla data'!$E$1:$N$378,7,FALSE)</f>
        <v>26.774550589672153</v>
      </c>
      <c r="T351" s="90">
        <f>VLOOKUP($M351,'Chla data'!$E$1:$N$378,10,FALSE)</f>
        <v>1.4593023255813955</v>
      </c>
    </row>
    <row r="352" spans="1:20">
      <c r="A352" s="35">
        <v>351</v>
      </c>
      <c r="B352" s="40" t="str">
        <f>CONCATENATE(J352,"_",L352,"_",N352,"_",O352)</f>
        <v>41864_12_P_61</v>
      </c>
      <c r="C352" s="45">
        <v>10118</v>
      </c>
      <c r="D352" s="37" t="s">
        <v>383</v>
      </c>
      <c r="E352" s="37" t="s">
        <v>885</v>
      </c>
      <c r="F352" s="57">
        <v>38.963317000000004</v>
      </c>
      <c r="G352" s="57">
        <v>-106.994384</v>
      </c>
      <c r="H352" s="88">
        <v>41843</v>
      </c>
      <c r="I352" s="138">
        <f t="shared" si="10"/>
        <v>204</v>
      </c>
      <c r="J352" s="88">
        <v>41864</v>
      </c>
      <c r="K352" s="138">
        <f t="shared" si="11"/>
        <v>225</v>
      </c>
      <c r="L352" s="39">
        <v>12</v>
      </c>
      <c r="M352" s="95" t="s">
        <v>896</v>
      </c>
      <c r="N352" s="35" t="s">
        <v>541</v>
      </c>
      <c r="O352" s="39">
        <v>61</v>
      </c>
      <c r="P352" s="41">
        <v>1</v>
      </c>
      <c r="Q352" s="34">
        <v>1</v>
      </c>
      <c r="S352" s="167">
        <f>VLOOKUP($M352,'Chla data'!$E$1:$N$378,7,FALSE)</f>
        <v>7.7951223235754332</v>
      </c>
      <c r="T352" s="90">
        <f>VLOOKUP($M352,'Chla data'!$E$1:$N$378,10,FALSE)</f>
        <v>1.3538461538461537</v>
      </c>
    </row>
    <row r="353" spans="1:20">
      <c r="A353" s="35">
        <v>352</v>
      </c>
      <c r="B353" s="40" t="str">
        <f>CONCATENATE(J353,"_",L353,"_",N353,"_",O353)</f>
        <v>41864_12_C_26</v>
      </c>
      <c r="C353" s="45">
        <v>10118</v>
      </c>
      <c r="D353" s="37" t="s">
        <v>383</v>
      </c>
      <c r="E353" s="37" t="s">
        <v>885</v>
      </c>
      <c r="F353" s="57">
        <v>38.963317000000004</v>
      </c>
      <c r="G353" s="57">
        <v>-106.994384</v>
      </c>
      <c r="H353" s="88">
        <v>41843</v>
      </c>
      <c r="I353" s="138">
        <f t="shared" si="10"/>
        <v>204</v>
      </c>
      <c r="J353" s="88">
        <v>41864</v>
      </c>
      <c r="K353" s="138">
        <f t="shared" si="11"/>
        <v>225</v>
      </c>
      <c r="L353" s="39">
        <v>12</v>
      </c>
      <c r="M353" s="95" t="s">
        <v>897</v>
      </c>
      <c r="N353" s="35" t="s">
        <v>539</v>
      </c>
      <c r="O353" s="39">
        <v>26</v>
      </c>
      <c r="P353" s="34">
        <v>1</v>
      </c>
      <c r="Q353" s="34">
        <v>1</v>
      </c>
      <c r="S353" s="167">
        <f>VLOOKUP($M353,'Chla data'!$E$1:$N$378,7,FALSE)</f>
        <v>6.1005305141025161</v>
      </c>
      <c r="T353" s="90">
        <f>VLOOKUP($M353,'Chla data'!$E$1:$N$378,10,FALSE)</f>
        <v>1.4285714285714286</v>
      </c>
    </row>
    <row r="354" spans="1:20">
      <c r="A354" s="35">
        <v>353</v>
      </c>
      <c r="B354" s="40" t="str">
        <f>CONCATENATE(J354,"_",L354,"_",N354,"_",O354)</f>
        <v>41864_12_C_58</v>
      </c>
      <c r="C354" s="45">
        <v>10118</v>
      </c>
      <c r="D354" s="37" t="s">
        <v>383</v>
      </c>
      <c r="E354" s="37" t="s">
        <v>885</v>
      </c>
      <c r="F354" s="57">
        <v>38.963317000000004</v>
      </c>
      <c r="G354" s="57">
        <v>-106.994384</v>
      </c>
      <c r="H354" s="88">
        <v>41843</v>
      </c>
      <c r="I354" s="138">
        <f t="shared" si="10"/>
        <v>204</v>
      </c>
      <c r="J354" s="88">
        <v>41864</v>
      </c>
      <c r="K354" s="138">
        <f t="shared" si="11"/>
        <v>225</v>
      </c>
      <c r="L354" s="39">
        <v>12</v>
      </c>
      <c r="M354" s="95" t="s">
        <v>898</v>
      </c>
      <c r="N354" s="35" t="s">
        <v>539</v>
      </c>
      <c r="O354" s="39">
        <v>58</v>
      </c>
      <c r="P354" s="41">
        <v>1</v>
      </c>
      <c r="Q354" s="34">
        <v>1</v>
      </c>
      <c r="S354" s="167">
        <f>VLOOKUP($M354,'Chla data'!$E$1:$N$378,7,FALSE)</f>
        <v>23.046448608831724</v>
      </c>
      <c r="T354" s="90">
        <f>VLOOKUP($M354,'Chla data'!$E$1:$N$378,10,FALSE)</f>
        <v>1.4331210191082804</v>
      </c>
    </row>
    <row r="355" spans="1:20">
      <c r="A355" s="35">
        <v>354</v>
      </c>
      <c r="B355" s="40" t="str">
        <f>CONCATENATE(J355,"_",L355,"_",N355,"_",O355)</f>
        <v>41864_12_C_38</v>
      </c>
      <c r="C355" s="45">
        <v>10118</v>
      </c>
      <c r="D355" s="37" t="s">
        <v>383</v>
      </c>
      <c r="E355" s="37" t="s">
        <v>885</v>
      </c>
      <c r="F355" s="57">
        <v>38.963317000000004</v>
      </c>
      <c r="G355" s="57">
        <v>-106.994384</v>
      </c>
      <c r="H355" s="88">
        <v>41843</v>
      </c>
      <c r="I355" s="138">
        <f t="shared" si="10"/>
        <v>204</v>
      </c>
      <c r="J355" s="88">
        <v>41864</v>
      </c>
      <c r="K355" s="138">
        <f t="shared" si="11"/>
        <v>225</v>
      </c>
      <c r="L355" s="39">
        <v>12</v>
      </c>
      <c r="M355" s="95" t="s">
        <v>899</v>
      </c>
      <c r="N355" s="35" t="s">
        <v>539</v>
      </c>
      <c r="O355" s="39">
        <v>38</v>
      </c>
      <c r="P355" s="34">
        <v>1</v>
      </c>
      <c r="Q355" s="34">
        <v>1</v>
      </c>
      <c r="S355" s="167">
        <f>VLOOKUP($M355,'Chla data'!$E$1:$N$378,7,FALSE)</f>
        <v>23.724285332620894</v>
      </c>
      <c r="T355" s="90">
        <f>VLOOKUP($M355,'Chla data'!$E$1:$N$378,10,FALSE)</f>
        <v>1.4761904761904763</v>
      </c>
    </row>
    <row r="356" spans="1:20">
      <c r="A356" s="35">
        <v>355</v>
      </c>
      <c r="B356" s="40" t="str">
        <f>CONCATENATE(J356,"_",L356,"_",N356,"_",O356)</f>
        <v>41864_12_NP_112</v>
      </c>
      <c r="C356" s="45">
        <v>10118</v>
      </c>
      <c r="D356" s="37" t="s">
        <v>383</v>
      </c>
      <c r="E356" s="37" t="s">
        <v>885</v>
      </c>
      <c r="F356" s="57">
        <v>38.963317000000004</v>
      </c>
      <c r="G356" s="57">
        <v>-106.994384</v>
      </c>
      <c r="H356" s="88">
        <v>41843</v>
      </c>
      <c r="I356" s="138">
        <f t="shared" si="10"/>
        <v>204</v>
      </c>
      <c r="J356" s="88">
        <v>41864</v>
      </c>
      <c r="K356" s="138">
        <f t="shared" si="11"/>
        <v>225</v>
      </c>
      <c r="L356" s="39">
        <v>12</v>
      </c>
      <c r="M356" s="95" t="s">
        <v>900</v>
      </c>
      <c r="N356" s="35" t="s">
        <v>543</v>
      </c>
      <c r="O356" s="39">
        <v>112</v>
      </c>
      <c r="P356" s="41">
        <v>1</v>
      </c>
      <c r="Q356" s="41">
        <v>1</v>
      </c>
      <c r="S356" s="167">
        <f>VLOOKUP($M356,'Chla data'!$E$1:$N$378,7,FALSE)</f>
        <v>21.012938437464207</v>
      </c>
      <c r="T356" s="90">
        <f>VLOOKUP($M356,'Chla data'!$E$1:$N$378,10,FALSE)</f>
        <v>1.2767857142857142</v>
      </c>
    </row>
    <row r="357" spans="1:20">
      <c r="A357" s="35">
        <v>356</v>
      </c>
      <c r="B357" s="40" t="str">
        <f>CONCATENATE(J357,"_",L357,"_",N357,"_",O357)</f>
        <v>41864_12_N_28</v>
      </c>
      <c r="C357" s="45">
        <v>10118</v>
      </c>
      <c r="D357" s="37" t="s">
        <v>383</v>
      </c>
      <c r="E357" s="37" t="s">
        <v>885</v>
      </c>
      <c r="F357" s="57">
        <v>38.963317000000004</v>
      </c>
      <c r="G357" s="57">
        <v>-106.994384</v>
      </c>
      <c r="H357" s="88">
        <v>41843</v>
      </c>
      <c r="I357" s="138">
        <f t="shared" si="10"/>
        <v>204</v>
      </c>
      <c r="J357" s="88">
        <v>41864</v>
      </c>
      <c r="K357" s="138">
        <f t="shared" si="11"/>
        <v>225</v>
      </c>
      <c r="L357" s="39">
        <v>12</v>
      </c>
      <c r="M357" s="95" t="s">
        <v>901</v>
      </c>
      <c r="N357" s="35" t="s">
        <v>545</v>
      </c>
      <c r="O357" s="39">
        <v>28</v>
      </c>
      <c r="P357" s="41">
        <v>1</v>
      </c>
      <c r="Q357" s="41">
        <v>1</v>
      </c>
      <c r="S357" s="167">
        <f>VLOOKUP($M357,'Chla data'!$E$1:$N$378,7,FALSE)</f>
        <v>11.862142666310447</v>
      </c>
      <c r="T357" s="90">
        <f>VLOOKUP($M357,'Chla data'!$E$1:$N$378,10,FALSE)</f>
        <v>1.5833333333333335</v>
      </c>
    </row>
    <row r="358" spans="1:20">
      <c r="A358" s="35">
        <v>357</v>
      </c>
      <c r="B358" s="40" t="str">
        <f>CONCATENATE(J358,"_",L358,"_",N358,"_",O358)</f>
        <v>41864_12_P_114</v>
      </c>
      <c r="C358" s="45">
        <v>10118</v>
      </c>
      <c r="D358" s="37" t="s">
        <v>383</v>
      </c>
      <c r="E358" s="37" t="s">
        <v>885</v>
      </c>
      <c r="F358" s="57">
        <v>38.963317000000004</v>
      </c>
      <c r="G358" s="57">
        <v>-106.994384</v>
      </c>
      <c r="H358" s="88">
        <v>41843</v>
      </c>
      <c r="I358" s="138">
        <f t="shared" si="10"/>
        <v>204</v>
      </c>
      <c r="J358" s="88">
        <v>41864</v>
      </c>
      <c r="K358" s="138">
        <f t="shared" si="11"/>
        <v>225</v>
      </c>
      <c r="L358" s="39">
        <v>12</v>
      </c>
      <c r="M358" s="95" t="s">
        <v>902</v>
      </c>
      <c r="N358" s="35" t="s">
        <v>541</v>
      </c>
      <c r="O358" s="39">
        <v>114</v>
      </c>
      <c r="P358" s="41">
        <v>1</v>
      </c>
      <c r="Q358" s="34">
        <v>1</v>
      </c>
      <c r="S358" s="167">
        <f>VLOOKUP($M358,'Chla data'!$E$1:$N$378,7,FALSE)</f>
        <v>34.56967291324758</v>
      </c>
      <c r="T358" s="90">
        <f>VLOOKUP($M358,'Chla data'!$E$1:$N$378,10,FALSE)</f>
        <v>1.4180327868852458</v>
      </c>
    </row>
    <row r="359" spans="1:20">
      <c r="A359" s="35">
        <v>358</v>
      </c>
      <c r="B359" s="40" t="str">
        <f>CONCATENATE(J359,"_",L359,"_",N359,"_",O359)</f>
        <v>41864_12_C_47</v>
      </c>
      <c r="C359" s="45">
        <v>10118</v>
      </c>
      <c r="D359" s="37" t="s">
        <v>383</v>
      </c>
      <c r="E359" s="37" t="s">
        <v>885</v>
      </c>
      <c r="F359" s="57">
        <v>38.963317000000004</v>
      </c>
      <c r="G359" s="57">
        <v>-106.994384</v>
      </c>
      <c r="H359" s="88">
        <v>41843</v>
      </c>
      <c r="I359" s="138">
        <f t="shared" si="10"/>
        <v>204</v>
      </c>
      <c r="J359" s="88">
        <v>41864</v>
      </c>
      <c r="K359" s="138">
        <f t="shared" si="11"/>
        <v>225</v>
      </c>
      <c r="L359" s="39">
        <v>12</v>
      </c>
      <c r="M359" s="95" t="s">
        <v>903</v>
      </c>
      <c r="N359" s="35" t="s">
        <v>539</v>
      </c>
      <c r="O359" s="39">
        <v>47</v>
      </c>
      <c r="P359" s="41">
        <v>1</v>
      </c>
      <c r="Q359" s="34">
        <v>1</v>
      </c>
      <c r="S359" s="167">
        <f>VLOOKUP($M359,'Chla data'!$E$1:$N$378,7,FALSE)</f>
        <v>27.113468951566738</v>
      </c>
      <c r="T359" s="90">
        <f>VLOOKUP($M359,'Chla data'!$E$1:$N$378,10,FALSE)</f>
        <v>1.4705882352941178</v>
      </c>
    </row>
    <row r="360" spans="1:20">
      <c r="A360" s="35">
        <v>359</v>
      </c>
      <c r="B360" s="40" t="str">
        <f>CONCATENATE(J360,"_",L360,"_",N360,"_",O360)</f>
        <v>41864_12_C_14</v>
      </c>
      <c r="C360" s="45">
        <v>10118</v>
      </c>
      <c r="D360" s="37" t="s">
        <v>383</v>
      </c>
      <c r="E360" s="37" t="s">
        <v>885</v>
      </c>
      <c r="F360" s="57">
        <v>38.963317000000004</v>
      </c>
      <c r="G360" s="57">
        <v>-106.994384</v>
      </c>
      <c r="H360" s="88">
        <v>41843</v>
      </c>
      <c r="I360" s="138">
        <f t="shared" si="10"/>
        <v>204</v>
      </c>
      <c r="J360" s="88">
        <v>41864</v>
      </c>
      <c r="K360" s="138">
        <f t="shared" si="11"/>
        <v>225</v>
      </c>
      <c r="L360" s="39">
        <v>12</v>
      </c>
      <c r="M360" s="95" t="s">
        <v>904</v>
      </c>
      <c r="N360" s="35" t="s">
        <v>539</v>
      </c>
      <c r="O360" s="39">
        <v>14</v>
      </c>
      <c r="P360" s="34">
        <v>1</v>
      </c>
      <c r="Q360" s="34">
        <v>1</v>
      </c>
      <c r="S360" s="167">
        <f>VLOOKUP($M360,'Chla data'!$E$1:$N$378,7,FALSE)</f>
        <v>8.4729590473646041</v>
      </c>
      <c r="T360" s="90">
        <f>VLOOKUP($M360,'Chla data'!$E$1:$N$378,10,FALSE)</f>
        <v>1.4901960784313726</v>
      </c>
    </row>
    <row r="361" spans="1:20">
      <c r="A361" s="35">
        <v>360</v>
      </c>
      <c r="B361" s="40" t="str">
        <f>CONCATENATE(J361,"_",L361,"_",N361,"_",O361)</f>
        <v>41864_12_N_102</v>
      </c>
      <c r="C361" s="45">
        <v>10118</v>
      </c>
      <c r="D361" s="37" t="s">
        <v>383</v>
      </c>
      <c r="E361" s="37" t="s">
        <v>885</v>
      </c>
      <c r="F361" s="57">
        <v>38.963317000000004</v>
      </c>
      <c r="G361" s="57">
        <v>-106.994384</v>
      </c>
      <c r="H361" s="88">
        <v>41843</v>
      </c>
      <c r="I361" s="138">
        <f t="shared" si="10"/>
        <v>204</v>
      </c>
      <c r="J361" s="88">
        <v>41864</v>
      </c>
      <c r="K361" s="138">
        <f t="shared" si="11"/>
        <v>225</v>
      </c>
      <c r="L361" s="39">
        <v>12</v>
      </c>
      <c r="M361" s="95" t="s">
        <v>905</v>
      </c>
      <c r="N361" s="35" t="s">
        <v>545</v>
      </c>
      <c r="O361" s="39">
        <v>102</v>
      </c>
      <c r="P361" s="41">
        <v>1</v>
      </c>
      <c r="Q361" s="41">
        <v>1</v>
      </c>
      <c r="S361" s="167">
        <f>VLOOKUP($M361,'Chla data'!$E$1:$N$378,7,FALSE)</f>
        <v>10.506469218732109</v>
      </c>
      <c r="T361" s="90">
        <f>VLOOKUP($M361,'Chla data'!$E$1:$N$378,10,FALSE)</f>
        <v>1.6199999999999999</v>
      </c>
    </row>
    <row r="362" spans="1:20">
      <c r="A362" s="35">
        <v>361</v>
      </c>
      <c r="B362" s="40" t="str">
        <f>CONCATENATE(J362,"_",L362,"_",N362,"_",O362)</f>
        <v>41865_13_N_64</v>
      </c>
      <c r="C362" s="45">
        <v>10232</v>
      </c>
      <c r="D362" s="37" t="s">
        <v>398</v>
      </c>
      <c r="E362" s="37" t="s">
        <v>906</v>
      </c>
      <c r="F362" s="57">
        <v>38.446510000000004</v>
      </c>
      <c r="G362" s="57">
        <v>-107.344228</v>
      </c>
      <c r="H362" s="88">
        <v>41844</v>
      </c>
      <c r="I362" s="138">
        <f t="shared" si="10"/>
        <v>205</v>
      </c>
      <c r="J362" s="88">
        <v>41865</v>
      </c>
      <c r="K362" s="138">
        <f t="shared" si="11"/>
        <v>226</v>
      </c>
      <c r="L362" s="39">
        <v>13</v>
      </c>
      <c r="M362" s="95" t="s">
        <v>907</v>
      </c>
      <c r="N362" s="35" t="s">
        <v>545</v>
      </c>
      <c r="O362" s="39">
        <v>64</v>
      </c>
      <c r="P362" s="41">
        <v>1</v>
      </c>
      <c r="Q362" s="34">
        <v>1</v>
      </c>
      <c r="S362" s="167">
        <f>VLOOKUP($M362,'Chla data'!$E$1:$N$378,7,FALSE)</f>
        <v>72.528529445441023</v>
      </c>
      <c r="T362" s="90">
        <f>VLOOKUP($M362,'Chla data'!$E$1:$N$378,10,FALSE)</f>
        <v>1.5219512195121951</v>
      </c>
    </row>
    <row r="363" spans="1:20">
      <c r="A363" s="35">
        <v>362</v>
      </c>
      <c r="B363" s="40" t="str">
        <f>CONCATENATE(J363,"_",L363,"_",N363,"_",O363)</f>
        <v>41865_13_N_96</v>
      </c>
      <c r="C363" s="45">
        <v>10232</v>
      </c>
      <c r="D363" s="37" t="s">
        <v>398</v>
      </c>
      <c r="E363" s="37" t="s">
        <v>906</v>
      </c>
      <c r="F363" s="57">
        <v>38.446510000000004</v>
      </c>
      <c r="G363" s="57">
        <v>-107.344228</v>
      </c>
      <c r="H363" s="88">
        <v>41844</v>
      </c>
      <c r="I363" s="138">
        <f t="shared" si="10"/>
        <v>205</v>
      </c>
      <c r="J363" s="88">
        <v>41865</v>
      </c>
      <c r="K363" s="138">
        <f t="shared" si="11"/>
        <v>226</v>
      </c>
      <c r="L363" s="39">
        <v>13</v>
      </c>
      <c r="M363" s="95" t="s">
        <v>908</v>
      </c>
      <c r="N363" s="35" t="s">
        <v>545</v>
      </c>
      <c r="O363" s="39">
        <v>96</v>
      </c>
      <c r="P363" s="41">
        <v>1</v>
      </c>
      <c r="Q363" s="34">
        <v>1</v>
      </c>
      <c r="S363" s="167">
        <f>VLOOKUP($M363,'Chla data'!$E$1:$N$378,7,FALSE)</f>
        <v>55.24369298881723</v>
      </c>
      <c r="T363" s="90">
        <f>VLOOKUP($M363,'Chla data'!$E$1:$N$378,10,FALSE)</f>
        <v>1.4752186588921283</v>
      </c>
    </row>
    <row r="364" spans="1:20">
      <c r="A364" s="35">
        <v>363</v>
      </c>
      <c r="B364" s="40" t="str">
        <f>CONCATENATE(J364,"_",L364,"_",N364,"_",O364)</f>
        <v>41865_13_C_102</v>
      </c>
      <c r="C364" s="45">
        <v>10232</v>
      </c>
      <c r="D364" s="37" t="s">
        <v>398</v>
      </c>
      <c r="E364" s="37" t="s">
        <v>906</v>
      </c>
      <c r="F364" s="57">
        <v>38.446510000000004</v>
      </c>
      <c r="G364" s="57">
        <v>-107.344228</v>
      </c>
      <c r="H364" s="88">
        <v>41844</v>
      </c>
      <c r="I364" s="138">
        <f t="shared" si="10"/>
        <v>205</v>
      </c>
      <c r="J364" s="88">
        <v>41865</v>
      </c>
      <c r="K364" s="138">
        <f t="shared" si="11"/>
        <v>226</v>
      </c>
      <c r="L364" s="39">
        <v>13</v>
      </c>
      <c r="M364" s="95" t="s">
        <v>909</v>
      </c>
      <c r="N364" s="35" t="s">
        <v>539</v>
      </c>
      <c r="O364" s="39">
        <v>102</v>
      </c>
      <c r="P364" s="34">
        <v>1</v>
      </c>
      <c r="Q364" s="34">
        <v>1</v>
      </c>
      <c r="S364" s="167">
        <f>VLOOKUP($M364,'Chla data'!$E$1:$N$378,7,FALSE)</f>
        <v>31.858326018090914</v>
      </c>
      <c r="T364" s="90">
        <f>VLOOKUP($M364,'Chla data'!$E$1:$N$378,10,FALSE)</f>
        <v>1.47</v>
      </c>
    </row>
    <row r="365" spans="1:20">
      <c r="A365" s="35">
        <v>364</v>
      </c>
      <c r="B365" s="40" t="str">
        <f>CONCATENATE(J365,"_",L365,"_",N365,"_",O365)</f>
        <v>41865_13_N_42</v>
      </c>
      <c r="C365" s="45">
        <v>10232</v>
      </c>
      <c r="D365" s="37" t="s">
        <v>398</v>
      </c>
      <c r="E365" s="37" t="s">
        <v>906</v>
      </c>
      <c r="F365" s="57">
        <v>38.446510000000004</v>
      </c>
      <c r="G365" s="57">
        <v>-107.344228</v>
      </c>
      <c r="H365" s="88">
        <v>41844</v>
      </c>
      <c r="I365" s="138">
        <f t="shared" si="10"/>
        <v>205</v>
      </c>
      <c r="J365" s="88">
        <v>41865</v>
      </c>
      <c r="K365" s="138">
        <f t="shared" si="11"/>
        <v>226</v>
      </c>
      <c r="L365" s="39">
        <v>13</v>
      </c>
      <c r="M365" s="95" t="s">
        <v>910</v>
      </c>
      <c r="N365" s="35" t="s">
        <v>545</v>
      </c>
      <c r="O365" s="39">
        <v>42</v>
      </c>
      <c r="P365" s="41">
        <v>1</v>
      </c>
      <c r="Q365" s="41">
        <v>1</v>
      </c>
      <c r="S365" s="167">
        <f>VLOOKUP($M365,'Chla data'!$E$1:$N$378,7,FALSE)</f>
        <v>51.515591007976802</v>
      </c>
      <c r="T365" s="90">
        <f>VLOOKUP($M365,'Chla data'!$E$1:$N$378,10,FALSE)</f>
        <v>1.5170068027210886</v>
      </c>
    </row>
    <row r="366" spans="1:20">
      <c r="A366" s="35">
        <v>365</v>
      </c>
      <c r="B366" s="40" t="str">
        <f>CONCATENATE(J366,"_",L366,"_",N366,"_",O366)</f>
        <v>41865_13_NP_80</v>
      </c>
      <c r="C366" s="45">
        <v>10232</v>
      </c>
      <c r="D366" s="37" t="s">
        <v>398</v>
      </c>
      <c r="E366" s="37" t="s">
        <v>906</v>
      </c>
      <c r="F366" s="57">
        <v>38.446510000000004</v>
      </c>
      <c r="G366" s="57">
        <v>-107.344228</v>
      </c>
      <c r="H366" s="88">
        <v>41844</v>
      </c>
      <c r="I366" s="138">
        <f t="shared" si="10"/>
        <v>205</v>
      </c>
      <c r="J366" s="88">
        <v>41865</v>
      </c>
      <c r="K366" s="138">
        <f t="shared" si="11"/>
        <v>226</v>
      </c>
      <c r="L366" s="39">
        <v>13</v>
      </c>
      <c r="M366" s="95" t="s">
        <v>911</v>
      </c>
      <c r="N366" s="35" t="s">
        <v>543</v>
      </c>
      <c r="O366" s="39">
        <v>80</v>
      </c>
      <c r="P366" s="41">
        <v>1</v>
      </c>
      <c r="Q366" s="34">
        <v>1</v>
      </c>
      <c r="S366" s="167">
        <f>VLOOKUP($M366,'Chla data'!$E$1:$N$378,7,FALSE)</f>
        <v>57.955039883973882</v>
      </c>
      <c r="T366" s="90">
        <f>VLOOKUP($M366,'Chla data'!$E$1:$N$378,10,FALSE)</f>
        <v>1.3851351351351351</v>
      </c>
    </row>
    <row r="367" spans="1:20">
      <c r="A367" s="35">
        <v>366</v>
      </c>
      <c r="B367" s="40" t="str">
        <f>CONCATENATE(J367,"_",L367,"_",N367,"_",O367)</f>
        <v>41865_13_NP_12</v>
      </c>
      <c r="C367" s="45">
        <v>10232</v>
      </c>
      <c r="D367" s="37" t="s">
        <v>398</v>
      </c>
      <c r="E367" s="37" t="s">
        <v>906</v>
      </c>
      <c r="F367" s="57">
        <v>38.446510000000004</v>
      </c>
      <c r="G367" s="57">
        <v>-107.344228</v>
      </c>
      <c r="H367" s="88">
        <v>41844</v>
      </c>
      <c r="I367" s="138">
        <f t="shared" si="10"/>
        <v>205</v>
      </c>
      <c r="J367" s="88">
        <v>41865</v>
      </c>
      <c r="K367" s="138">
        <f t="shared" si="11"/>
        <v>226</v>
      </c>
      <c r="L367" s="39">
        <v>13</v>
      </c>
      <c r="M367" s="95" t="s">
        <v>912</v>
      </c>
      <c r="N367" s="35" t="s">
        <v>543</v>
      </c>
      <c r="O367" s="39">
        <v>12</v>
      </c>
      <c r="P367" s="41">
        <v>1</v>
      </c>
      <c r="Q367" s="34">
        <v>1</v>
      </c>
      <c r="S367" s="167">
        <f>VLOOKUP($M367,'Chla data'!$E$1:$N$378,7,FALSE)</f>
        <v>67.105835655127677</v>
      </c>
      <c r="T367" s="90">
        <f>VLOOKUP($M367,'Chla data'!$E$1:$N$378,10,FALSE)</f>
        <v>1.4276457883369331</v>
      </c>
    </row>
    <row r="368" spans="1:20">
      <c r="A368" s="35">
        <v>367</v>
      </c>
      <c r="B368" s="40" t="str">
        <f>CONCATENATE(J368,"_",L368,"_",N368,"_",O368)</f>
        <v>41865_13_P_2</v>
      </c>
      <c r="C368" s="45">
        <v>10232</v>
      </c>
      <c r="D368" s="37" t="s">
        <v>398</v>
      </c>
      <c r="E368" s="37" t="s">
        <v>906</v>
      </c>
      <c r="F368" s="57">
        <v>38.446510000000004</v>
      </c>
      <c r="G368" s="57">
        <v>-107.344228</v>
      </c>
      <c r="H368" s="88">
        <v>41844</v>
      </c>
      <c r="I368" s="138">
        <f t="shared" si="10"/>
        <v>205</v>
      </c>
      <c r="J368" s="88">
        <v>41865</v>
      </c>
      <c r="K368" s="138">
        <f t="shared" si="11"/>
        <v>226</v>
      </c>
      <c r="L368" s="39">
        <v>13</v>
      </c>
      <c r="M368" s="95" t="s">
        <v>913</v>
      </c>
      <c r="N368" s="35" t="s">
        <v>541</v>
      </c>
      <c r="O368" s="39">
        <v>2</v>
      </c>
      <c r="P368" s="41">
        <v>1</v>
      </c>
      <c r="Q368" s="41">
        <v>1</v>
      </c>
      <c r="S368" s="167">
        <f>VLOOKUP($M368,'Chla data'!$E$1:$N$378,7,FALSE)</f>
        <v>18.979428266096711</v>
      </c>
      <c r="T368" s="90">
        <f>VLOOKUP($M368,'Chla data'!$E$1:$N$378,10,FALSE)</f>
        <v>1.4210526315789473</v>
      </c>
    </row>
    <row r="369" spans="1:20">
      <c r="A369" s="35">
        <v>368</v>
      </c>
      <c r="B369" s="40" t="str">
        <f>CONCATENATE(J369,"_",L369,"_",N369,"_",O369)</f>
        <v>41865_13_C_29</v>
      </c>
      <c r="C369" s="45">
        <v>10232</v>
      </c>
      <c r="D369" s="37" t="s">
        <v>398</v>
      </c>
      <c r="E369" s="37" t="s">
        <v>906</v>
      </c>
      <c r="F369" s="57">
        <v>38.446510000000004</v>
      </c>
      <c r="G369" s="57">
        <v>-107.344228</v>
      </c>
      <c r="H369" s="88">
        <v>41844</v>
      </c>
      <c r="I369" s="138">
        <f t="shared" si="10"/>
        <v>205</v>
      </c>
      <c r="J369" s="88">
        <v>41865</v>
      </c>
      <c r="K369" s="138">
        <f t="shared" si="11"/>
        <v>226</v>
      </c>
      <c r="L369" s="39">
        <v>13</v>
      </c>
      <c r="M369" s="95" t="s">
        <v>914</v>
      </c>
      <c r="N369" s="35" t="s">
        <v>539</v>
      </c>
      <c r="O369" s="39">
        <v>29</v>
      </c>
      <c r="P369" s="34">
        <v>1</v>
      </c>
      <c r="Q369" s="34">
        <v>1</v>
      </c>
      <c r="S369" s="167">
        <f>VLOOKUP($M369,'Chla data'!$E$1:$N$378,7,FALSE)</f>
        <v>26.774550589672153</v>
      </c>
      <c r="T369" s="90">
        <f>VLOOKUP($M369,'Chla data'!$E$1:$N$378,10,FALSE)</f>
        <v>1.4270270270270271</v>
      </c>
    </row>
    <row r="370" spans="1:20">
      <c r="A370" s="35">
        <v>369</v>
      </c>
      <c r="B370" s="40" t="str">
        <f>CONCATENATE(J370,"_",L370,"_",N370,"_",O370)</f>
        <v>41865_13_P_1</v>
      </c>
      <c r="C370" s="45">
        <v>10232</v>
      </c>
      <c r="D370" s="37" t="s">
        <v>398</v>
      </c>
      <c r="E370" s="37" t="s">
        <v>906</v>
      </c>
      <c r="F370" s="57">
        <v>38.446510000000004</v>
      </c>
      <c r="G370" s="57">
        <v>-107.344228</v>
      </c>
      <c r="H370" s="88">
        <v>41844</v>
      </c>
      <c r="I370" s="138">
        <f t="shared" si="10"/>
        <v>205</v>
      </c>
      <c r="J370" s="88">
        <v>41865</v>
      </c>
      <c r="K370" s="138">
        <f t="shared" si="11"/>
        <v>226</v>
      </c>
      <c r="L370" s="39">
        <v>13</v>
      </c>
      <c r="M370" s="95" t="s">
        <v>915</v>
      </c>
      <c r="N370" s="35" t="s">
        <v>541</v>
      </c>
      <c r="O370" s="39">
        <v>1</v>
      </c>
      <c r="P370" s="41">
        <v>1</v>
      </c>
      <c r="Q370" s="34">
        <v>1</v>
      </c>
      <c r="S370" s="167">
        <f>VLOOKUP($M370,'Chla data'!$E$1:$N$378,7,FALSE)</f>
        <v>19.996183351780463</v>
      </c>
      <c r="T370" s="90">
        <f>VLOOKUP($M370,'Chla data'!$E$1:$N$378,10,FALSE)</f>
        <v>1.3986486486486487</v>
      </c>
    </row>
    <row r="371" spans="1:20">
      <c r="A371" s="35">
        <v>370</v>
      </c>
      <c r="B371" s="40" t="str">
        <f>CONCATENATE(J371,"_",L371,"_",N371,"_",O371)</f>
        <v>41865_13_NP_50</v>
      </c>
      <c r="C371" s="45">
        <v>10232</v>
      </c>
      <c r="D371" s="37" t="s">
        <v>398</v>
      </c>
      <c r="E371" s="37" t="s">
        <v>906</v>
      </c>
      <c r="F371" s="57">
        <v>38.446510000000004</v>
      </c>
      <c r="G371" s="57">
        <v>-107.344228</v>
      </c>
      <c r="H371" s="88">
        <v>41844</v>
      </c>
      <c r="I371" s="138">
        <f t="shared" si="10"/>
        <v>205</v>
      </c>
      <c r="J371" s="88">
        <v>41865</v>
      </c>
      <c r="K371" s="138">
        <f t="shared" si="11"/>
        <v>226</v>
      </c>
      <c r="L371" s="39">
        <v>13</v>
      </c>
      <c r="M371" s="95" t="s">
        <v>916</v>
      </c>
      <c r="N371" s="35" t="s">
        <v>543</v>
      </c>
      <c r="O371" s="39">
        <v>50</v>
      </c>
      <c r="P371" s="41">
        <v>1</v>
      </c>
      <c r="Q371" s="41">
        <v>1</v>
      </c>
      <c r="S371" s="167">
        <f>VLOOKUP($M371,'Chla data'!$E$1:$N$378,7,FALSE)</f>
        <v>56.938284798290134</v>
      </c>
      <c r="T371" s="90">
        <f>VLOOKUP($M371,'Chla data'!$E$1:$N$378,10,FALSE)</f>
        <v>1.5029940119760479</v>
      </c>
    </row>
    <row r="372" spans="1:20">
      <c r="A372" s="35">
        <v>371</v>
      </c>
      <c r="B372" s="40" t="str">
        <f>CONCATENATE(J372,"_",L372,"_",N372,"_",O372)</f>
        <v>41865_13_N_8</v>
      </c>
      <c r="C372" s="45">
        <v>10232</v>
      </c>
      <c r="D372" s="37" t="s">
        <v>398</v>
      </c>
      <c r="E372" s="37" t="s">
        <v>906</v>
      </c>
      <c r="F372" s="57">
        <v>38.446510000000004</v>
      </c>
      <c r="G372" s="57">
        <v>-107.344228</v>
      </c>
      <c r="H372" s="88">
        <v>41844</v>
      </c>
      <c r="I372" s="138">
        <f t="shared" si="10"/>
        <v>205</v>
      </c>
      <c r="J372" s="88">
        <v>41865</v>
      </c>
      <c r="K372" s="138">
        <f t="shared" si="11"/>
        <v>226</v>
      </c>
      <c r="L372" s="39">
        <v>13</v>
      </c>
      <c r="M372" s="95" t="s">
        <v>917</v>
      </c>
      <c r="N372" s="35" t="s">
        <v>545</v>
      </c>
      <c r="O372" s="39">
        <v>8</v>
      </c>
      <c r="P372" s="41">
        <v>1</v>
      </c>
      <c r="Q372" s="41">
        <v>1</v>
      </c>
      <c r="S372" s="167">
        <f>VLOOKUP($M372,'Chla data'!$E$1:$N$378,7,FALSE)</f>
        <v>56.938284798290134</v>
      </c>
      <c r="T372" s="90">
        <f>VLOOKUP($M372,'Chla data'!$E$1:$N$378,10,FALSE)</f>
        <v>1.5075528700906344</v>
      </c>
    </row>
    <row r="373" spans="1:20">
      <c r="A373" s="35">
        <v>372</v>
      </c>
      <c r="B373" s="40" t="str">
        <f>CONCATENATE(J373,"_",L373,"_",N373,"_",O373)</f>
        <v>41865_13_P_104</v>
      </c>
      <c r="C373" s="45">
        <v>10232</v>
      </c>
      <c r="D373" s="37" t="s">
        <v>398</v>
      </c>
      <c r="E373" s="37" t="s">
        <v>906</v>
      </c>
      <c r="F373" s="57">
        <v>38.446510000000004</v>
      </c>
      <c r="G373" s="57">
        <v>-107.344228</v>
      </c>
      <c r="H373" s="88">
        <v>41844</v>
      </c>
      <c r="I373" s="138">
        <f t="shared" si="10"/>
        <v>205</v>
      </c>
      <c r="J373" s="88">
        <v>41865</v>
      </c>
      <c r="K373" s="138">
        <f t="shared" si="11"/>
        <v>226</v>
      </c>
      <c r="L373" s="39">
        <v>13</v>
      </c>
      <c r="M373" s="95" t="s">
        <v>918</v>
      </c>
      <c r="N373" s="35" t="s">
        <v>541</v>
      </c>
      <c r="O373" s="39">
        <v>104</v>
      </c>
      <c r="P373" s="41">
        <v>1</v>
      </c>
      <c r="Q373" s="41">
        <v>1</v>
      </c>
      <c r="S373" s="167">
        <f>VLOOKUP($M373,'Chla data'!$E$1:$N$378,7,FALSE)</f>
        <v>23.046448608831724</v>
      </c>
      <c r="T373" s="90">
        <f>VLOOKUP($M373,'Chla data'!$E$1:$N$378,10,FALSE)</f>
        <v>1.4276729559748429</v>
      </c>
    </row>
    <row r="374" spans="1:20">
      <c r="A374" s="35">
        <v>373</v>
      </c>
      <c r="B374" s="40" t="str">
        <f>CONCATENATE(J374,"_",L374,"_",N374,"_",O374)</f>
        <v>41865_13_C_60</v>
      </c>
      <c r="C374" s="45">
        <v>10232</v>
      </c>
      <c r="D374" s="37" t="s">
        <v>398</v>
      </c>
      <c r="E374" s="37" t="s">
        <v>906</v>
      </c>
      <c r="F374" s="57">
        <v>38.446510000000004</v>
      </c>
      <c r="G374" s="57">
        <v>-107.344228</v>
      </c>
      <c r="H374" s="88">
        <v>41844</v>
      </c>
      <c r="I374" s="138">
        <f t="shared" si="10"/>
        <v>205</v>
      </c>
      <c r="J374" s="88">
        <v>41865</v>
      </c>
      <c r="K374" s="138">
        <f t="shared" si="11"/>
        <v>226</v>
      </c>
      <c r="L374" s="39">
        <v>13</v>
      </c>
      <c r="M374" s="95" t="s">
        <v>919</v>
      </c>
      <c r="N374" s="35" t="s">
        <v>539</v>
      </c>
      <c r="O374" s="39">
        <v>60</v>
      </c>
      <c r="P374" s="41">
        <v>1</v>
      </c>
      <c r="Q374" s="34">
        <v>1</v>
      </c>
      <c r="S374" s="167">
        <f>VLOOKUP($M374,'Chla data'!$E$1:$N$378,7,FALSE)</f>
        <v>26.096713865882975</v>
      </c>
      <c r="T374" s="90">
        <f>VLOOKUP($M374,'Chla data'!$E$1:$N$378,10,FALSE)</f>
        <v>1.4782608695652173</v>
      </c>
    </row>
    <row r="375" spans="1:20">
      <c r="A375" s="35">
        <v>374</v>
      </c>
      <c r="B375" s="40" t="str">
        <f>CONCATENATE(J375,"_",L375,"_",N375,"_",O375)</f>
        <v>41865_13_N_50</v>
      </c>
      <c r="C375" s="45">
        <v>10232</v>
      </c>
      <c r="D375" s="37" t="s">
        <v>398</v>
      </c>
      <c r="E375" s="37" t="s">
        <v>906</v>
      </c>
      <c r="F375" s="57">
        <v>38.446510000000004</v>
      </c>
      <c r="G375" s="57">
        <v>-107.344228</v>
      </c>
      <c r="H375" s="88">
        <v>41844</v>
      </c>
      <c r="I375" s="138">
        <f t="shared" si="10"/>
        <v>205</v>
      </c>
      <c r="J375" s="88">
        <v>41865</v>
      </c>
      <c r="K375" s="138">
        <f t="shared" si="11"/>
        <v>226</v>
      </c>
      <c r="L375" s="39">
        <v>13</v>
      </c>
      <c r="M375" s="95" t="s">
        <v>920</v>
      </c>
      <c r="N375" s="35" t="s">
        <v>545</v>
      </c>
      <c r="O375" s="39">
        <v>50</v>
      </c>
      <c r="P375" s="41">
        <v>1</v>
      </c>
      <c r="Q375" s="34">
        <v>1</v>
      </c>
      <c r="S375" s="167">
        <f>VLOOKUP($M375,'Chla data'!$E$1:$N$378,7,FALSE)</f>
        <v>76.595549788176058</v>
      </c>
      <c r="T375" s="90">
        <f>VLOOKUP($M375,'Chla data'!$E$1:$N$378,10,FALSE)</f>
        <v>1.4035714285714287</v>
      </c>
    </row>
    <row r="376" spans="1:20">
      <c r="A376" s="35">
        <v>375</v>
      </c>
      <c r="B376" s="40" t="str">
        <f>CONCATENATE(J376,"_",L376,"_",N376,"_",O376)</f>
        <v>41865_13_P_45</v>
      </c>
      <c r="C376" s="45">
        <v>10232</v>
      </c>
      <c r="D376" s="37" t="s">
        <v>398</v>
      </c>
      <c r="E376" s="37" t="s">
        <v>906</v>
      </c>
      <c r="F376" s="57">
        <v>38.446510000000004</v>
      </c>
      <c r="G376" s="57">
        <v>-107.344228</v>
      </c>
      <c r="H376" s="88">
        <v>41844</v>
      </c>
      <c r="I376" s="138">
        <f t="shared" si="10"/>
        <v>205</v>
      </c>
      <c r="J376" s="88">
        <v>41865</v>
      </c>
      <c r="K376" s="138">
        <f t="shared" si="11"/>
        <v>226</v>
      </c>
      <c r="L376" s="39">
        <v>13</v>
      </c>
      <c r="M376" s="95" t="s">
        <v>921</v>
      </c>
      <c r="N376" s="35" t="s">
        <v>541</v>
      </c>
      <c r="O376" s="39">
        <v>45</v>
      </c>
      <c r="P376" s="41">
        <v>1</v>
      </c>
      <c r="Q376" s="34">
        <v>1</v>
      </c>
      <c r="S376" s="167">
        <f>VLOOKUP($M376,'Chla data'!$E$1:$N$378,7,FALSE)</f>
        <v>6.7783672378916897</v>
      </c>
      <c r="T376" s="90">
        <f>VLOOKUP($M376,'Chla data'!$E$1:$N$378,10,FALSE)</f>
        <v>1.1176470588235294</v>
      </c>
    </row>
    <row r="377" spans="1:20">
      <c r="A377" s="35">
        <v>376</v>
      </c>
      <c r="B377" s="40" t="str">
        <f>CONCATENATE(J377,"_",L377,"_",N377,"_",O377)</f>
        <v>41865_13_NP_6</v>
      </c>
      <c r="C377" s="45">
        <v>10232</v>
      </c>
      <c r="D377" s="37" t="s">
        <v>398</v>
      </c>
      <c r="E377" s="37" t="s">
        <v>906</v>
      </c>
      <c r="F377" s="57">
        <v>38.446510000000004</v>
      </c>
      <c r="G377" s="57">
        <v>-107.344228</v>
      </c>
      <c r="H377" s="88">
        <v>41844</v>
      </c>
      <c r="I377" s="138">
        <f t="shared" si="10"/>
        <v>205</v>
      </c>
      <c r="J377" s="88">
        <v>41865</v>
      </c>
      <c r="K377" s="138">
        <f t="shared" si="11"/>
        <v>226</v>
      </c>
      <c r="L377" s="39">
        <v>13</v>
      </c>
      <c r="M377" s="95" t="s">
        <v>922</v>
      </c>
      <c r="N377" s="35" t="s">
        <v>543</v>
      </c>
      <c r="O377" s="39">
        <v>6</v>
      </c>
      <c r="P377" s="41">
        <v>1</v>
      </c>
      <c r="Q377" s="41">
        <v>1</v>
      </c>
      <c r="S377" s="167">
        <f>VLOOKUP($M377,'Chla data'!$E$1:$N$378,7,FALSE)</f>
        <v>66.766917293233064</v>
      </c>
      <c r="T377" s="90">
        <f>VLOOKUP($M377,'Chla data'!$E$1:$N$378,10,FALSE)</f>
        <v>1.3840155945419101</v>
      </c>
    </row>
    <row r="378" spans="1:20">
      <c r="A378" s="35">
        <v>377</v>
      </c>
      <c r="B378" s="40" t="str">
        <f>CONCATENATE(J378,"_",L378,"_",N378,"_",O378)</f>
        <v>41865_13_P_48</v>
      </c>
      <c r="C378" s="45">
        <v>10232</v>
      </c>
      <c r="D378" s="37" t="s">
        <v>398</v>
      </c>
      <c r="E378" s="37" t="s">
        <v>906</v>
      </c>
      <c r="F378" s="57">
        <v>38.446510000000004</v>
      </c>
      <c r="G378" s="57">
        <v>-107.344228</v>
      </c>
      <c r="H378" s="88">
        <v>41844</v>
      </c>
      <c r="I378" s="138">
        <f t="shared" si="10"/>
        <v>205</v>
      </c>
      <c r="J378" s="88">
        <v>41865</v>
      </c>
      <c r="K378" s="138">
        <f t="shared" si="11"/>
        <v>226</v>
      </c>
      <c r="L378" s="39">
        <v>13</v>
      </c>
      <c r="M378" s="95" t="s">
        <v>923</v>
      </c>
      <c r="N378" s="35" t="s">
        <v>541</v>
      </c>
      <c r="O378" s="39">
        <v>48</v>
      </c>
      <c r="P378" s="41">
        <v>1</v>
      </c>
      <c r="Q378" s="34">
        <v>1</v>
      </c>
      <c r="S378" s="167">
        <f>VLOOKUP($M378,'Chla data'!$E$1:$N$378,7,FALSE)</f>
        <v>19.318346627991296</v>
      </c>
      <c r="T378" s="90">
        <f>VLOOKUP($M378,'Chla data'!$E$1:$N$378,10,FALSE)</f>
        <v>1.3653846153846154</v>
      </c>
    </row>
    <row r="379" spans="1:20">
      <c r="A379" s="35">
        <v>378</v>
      </c>
      <c r="B379" s="40" t="str">
        <f>CONCATENATE(J379,"_",L379,"_",N379,"_",O379)</f>
        <v>41865_13_C_73</v>
      </c>
      <c r="C379" s="45">
        <v>10232</v>
      </c>
      <c r="D379" s="37" t="s">
        <v>398</v>
      </c>
      <c r="E379" s="37" t="s">
        <v>906</v>
      </c>
      <c r="F379" s="57">
        <v>38.446510000000004</v>
      </c>
      <c r="G379" s="57">
        <v>-107.344228</v>
      </c>
      <c r="H379" s="88">
        <v>41844</v>
      </c>
      <c r="I379" s="138">
        <f t="shared" si="10"/>
        <v>205</v>
      </c>
      <c r="J379" s="88">
        <v>41865</v>
      </c>
      <c r="K379" s="138">
        <f t="shared" si="11"/>
        <v>226</v>
      </c>
      <c r="L379" s="39">
        <v>13</v>
      </c>
      <c r="M379" s="95" t="s">
        <v>924</v>
      </c>
      <c r="N379" s="35" t="s">
        <v>539</v>
      </c>
      <c r="O379" s="39">
        <v>73</v>
      </c>
      <c r="P379" s="41">
        <v>1</v>
      </c>
      <c r="Q379" s="34">
        <v>1</v>
      </c>
      <c r="S379" s="167">
        <f>VLOOKUP($M379,'Chla data'!$E$1:$N$378,7,FALSE)</f>
        <v>29.485897484828829</v>
      </c>
      <c r="T379" s="90">
        <f>VLOOKUP($M379,'Chla data'!$E$1:$N$378,10,FALSE)</f>
        <v>1.4627659574468086</v>
      </c>
    </row>
    <row r="380" spans="1:20">
      <c r="A380" s="35">
        <v>379</v>
      </c>
      <c r="B380" s="40" t="str">
        <f>CONCATENATE(J380,"_",L380,"_",N380,"_",O380)</f>
        <v>41865_13_C_33</v>
      </c>
      <c r="C380" s="45">
        <v>10232</v>
      </c>
      <c r="D380" s="37" t="s">
        <v>398</v>
      </c>
      <c r="E380" s="37" t="s">
        <v>906</v>
      </c>
      <c r="F380" s="57">
        <v>38.446510000000004</v>
      </c>
      <c r="G380" s="57">
        <v>-107.344228</v>
      </c>
      <c r="H380" s="88">
        <v>41844</v>
      </c>
      <c r="I380" s="138">
        <f t="shared" si="10"/>
        <v>205</v>
      </c>
      <c r="J380" s="88">
        <v>41865</v>
      </c>
      <c r="K380" s="138">
        <f t="shared" si="11"/>
        <v>226</v>
      </c>
      <c r="L380" s="39">
        <v>13</v>
      </c>
      <c r="M380" s="95" t="s">
        <v>925</v>
      </c>
      <c r="N380" s="35" t="s">
        <v>539</v>
      </c>
      <c r="O380" s="39">
        <v>33</v>
      </c>
      <c r="P380" s="34">
        <v>1</v>
      </c>
      <c r="Q380" s="34">
        <v>1</v>
      </c>
      <c r="S380" s="167">
        <f>VLOOKUP($M380,'Chla data'!$E$1:$N$378,7,FALSE)</f>
        <v>28.808060761039663</v>
      </c>
      <c r="T380" s="90">
        <f>VLOOKUP($M380,'Chla data'!$E$1:$N$378,10,FALSE)</f>
        <v>1.4829545454545456</v>
      </c>
    </row>
    <row r="381" spans="1:20">
      <c r="A381" s="35">
        <v>380</v>
      </c>
      <c r="B381" s="40" t="str">
        <f>CONCATENATE(J381,"_",L381,"_",N381,"_",O381)</f>
        <v>41865_13_NP_27</v>
      </c>
      <c r="C381" s="45">
        <v>10232</v>
      </c>
      <c r="D381" s="37" t="s">
        <v>398</v>
      </c>
      <c r="E381" s="37" t="s">
        <v>906</v>
      </c>
      <c r="F381" s="57">
        <v>38.446510000000004</v>
      </c>
      <c r="G381" s="57">
        <v>-107.344228</v>
      </c>
      <c r="H381" s="88">
        <v>41844</v>
      </c>
      <c r="I381" s="138">
        <f t="shared" si="10"/>
        <v>205</v>
      </c>
      <c r="J381" s="88">
        <v>41865</v>
      </c>
      <c r="K381" s="138">
        <f t="shared" si="11"/>
        <v>226</v>
      </c>
      <c r="L381" s="39">
        <v>13</v>
      </c>
      <c r="M381" s="95" t="s">
        <v>926</v>
      </c>
      <c r="N381" s="35" t="s">
        <v>543</v>
      </c>
      <c r="O381" s="39">
        <v>27</v>
      </c>
      <c r="P381" s="41">
        <v>1</v>
      </c>
      <c r="Q381" s="41">
        <v>1</v>
      </c>
      <c r="S381" s="167">
        <f>VLOOKUP($M381,'Chla data'!$E$1:$N$378,7,FALSE)</f>
        <v>56.938284798290134</v>
      </c>
      <c r="T381" s="90">
        <f>VLOOKUP($M381,'Chla data'!$E$1:$N$378,10,FALSE)</f>
        <v>1.42</v>
      </c>
    </row>
    <row r="382" spans="1:20">
      <c r="A382" s="35">
        <v>381</v>
      </c>
      <c r="B382" s="40" t="str">
        <f>CONCATENATE(J382,"_",L382,"_",N382,"_",O382)</f>
        <v>41865_21_P_71</v>
      </c>
      <c r="C382" s="45">
        <v>10240</v>
      </c>
      <c r="D382" s="37" t="s">
        <v>402</v>
      </c>
      <c r="E382" s="37" t="s">
        <v>927</v>
      </c>
      <c r="F382" s="57">
        <v>38.351807000000001</v>
      </c>
      <c r="G382" s="57">
        <v>-107.23636500000001</v>
      </c>
      <c r="H382" s="88">
        <v>41844</v>
      </c>
      <c r="I382" s="138">
        <f t="shared" si="10"/>
        <v>205</v>
      </c>
      <c r="J382" s="88">
        <v>41865</v>
      </c>
      <c r="K382" s="138">
        <f t="shared" si="11"/>
        <v>226</v>
      </c>
      <c r="L382" s="39">
        <v>21</v>
      </c>
      <c r="M382" s="95" t="s">
        <v>928</v>
      </c>
      <c r="N382" s="35" t="s">
        <v>541</v>
      </c>
      <c r="O382" s="39">
        <v>71</v>
      </c>
      <c r="P382" s="41">
        <v>1</v>
      </c>
      <c r="Q382" s="34">
        <v>1</v>
      </c>
      <c r="S382" s="167">
        <f>VLOOKUP($M382,'Chla data'!$E$1:$N$378,7,FALSE)</f>
        <v>14.234571199572533</v>
      </c>
      <c r="T382" s="90">
        <f>VLOOKUP($M382,'Chla data'!$E$1:$N$378,10,FALSE)</f>
        <v>1.4077669902912622</v>
      </c>
    </row>
    <row r="383" spans="1:20">
      <c r="A383" s="35">
        <v>382</v>
      </c>
      <c r="B383" s="40" t="str">
        <f>CONCATENATE(J383,"_",L383,"_",N383,"_",O383)</f>
        <v>41865_21_NP_90</v>
      </c>
      <c r="C383" s="45">
        <v>10240</v>
      </c>
      <c r="D383" s="37" t="s">
        <v>402</v>
      </c>
      <c r="E383" s="37" t="s">
        <v>927</v>
      </c>
      <c r="F383" s="57">
        <v>38.351807000000001</v>
      </c>
      <c r="G383" s="57">
        <v>-107.23636500000001</v>
      </c>
      <c r="H383" s="88">
        <v>41844</v>
      </c>
      <c r="I383" s="138">
        <f t="shared" si="10"/>
        <v>205</v>
      </c>
      <c r="J383" s="88">
        <v>41865</v>
      </c>
      <c r="K383" s="138">
        <f t="shared" si="11"/>
        <v>226</v>
      </c>
      <c r="L383" s="39">
        <v>21</v>
      </c>
      <c r="M383" s="95" t="s">
        <v>929</v>
      </c>
      <c r="N383" s="35" t="s">
        <v>543</v>
      </c>
      <c r="O383" s="39">
        <v>90</v>
      </c>
      <c r="P383" s="41">
        <v>1</v>
      </c>
      <c r="Q383" s="34">
        <v>1</v>
      </c>
      <c r="S383" s="167">
        <f>VLOOKUP($M383,'Chla data'!$E$1:$N$378,7,FALSE)</f>
        <v>84.729590473646084</v>
      </c>
      <c r="T383" s="90">
        <f>VLOOKUP($M383,'Chla data'!$E$1:$N$378,10,FALSE)</f>
        <v>1.4329004329004331</v>
      </c>
    </row>
    <row r="384" spans="1:20">
      <c r="A384" s="35">
        <v>383</v>
      </c>
      <c r="B384" s="40" t="str">
        <f>CONCATENATE(J384,"_",L384,"_",N384,"_",O384)</f>
        <v>41865_21_P_17</v>
      </c>
      <c r="C384" s="45">
        <v>10240</v>
      </c>
      <c r="D384" s="37" t="s">
        <v>402</v>
      </c>
      <c r="E384" s="37" t="s">
        <v>927</v>
      </c>
      <c r="F384" s="57">
        <v>38.351807000000001</v>
      </c>
      <c r="G384" s="57">
        <v>-107.23636500000001</v>
      </c>
      <c r="H384" s="88">
        <v>41844</v>
      </c>
      <c r="I384" s="138">
        <f t="shared" si="10"/>
        <v>205</v>
      </c>
      <c r="J384" s="88">
        <v>41865</v>
      </c>
      <c r="K384" s="138">
        <f t="shared" si="11"/>
        <v>226</v>
      </c>
      <c r="L384" s="39">
        <v>21</v>
      </c>
      <c r="M384" s="95" t="s">
        <v>930</v>
      </c>
      <c r="N384" s="35" t="s">
        <v>541</v>
      </c>
      <c r="O384" s="39">
        <v>17</v>
      </c>
      <c r="P384" s="41">
        <v>1</v>
      </c>
      <c r="Q384" s="34">
        <v>1</v>
      </c>
      <c r="S384" s="167">
        <f>VLOOKUP($M384,'Chla data'!$E$1:$N$378,7,FALSE)</f>
        <v>12.539979390099617</v>
      </c>
      <c r="T384" s="90">
        <f>VLOOKUP($M384,'Chla data'!$E$1:$N$378,10,FALSE)</f>
        <v>1.3936170212765957</v>
      </c>
    </row>
    <row r="385" spans="1:20">
      <c r="A385" s="35">
        <v>384</v>
      </c>
      <c r="B385" s="40" t="str">
        <f>CONCATENATE(J385,"_",L385,"_",N385,"_",O385)</f>
        <v>41865_21_NP_13</v>
      </c>
      <c r="C385" s="45">
        <v>10240</v>
      </c>
      <c r="D385" s="37" t="s">
        <v>402</v>
      </c>
      <c r="E385" s="37" t="s">
        <v>927</v>
      </c>
      <c r="F385" s="57">
        <v>38.351807000000001</v>
      </c>
      <c r="G385" s="57">
        <v>-107.23636500000001</v>
      </c>
      <c r="H385" s="88">
        <v>41844</v>
      </c>
      <c r="I385" s="138">
        <f t="shared" si="10"/>
        <v>205</v>
      </c>
      <c r="J385" s="88">
        <v>41865</v>
      </c>
      <c r="K385" s="138">
        <f t="shared" si="11"/>
        <v>226</v>
      </c>
      <c r="L385" s="39">
        <v>21</v>
      </c>
      <c r="M385" s="95" t="s">
        <v>931</v>
      </c>
      <c r="N385" s="35" t="s">
        <v>543</v>
      </c>
      <c r="O385" s="39">
        <v>13</v>
      </c>
      <c r="P385" s="41">
        <v>1</v>
      </c>
      <c r="Q385" s="41">
        <v>1</v>
      </c>
      <c r="S385" s="167">
        <f>VLOOKUP($M385,'Chla data'!$E$1:$N$378,7,FALSE)</f>
        <v>56.260448074500943</v>
      </c>
      <c r="T385" s="90">
        <f>VLOOKUP($M385,'Chla data'!$E$1:$N$378,10,FALSE)</f>
        <v>1.3034734917733088</v>
      </c>
    </row>
    <row r="386" spans="1:20">
      <c r="A386" s="35">
        <v>385</v>
      </c>
      <c r="B386" s="40" t="str">
        <f>CONCATENATE(J386,"_",L386,"_",N386,"_",O386)</f>
        <v>41865_21_N_91</v>
      </c>
      <c r="C386" s="45">
        <v>10240</v>
      </c>
      <c r="D386" s="37" t="s">
        <v>402</v>
      </c>
      <c r="E386" s="37" t="s">
        <v>927</v>
      </c>
      <c r="F386" s="57">
        <v>38.351807000000001</v>
      </c>
      <c r="G386" s="57">
        <v>-107.23636500000001</v>
      </c>
      <c r="H386" s="88">
        <v>41844</v>
      </c>
      <c r="I386" s="138">
        <f t="shared" si="10"/>
        <v>205</v>
      </c>
      <c r="J386" s="88">
        <v>41865</v>
      </c>
      <c r="K386" s="138">
        <f t="shared" si="11"/>
        <v>226</v>
      </c>
      <c r="L386" s="39">
        <v>21</v>
      </c>
      <c r="M386" s="95" t="s">
        <v>932</v>
      </c>
      <c r="N386" s="35" t="s">
        <v>545</v>
      </c>
      <c r="O386" s="39">
        <v>91</v>
      </c>
      <c r="P386" s="41">
        <v>1</v>
      </c>
      <c r="Q386" s="41">
        <v>1</v>
      </c>
      <c r="S386" s="167">
        <f>VLOOKUP($M386,'Chla data'!$E$1:$N$378,7,FALSE)</f>
        <v>65.750162207549309</v>
      </c>
      <c r="T386" s="90">
        <f>VLOOKUP($M386,'Chla data'!$E$1:$N$378,10,FALSE)</f>
        <v>1.5012919896640826</v>
      </c>
    </row>
    <row r="387" spans="1:20">
      <c r="A387" s="35">
        <v>386</v>
      </c>
      <c r="B387" s="40" t="str">
        <f>CONCATENATE(J387,"_",L387,"_",N387,"_",O387)</f>
        <v>41865_21_C_96</v>
      </c>
      <c r="C387" s="45">
        <v>10240</v>
      </c>
      <c r="D387" s="37" t="s">
        <v>402</v>
      </c>
      <c r="E387" s="37" t="s">
        <v>927</v>
      </c>
      <c r="F387" s="57">
        <v>38.351807000000001</v>
      </c>
      <c r="G387" s="57">
        <v>-107.23636500000001</v>
      </c>
      <c r="H387" s="88">
        <v>41844</v>
      </c>
      <c r="I387" s="138">
        <f t="shared" ref="I387:I450" si="12">H387-DATE(YEAR(H387),1,1)+1</f>
        <v>205</v>
      </c>
      <c r="J387" s="88">
        <v>41865</v>
      </c>
      <c r="K387" s="138">
        <f t="shared" ref="K387:K450" si="13">J387-DATE(YEAR(J387),1,1)+1</f>
        <v>226</v>
      </c>
      <c r="L387" s="39">
        <v>21</v>
      </c>
      <c r="M387" s="95" t="s">
        <v>933</v>
      </c>
      <c r="N387" s="35" t="s">
        <v>539</v>
      </c>
      <c r="O387" s="39">
        <v>96</v>
      </c>
      <c r="P387" s="41">
        <v>1</v>
      </c>
      <c r="Q387" s="34">
        <v>1</v>
      </c>
      <c r="S387" s="167">
        <f>VLOOKUP($M387,'Chla data'!$E$1:$N$378,7,FALSE)</f>
        <v>16.268081370940045</v>
      </c>
      <c r="T387" s="90">
        <f>VLOOKUP($M387,'Chla data'!$E$1:$N$378,10,FALSE)</f>
        <v>1.5454545454545456</v>
      </c>
    </row>
    <row r="388" spans="1:20">
      <c r="A388" s="35">
        <v>387</v>
      </c>
      <c r="B388" s="40" t="str">
        <f>CONCATENATE(J388,"_",L388,"_",N388,"_",O388)</f>
        <v>41865_21_C_95</v>
      </c>
      <c r="C388" s="45">
        <v>10240</v>
      </c>
      <c r="D388" s="37" t="s">
        <v>402</v>
      </c>
      <c r="E388" s="37" t="s">
        <v>927</v>
      </c>
      <c r="F388" s="57">
        <v>38.351807000000001</v>
      </c>
      <c r="G388" s="57">
        <v>-107.23636500000001</v>
      </c>
      <c r="H388" s="88">
        <v>41844</v>
      </c>
      <c r="I388" s="138">
        <f t="shared" si="12"/>
        <v>205</v>
      </c>
      <c r="J388" s="88">
        <v>41865</v>
      </c>
      <c r="K388" s="138">
        <f t="shared" si="13"/>
        <v>226</v>
      </c>
      <c r="L388" s="39">
        <v>21</v>
      </c>
      <c r="M388" s="95" t="s">
        <v>934</v>
      </c>
      <c r="N388" s="35" t="s">
        <v>539</v>
      </c>
      <c r="O388" s="39">
        <v>95</v>
      </c>
      <c r="P388" s="41">
        <v>1</v>
      </c>
      <c r="Q388" s="34">
        <v>1</v>
      </c>
      <c r="S388" s="167">
        <f>VLOOKUP($M388,'Chla data'!$E$1:$N$378,7,FALSE)</f>
        <v>13.895652837677956</v>
      </c>
      <c r="T388" s="90">
        <f>VLOOKUP($M388,'Chla data'!$E$1:$N$378,10,FALSE)</f>
        <v>1.4456521739130437</v>
      </c>
    </row>
    <row r="389" spans="1:20">
      <c r="A389" s="35">
        <v>388</v>
      </c>
      <c r="B389" s="40" t="str">
        <f>CONCATENATE(J389,"_",L389,"_",N389,"_",O389)</f>
        <v>41865_21_P_46</v>
      </c>
      <c r="C389" s="45">
        <v>10240</v>
      </c>
      <c r="D389" s="37" t="s">
        <v>402</v>
      </c>
      <c r="E389" s="37" t="s">
        <v>927</v>
      </c>
      <c r="F389" s="57">
        <v>38.351807000000001</v>
      </c>
      <c r="G389" s="57">
        <v>-107.23636500000001</v>
      </c>
      <c r="H389" s="88">
        <v>41844</v>
      </c>
      <c r="I389" s="138">
        <f t="shared" si="12"/>
        <v>205</v>
      </c>
      <c r="J389" s="88">
        <v>41865</v>
      </c>
      <c r="K389" s="138">
        <f t="shared" si="13"/>
        <v>226</v>
      </c>
      <c r="L389" s="39">
        <v>21</v>
      </c>
      <c r="M389" s="95" t="s">
        <v>935</v>
      </c>
      <c r="N389" s="35" t="s">
        <v>541</v>
      </c>
      <c r="O389" s="39">
        <v>46</v>
      </c>
      <c r="P389" s="41">
        <v>1</v>
      </c>
      <c r="Q389" s="41">
        <v>1</v>
      </c>
      <c r="S389" s="167">
        <f>VLOOKUP($M389,'Chla data'!$E$1:$N$378,7,FALSE)</f>
        <v>9.1507957711537706</v>
      </c>
      <c r="T389" s="90">
        <f>VLOOKUP($M389,'Chla data'!$E$1:$N$378,10,FALSE)</f>
        <v>1.3599999999999999</v>
      </c>
    </row>
    <row r="390" spans="1:20">
      <c r="A390" s="35">
        <v>389</v>
      </c>
      <c r="B390" s="40" t="str">
        <f>CONCATENATE(J390,"_",L390,"_",N390,"_",O390)</f>
        <v>41865_21_P_113</v>
      </c>
      <c r="C390" s="45">
        <v>10240</v>
      </c>
      <c r="D390" s="37" t="s">
        <v>402</v>
      </c>
      <c r="E390" s="37" t="s">
        <v>927</v>
      </c>
      <c r="F390" s="57">
        <v>38.351807000000001</v>
      </c>
      <c r="G390" s="57">
        <v>-107.23636500000001</v>
      </c>
      <c r="H390" s="88">
        <v>41844</v>
      </c>
      <c r="I390" s="138">
        <f t="shared" si="12"/>
        <v>205</v>
      </c>
      <c r="J390" s="88">
        <v>41865</v>
      </c>
      <c r="K390" s="138">
        <f t="shared" si="13"/>
        <v>226</v>
      </c>
      <c r="L390" s="39">
        <v>21</v>
      </c>
      <c r="M390" s="95" t="s">
        <v>936</v>
      </c>
      <c r="N390" s="35" t="s">
        <v>541</v>
      </c>
      <c r="O390" s="39">
        <v>113</v>
      </c>
      <c r="P390" s="41">
        <v>1</v>
      </c>
      <c r="Q390" s="41">
        <v>1</v>
      </c>
      <c r="S390" s="167">
        <f>VLOOKUP($M390,'Chla data'!$E$1:$N$378,7,FALSE)</f>
        <v>14.573489561467118</v>
      </c>
      <c r="T390" s="90">
        <f>VLOOKUP($M390,'Chla data'!$E$1:$N$378,10,FALSE)</f>
        <v>1.4174757281553398</v>
      </c>
    </row>
    <row r="391" spans="1:20">
      <c r="A391" s="35">
        <v>390</v>
      </c>
      <c r="B391" s="40" t="str">
        <f>CONCATENATE(J391,"_",L391,"_",N391,"_",O391)</f>
        <v>41865_21_NP_94</v>
      </c>
      <c r="C391" s="45">
        <v>10240</v>
      </c>
      <c r="D391" s="37" t="s">
        <v>402</v>
      </c>
      <c r="E391" s="37" t="s">
        <v>927</v>
      </c>
      <c r="F391" s="57">
        <v>38.351807000000001</v>
      </c>
      <c r="G391" s="57">
        <v>-107.23636500000001</v>
      </c>
      <c r="H391" s="88">
        <v>41844</v>
      </c>
      <c r="I391" s="138">
        <f t="shared" si="12"/>
        <v>205</v>
      </c>
      <c r="J391" s="88">
        <v>41865</v>
      </c>
      <c r="K391" s="138">
        <f t="shared" si="13"/>
        <v>226</v>
      </c>
      <c r="L391" s="39">
        <v>21</v>
      </c>
      <c r="M391" s="95" t="s">
        <v>937</v>
      </c>
      <c r="N391" s="35" t="s">
        <v>543</v>
      </c>
      <c r="O391" s="39">
        <v>94</v>
      </c>
      <c r="P391" s="41">
        <v>1</v>
      </c>
      <c r="Q391" s="34">
        <v>1</v>
      </c>
      <c r="S391" s="167">
        <f>VLOOKUP($M391,'Chla data'!$E$1:$N$378,7,FALSE)</f>
        <v>59.649631693446793</v>
      </c>
      <c r="T391" s="90">
        <f>VLOOKUP($M391,'Chla data'!$E$1:$N$378,10,FALSE)</f>
        <v>1.3182640144665461</v>
      </c>
    </row>
    <row r="392" spans="1:20">
      <c r="A392" s="35">
        <v>391</v>
      </c>
      <c r="B392" s="40" t="str">
        <f>CONCATENATE(J392,"_",L392,"_",N392,"_",O392)</f>
        <v>41865_21_NP_10</v>
      </c>
      <c r="C392" s="45">
        <v>10240</v>
      </c>
      <c r="D392" s="37" t="s">
        <v>402</v>
      </c>
      <c r="E392" s="37" t="s">
        <v>927</v>
      </c>
      <c r="F392" s="57">
        <v>38.351807000000001</v>
      </c>
      <c r="G392" s="57">
        <v>-107.23636500000001</v>
      </c>
      <c r="H392" s="88">
        <v>41844</v>
      </c>
      <c r="I392" s="138">
        <f t="shared" si="12"/>
        <v>205</v>
      </c>
      <c r="J392" s="88">
        <v>41865</v>
      </c>
      <c r="K392" s="138">
        <f t="shared" si="13"/>
        <v>226</v>
      </c>
      <c r="L392" s="39">
        <v>21</v>
      </c>
      <c r="M392" s="95" t="s">
        <v>938</v>
      </c>
      <c r="N392" s="35" t="s">
        <v>543</v>
      </c>
      <c r="O392" s="39">
        <v>10</v>
      </c>
      <c r="P392" s="41">
        <v>1</v>
      </c>
      <c r="Q392" s="34">
        <v>1</v>
      </c>
      <c r="S392" s="167">
        <f>VLOOKUP($M392,'Chla data'!$E$1:$N$378,7,FALSE)</f>
        <v>55.650395023090688</v>
      </c>
      <c r="T392" s="90">
        <f>VLOOKUP($M392,'Chla data'!$E$1:$N$378,10,FALSE)</f>
        <v>1.3121673003802279</v>
      </c>
    </row>
    <row r="393" spans="1:20">
      <c r="A393" s="35">
        <v>392</v>
      </c>
      <c r="B393" s="40" t="str">
        <f>CONCATENATE(J393,"_",L393,"_",N393,"_",O393)</f>
        <v>41865_21_N_85</v>
      </c>
      <c r="C393" s="45">
        <v>10240</v>
      </c>
      <c r="D393" s="37" t="s">
        <v>402</v>
      </c>
      <c r="E393" s="37" t="s">
        <v>927</v>
      </c>
      <c r="F393" s="57">
        <v>38.351807000000001</v>
      </c>
      <c r="G393" s="57">
        <v>-107.23636500000001</v>
      </c>
      <c r="H393" s="88">
        <v>41844</v>
      </c>
      <c r="I393" s="138">
        <f t="shared" si="12"/>
        <v>205</v>
      </c>
      <c r="J393" s="88">
        <v>41865</v>
      </c>
      <c r="K393" s="138">
        <f t="shared" si="13"/>
        <v>226</v>
      </c>
      <c r="L393" s="39">
        <v>21</v>
      </c>
      <c r="M393" s="95" t="s">
        <v>939</v>
      </c>
      <c r="N393" s="35" t="s">
        <v>545</v>
      </c>
      <c r="O393" s="39">
        <v>85</v>
      </c>
      <c r="P393" s="41">
        <v>1</v>
      </c>
      <c r="Q393" s="41">
        <v>1</v>
      </c>
      <c r="S393" s="167">
        <f>VLOOKUP($M393,'Chla data'!$E$1:$N$378,7,FALSE)</f>
        <v>59.988550055341413</v>
      </c>
      <c r="T393" s="90">
        <f>VLOOKUP($M393,'Chla data'!$E$1:$N$378,10,FALSE)</f>
        <v>1.5160349854227406</v>
      </c>
    </row>
    <row r="394" spans="1:20">
      <c r="A394" s="35">
        <v>393</v>
      </c>
      <c r="B394" s="40" t="str">
        <f>CONCATENATE(J394,"_",L394,"_",N394,"_",O394)</f>
        <v>41865_21_C_105</v>
      </c>
      <c r="C394" s="45">
        <v>10240</v>
      </c>
      <c r="D394" s="37" t="s">
        <v>402</v>
      </c>
      <c r="E394" s="37" t="s">
        <v>927</v>
      </c>
      <c r="F394" s="57">
        <v>38.351807000000001</v>
      </c>
      <c r="G394" s="57">
        <v>-107.23636500000001</v>
      </c>
      <c r="H394" s="88">
        <v>41844</v>
      </c>
      <c r="I394" s="138">
        <f t="shared" si="12"/>
        <v>205</v>
      </c>
      <c r="J394" s="88">
        <v>41865</v>
      </c>
      <c r="K394" s="138">
        <f t="shared" si="13"/>
        <v>226</v>
      </c>
      <c r="L394" s="39">
        <v>21</v>
      </c>
      <c r="M394" s="95" t="s">
        <v>940</v>
      </c>
      <c r="N394" s="35" t="s">
        <v>539</v>
      </c>
      <c r="O394" s="39">
        <v>105</v>
      </c>
      <c r="P394" s="34">
        <v>1</v>
      </c>
      <c r="Q394" s="34">
        <v>1</v>
      </c>
      <c r="S394" s="167">
        <f>VLOOKUP($M394,'Chla data'!$E$1:$N$378,7,FALSE)</f>
        <v>14.573489561467122</v>
      </c>
      <c r="T394" s="90">
        <f>VLOOKUP($M394,'Chla data'!$E$1:$N$378,10,FALSE)</f>
        <v>1.5000000000000002</v>
      </c>
    </row>
    <row r="395" spans="1:20">
      <c r="A395" s="35">
        <v>394</v>
      </c>
      <c r="B395" s="40" t="str">
        <f>CONCATENATE(J395,"_",L395,"_",N395,"_",O395)</f>
        <v>41865_21_N_98</v>
      </c>
      <c r="C395" s="45">
        <v>10240</v>
      </c>
      <c r="D395" s="37" t="s">
        <v>402</v>
      </c>
      <c r="E395" s="37" t="s">
        <v>927</v>
      </c>
      <c r="F395" s="57">
        <v>38.351807000000001</v>
      </c>
      <c r="G395" s="57">
        <v>-107.23636500000001</v>
      </c>
      <c r="H395" s="88">
        <v>41844</v>
      </c>
      <c r="I395" s="138">
        <f t="shared" si="12"/>
        <v>205</v>
      </c>
      <c r="J395" s="88">
        <v>41865</v>
      </c>
      <c r="K395" s="138">
        <f t="shared" si="13"/>
        <v>226</v>
      </c>
      <c r="L395" s="39">
        <v>21</v>
      </c>
      <c r="M395" s="95" t="s">
        <v>941</v>
      </c>
      <c r="N395" s="35" t="s">
        <v>545</v>
      </c>
      <c r="O395" s="39">
        <v>98</v>
      </c>
      <c r="P395" s="41">
        <v>1</v>
      </c>
      <c r="Q395" s="34">
        <v>1</v>
      </c>
      <c r="S395" s="167">
        <f>VLOOKUP($M395,'Chla data'!$E$1:$N$378,7,FALSE)</f>
        <v>83.034998664173131</v>
      </c>
      <c r="T395" s="90">
        <f>VLOOKUP($M395,'Chla data'!$E$1:$N$378,10,FALSE)</f>
        <v>1.5120167189132707</v>
      </c>
    </row>
    <row r="396" spans="1:20">
      <c r="A396" s="35">
        <v>395</v>
      </c>
      <c r="B396" s="40" t="str">
        <f>CONCATENATE(J396,"_",L396,"_",N396,"_",O396)</f>
        <v>41865_21_C_66</v>
      </c>
      <c r="C396" s="45">
        <v>10240</v>
      </c>
      <c r="D396" s="37" t="s">
        <v>402</v>
      </c>
      <c r="E396" s="37" t="s">
        <v>927</v>
      </c>
      <c r="F396" s="57">
        <v>38.351807000000001</v>
      </c>
      <c r="G396" s="57">
        <v>-107.23636500000001</v>
      </c>
      <c r="H396" s="88">
        <v>41844</v>
      </c>
      <c r="I396" s="138">
        <f t="shared" si="12"/>
        <v>205</v>
      </c>
      <c r="J396" s="88">
        <v>41865</v>
      </c>
      <c r="K396" s="138">
        <f t="shared" si="13"/>
        <v>226</v>
      </c>
      <c r="L396" s="39">
        <v>21</v>
      </c>
      <c r="M396" s="95" t="s">
        <v>942</v>
      </c>
      <c r="N396" s="35" t="s">
        <v>539</v>
      </c>
      <c r="O396" s="39">
        <v>66</v>
      </c>
      <c r="P396" s="34">
        <v>1</v>
      </c>
      <c r="Q396" s="34">
        <v>1</v>
      </c>
      <c r="S396" s="167">
        <f>VLOOKUP($M396,'Chla data'!$E$1:$N$378,7,FALSE)</f>
        <v>15.92916300904546</v>
      </c>
      <c r="T396" s="90">
        <f>VLOOKUP($M396,'Chla data'!$E$1:$N$378,10,FALSE)</f>
        <v>1.5340909090909092</v>
      </c>
    </row>
    <row r="397" spans="1:20">
      <c r="A397" s="35">
        <v>396</v>
      </c>
      <c r="B397" s="40" t="str">
        <f>CONCATENATE(J397,"_",L397,"_",N397,"_",O397)</f>
        <v>41865_21_C_92</v>
      </c>
      <c r="C397" s="45">
        <v>10240</v>
      </c>
      <c r="D397" s="37" t="s">
        <v>402</v>
      </c>
      <c r="E397" s="37" t="s">
        <v>927</v>
      </c>
      <c r="F397" s="57">
        <v>38.351807000000001</v>
      </c>
      <c r="G397" s="57">
        <v>-107.23636500000001</v>
      </c>
      <c r="H397" s="88">
        <v>41844</v>
      </c>
      <c r="I397" s="138">
        <f t="shared" si="12"/>
        <v>205</v>
      </c>
      <c r="J397" s="88">
        <v>41865</v>
      </c>
      <c r="K397" s="138">
        <f t="shared" si="13"/>
        <v>226</v>
      </c>
      <c r="L397" s="39">
        <v>21</v>
      </c>
      <c r="M397" s="95" t="s">
        <v>943</v>
      </c>
      <c r="N397" s="35" t="s">
        <v>539</v>
      </c>
      <c r="O397" s="39">
        <v>92</v>
      </c>
      <c r="P397" s="34">
        <v>1</v>
      </c>
      <c r="Q397" s="34">
        <v>1</v>
      </c>
      <c r="S397" s="167">
        <f>VLOOKUP($M397,'Chla data'!$E$1:$N$378,7,FALSE)</f>
        <v>18.301591542307548</v>
      </c>
      <c r="T397" s="90">
        <f>VLOOKUP($M397,'Chla data'!$E$1:$N$378,10,FALSE)</f>
        <v>1.5142857142857145</v>
      </c>
    </row>
    <row r="398" spans="1:20">
      <c r="A398" s="35">
        <v>397</v>
      </c>
      <c r="B398" s="40" t="str">
        <f>CONCATENATE(J398,"_",L398,"_",N398,"_",O398)</f>
        <v>41865_21_NP_61</v>
      </c>
      <c r="C398" s="45">
        <v>10240</v>
      </c>
      <c r="D398" s="37" t="s">
        <v>402</v>
      </c>
      <c r="E398" s="37" t="s">
        <v>927</v>
      </c>
      <c r="F398" s="57">
        <v>38.351807000000001</v>
      </c>
      <c r="G398" s="57">
        <v>-107.23636500000001</v>
      </c>
      <c r="H398" s="88">
        <v>41844</v>
      </c>
      <c r="I398" s="138">
        <f t="shared" si="12"/>
        <v>205</v>
      </c>
      <c r="J398" s="88">
        <v>41865</v>
      </c>
      <c r="K398" s="138">
        <f t="shared" si="13"/>
        <v>226</v>
      </c>
      <c r="L398" s="39">
        <v>21</v>
      </c>
      <c r="M398" s="95" t="s">
        <v>944</v>
      </c>
      <c r="N398" s="35" t="s">
        <v>543</v>
      </c>
      <c r="O398" s="39">
        <v>61</v>
      </c>
      <c r="P398" s="41">
        <v>1</v>
      </c>
      <c r="Q398" s="41">
        <v>1</v>
      </c>
      <c r="S398" s="167">
        <f>VLOOKUP($M398,'Chla data'!$E$1:$N$378,7,FALSE)</f>
        <v>77.273386511965185</v>
      </c>
      <c r="T398" s="90">
        <f>VLOOKUP($M398,'Chla data'!$E$1:$N$378,10,FALSE)</f>
        <v>1.4351145038167938</v>
      </c>
    </row>
    <row r="399" spans="1:20">
      <c r="A399" s="35">
        <v>398</v>
      </c>
      <c r="B399" s="40" t="str">
        <f>CONCATENATE(J399,"_",L399,"_",N399,"_",O399)</f>
        <v>41865_21_N_103</v>
      </c>
      <c r="C399" s="45">
        <v>10240</v>
      </c>
      <c r="D399" s="37" t="s">
        <v>402</v>
      </c>
      <c r="E399" s="37" t="s">
        <v>927</v>
      </c>
      <c r="F399" s="57">
        <v>38.351807000000001</v>
      </c>
      <c r="G399" s="57">
        <v>-107.23636500000001</v>
      </c>
      <c r="H399" s="88">
        <v>41844</v>
      </c>
      <c r="I399" s="138">
        <f t="shared" si="12"/>
        <v>205</v>
      </c>
      <c r="J399" s="88">
        <v>41865</v>
      </c>
      <c r="K399" s="138">
        <f t="shared" si="13"/>
        <v>226</v>
      </c>
      <c r="L399" s="39">
        <v>21</v>
      </c>
      <c r="M399" s="95" t="s">
        <v>945</v>
      </c>
      <c r="N399" s="35" t="s">
        <v>545</v>
      </c>
      <c r="O399" s="39">
        <v>103</v>
      </c>
      <c r="P399" s="41">
        <v>1</v>
      </c>
      <c r="Q399" s="34">
        <v>1</v>
      </c>
      <c r="S399" s="167">
        <f>VLOOKUP($M399,'Chla data'!$E$1:$N$378,7,FALSE)</f>
        <v>71.850692721651839</v>
      </c>
      <c r="T399" s="90">
        <f>VLOOKUP($M399,'Chla data'!$E$1:$N$378,10,FALSE)</f>
        <v>1.5408163265306121</v>
      </c>
    </row>
    <row r="400" spans="1:20">
      <c r="A400" s="35">
        <v>399</v>
      </c>
      <c r="B400" s="40" t="str">
        <f>CONCATENATE(J400,"_",L400,"_",N400,"_",O400)</f>
        <v>41865_21_P_36</v>
      </c>
      <c r="C400" s="45">
        <v>10240</v>
      </c>
      <c r="D400" s="37" t="s">
        <v>402</v>
      </c>
      <c r="E400" s="37" t="s">
        <v>927</v>
      </c>
      <c r="F400" s="57">
        <v>38.351807000000001</v>
      </c>
      <c r="G400" s="57">
        <v>-107.23636500000001</v>
      </c>
      <c r="H400" s="88">
        <v>41844</v>
      </c>
      <c r="I400" s="138">
        <f t="shared" si="12"/>
        <v>205</v>
      </c>
      <c r="J400" s="88">
        <v>41865</v>
      </c>
      <c r="K400" s="138">
        <f t="shared" si="13"/>
        <v>226</v>
      </c>
      <c r="L400" s="39">
        <v>21</v>
      </c>
      <c r="M400" s="95" t="s">
        <v>946</v>
      </c>
      <c r="N400" s="35" t="s">
        <v>541</v>
      </c>
      <c r="O400" s="39">
        <v>36</v>
      </c>
      <c r="P400" s="41">
        <v>1</v>
      </c>
      <c r="Q400" s="41">
        <v>1</v>
      </c>
      <c r="S400" s="167">
        <f>VLOOKUP($M400,'Chla data'!$E$1:$N$378,7,FALSE)</f>
        <v>10.506469218732109</v>
      </c>
      <c r="T400" s="90">
        <f>VLOOKUP($M400,'Chla data'!$E$1:$N$378,10,FALSE)</f>
        <v>1.3924050632911393</v>
      </c>
    </row>
    <row r="401" spans="1:20">
      <c r="A401" s="35">
        <v>400</v>
      </c>
      <c r="B401" s="40" t="str">
        <f>CONCATENATE(J401,"_",L401,"_",N401,"_",O401)</f>
        <v>41865_21_N_12</v>
      </c>
      <c r="C401" s="45">
        <v>10240</v>
      </c>
      <c r="D401" s="37" t="s">
        <v>402</v>
      </c>
      <c r="E401" s="37" t="s">
        <v>927</v>
      </c>
      <c r="F401" s="57">
        <v>38.351807000000001</v>
      </c>
      <c r="G401" s="57">
        <v>-107.23636500000001</v>
      </c>
      <c r="H401" s="88">
        <v>41844</v>
      </c>
      <c r="I401" s="138">
        <f t="shared" si="12"/>
        <v>205</v>
      </c>
      <c r="J401" s="88">
        <v>41865</v>
      </c>
      <c r="K401" s="138">
        <f t="shared" si="13"/>
        <v>226</v>
      </c>
      <c r="L401" s="39">
        <v>21</v>
      </c>
      <c r="M401" s="95" t="s">
        <v>947</v>
      </c>
      <c r="N401" s="35" t="s">
        <v>545</v>
      </c>
      <c r="O401" s="39">
        <v>12</v>
      </c>
      <c r="P401" s="41">
        <v>1</v>
      </c>
      <c r="Q401" s="41">
        <v>1</v>
      </c>
      <c r="S401" s="167">
        <f>VLOOKUP($M401,'Chla data'!$E$1:$N$378,7,FALSE)</f>
        <v>79.64581504522728</v>
      </c>
      <c r="T401" s="90">
        <f>VLOOKUP($M401,'Chla data'!$E$1:$N$378,10,FALSE)</f>
        <v>1.5465116279069768</v>
      </c>
    </row>
    <row r="402" spans="1:20">
      <c r="A402" s="35">
        <v>401</v>
      </c>
      <c r="B402" s="40" t="str">
        <f>CONCATENATE(J402,"_",L402,"_",N402,"_",O402)</f>
        <v>41865_20_NP_79</v>
      </c>
      <c r="C402" s="44">
        <v>10231</v>
      </c>
      <c r="D402" s="37" t="s">
        <v>394</v>
      </c>
      <c r="E402" s="38" t="s">
        <v>948</v>
      </c>
      <c r="F402" s="57">
        <v>38.405279999999998</v>
      </c>
      <c r="G402" s="57">
        <v>-107.40833000000001</v>
      </c>
      <c r="H402" s="88">
        <v>41844</v>
      </c>
      <c r="I402" s="138">
        <f t="shared" si="12"/>
        <v>205</v>
      </c>
      <c r="J402" s="88">
        <v>41865</v>
      </c>
      <c r="K402" s="138">
        <f t="shared" si="13"/>
        <v>226</v>
      </c>
      <c r="L402" s="39">
        <v>20</v>
      </c>
      <c r="M402" s="95" t="s">
        <v>949</v>
      </c>
      <c r="N402" s="35" t="s">
        <v>543</v>
      </c>
      <c r="O402" s="39">
        <v>79</v>
      </c>
      <c r="P402" s="41">
        <v>1</v>
      </c>
      <c r="Q402" s="34">
        <v>1</v>
      </c>
      <c r="S402" s="167">
        <f>VLOOKUP($M402,'Chla data'!$E$1:$N$378,7,FALSE)</f>
        <v>88.118774092591877</v>
      </c>
      <c r="T402" s="90">
        <f>VLOOKUP($M402,'Chla data'!$E$1:$N$378,10,FALSE)</f>
        <v>1.40625</v>
      </c>
    </row>
    <row r="403" spans="1:20">
      <c r="A403" s="35">
        <v>402</v>
      </c>
      <c r="B403" s="40" t="str">
        <f>CONCATENATE(J403,"_",L403,"_",N403,"_",O403)</f>
        <v>41865_20_P_25</v>
      </c>
      <c r="C403" s="44">
        <v>10231</v>
      </c>
      <c r="D403" s="37" t="s">
        <v>394</v>
      </c>
      <c r="E403" s="38" t="s">
        <v>948</v>
      </c>
      <c r="F403" s="57">
        <v>38.405279999999998</v>
      </c>
      <c r="G403" s="57">
        <v>-107.40833000000001</v>
      </c>
      <c r="H403" s="88">
        <v>41844</v>
      </c>
      <c r="I403" s="138">
        <f t="shared" si="12"/>
        <v>205</v>
      </c>
      <c r="J403" s="88">
        <v>41865</v>
      </c>
      <c r="K403" s="138">
        <f t="shared" si="13"/>
        <v>226</v>
      </c>
      <c r="L403" s="39">
        <v>20</v>
      </c>
      <c r="M403" s="95" t="s">
        <v>950</v>
      </c>
      <c r="N403" s="35" t="s">
        <v>541</v>
      </c>
      <c r="O403" s="39">
        <v>25</v>
      </c>
      <c r="P403" s="41">
        <v>1</v>
      </c>
      <c r="Q403" s="41">
        <v>1</v>
      </c>
      <c r="S403" s="167">
        <f>VLOOKUP($M403,'Chla data'!$E$1:$N$378,7,FALSE)</f>
        <v>21.351856799358806</v>
      </c>
      <c r="T403" s="90">
        <f>VLOOKUP($M403,'Chla data'!$E$1:$N$378,10,FALSE)</f>
        <v>1.4038461538461537</v>
      </c>
    </row>
    <row r="404" spans="1:20">
      <c r="A404" s="35">
        <v>403</v>
      </c>
      <c r="B404" s="40" t="str">
        <f>CONCATENATE(J404,"_",L404,"_",N404,"_",O404)</f>
        <v>41865_20_P_77</v>
      </c>
      <c r="C404" s="44">
        <v>10231</v>
      </c>
      <c r="D404" s="37" t="s">
        <v>394</v>
      </c>
      <c r="E404" s="38" t="s">
        <v>948</v>
      </c>
      <c r="F404" s="57">
        <v>38.405279999999998</v>
      </c>
      <c r="G404" s="57">
        <v>-107.40833000000001</v>
      </c>
      <c r="H404" s="88">
        <v>41844</v>
      </c>
      <c r="I404" s="138">
        <f t="shared" si="12"/>
        <v>205</v>
      </c>
      <c r="J404" s="88">
        <v>41865</v>
      </c>
      <c r="K404" s="138">
        <f t="shared" si="13"/>
        <v>226</v>
      </c>
      <c r="L404" s="39">
        <v>20</v>
      </c>
      <c r="M404" s="95" t="s">
        <v>951</v>
      </c>
      <c r="N404" s="35" t="s">
        <v>541</v>
      </c>
      <c r="O404" s="39">
        <v>77</v>
      </c>
      <c r="P404" s="41">
        <v>1</v>
      </c>
      <c r="Q404" s="34">
        <v>1</v>
      </c>
      <c r="S404" s="167">
        <f>VLOOKUP($M404,'Chla data'!$E$1:$N$378,7,FALSE)</f>
        <v>20.674020075569633</v>
      </c>
      <c r="T404" s="90">
        <f>VLOOKUP($M404,'Chla data'!$E$1:$N$378,10,FALSE)</f>
        <v>1.3812500000000001</v>
      </c>
    </row>
    <row r="405" spans="1:20">
      <c r="A405" s="35">
        <v>404</v>
      </c>
      <c r="B405" s="40" t="str">
        <f>CONCATENATE(J405,"_",L405,"_",N405,"_",O405)</f>
        <v>41865_20_N_54</v>
      </c>
      <c r="C405" s="44">
        <v>10231</v>
      </c>
      <c r="D405" s="37" t="s">
        <v>394</v>
      </c>
      <c r="E405" s="38" t="s">
        <v>948</v>
      </c>
      <c r="F405" s="57">
        <v>38.405279999999998</v>
      </c>
      <c r="G405" s="57">
        <v>-107.40833000000001</v>
      </c>
      <c r="H405" s="88">
        <v>41844</v>
      </c>
      <c r="I405" s="138">
        <f t="shared" si="12"/>
        <v>205</v>
      </c>
      <c r="J405" s="88">
        <v>41865</v>
      </c>
      <c r="K405" s="138">
        <f t="shared" si="13"/>
        <v>226</v>
      </c>
      <c r="L405" s="39">
        <v>20</v>
      </c>
      <c r="M405" s="95" t="s">
        <v>952</v>
      </c>
      <c r="N405" s="35" t="s">
        <v>545</v>
      </c>
      <c r="O405" s="39">
        <v>54</v>
      </c>
      <c r="P405" s="41">
        <v>1</v>
      </c>
      <c r="Q405" s="41">
        <v>1</v>
      </c>
      <c r="S405" s="167">
        <f>VLOOKUP($M405,'Chla data'!$E$1:$N$378,7,FALSE)</f>
        <v>101.67550856837526</v>
      </c>
      <c r="T405" s="90">
        <f>VLOOKUP($M405,'Chla data'!$E$1:$N$378,10,FALSE)</f>
        <v>1.5714285714285716</v>
      </c>
    </row>
    <row r="406" spans="1:20">
      <c r="A406" s="35">
        <v>405</v>
      </c>
      <c r="B406" s="40" t="str">
        <f>CONCATENATE(J406,"_",L406,"_",N406,"_",O406)</f>
        <v>41865_20_P_23</v>
      </c>
      <c r="C406" s="44">
        <v>10231</v>
      </c>
      <c r="D406" s="37" t="s">
        <v>394</v>
      </c>
      <c r="E406" s="38" t="s">
        <v>948</v>
      </c>
      <c r="F406" s="57">
        <v>38.405279999999998</v>
      </c>
      <c r="G406" s="57">
        <v>-107.40833000000001</v>
      </c>
      <c r="H406" s="88">
        <v>41844</v>
      </c>
      <c r="I406" s="138">
        <f t="shared" si="12"/>
        <v>205</v>
      </c>
      <c r="J406" s="88">
        <v>41865</v>
      </c>
      <c r="K406" s="138">
        <f t="shared" si="13"/>
        <v>226</v>
      </c>
      <c r="L406" s="39">
        <v>20</v>
      </c>
      <c r="M406" s="95" t="s">
        <v>953</v>
      </c>
      <c r="N406" s="35" t="s">
        <v>541</v>
      </c>
      <c r="O406" s="39">
        <v>23</v>
      </c>
      <c r="P406" s="41">
        <v>1</v>
      </c>
      <c r="Q406" s="41">
        <v>1</v>
      </c>
      <c r="S406" s="167">
        <f>VLOOKUP($M406,'Chla data'!$E$1:$N$378,7,FALSE)</f>
        <v>18.301591542307552</v>
      </c>
      <c r="T406" s="90">
        <f>VLOOKUP($M406,'Chla data'!$E$1:$N$378,10,FALSE)</f>
        <v>1.3802816901408452</v>
      </c>
    </row>
    <row r="407" spans="1:20">
      <c r="A407" s="35">
        <v>406</v>
      </c>
      <c r="B407" s="40" t="str">
        <f>CONCATENATE(J407,"_",L407,"_",N407,"_",O407)</f>
        <v>41865_20_C_15</v>
      </c>
      <c r="C407" s="44">
        <v>10231</v>
      </c>
      <c r="D407" s="37" t="s">
        <v>394</v>
      </c>
      <c r="E407" s="38" t="s">
        <v>948</v>
      </c>
      <c r="F407" s="57">
        <v>38.405279999999998</v>
      </c>
      <c r="G407" s="57">
        <v>-107.40833000000001</v>
      </c>
      <c r="H407" s="88">
        <v>41844</v>
      </c>
      <c r="I407" s="138">
        <f t="shared" si="12"/>
        <v>205</v>
      </c>
      <c r="J407" s="88">
        <v>41865</v>
      </c>
      <c r="K407" s="138">
        <f t="shared" si="13"/>
        <v>226</v>
      </c>
      <c r="L407" s="39">
        <v>20</v>
      </c>
      <c r="M407" s="95" t="s">
        <v>954</v>
      </c>
      <c r="N407" s="35" t="s">
        <v>539</v>
      </c>
      <c r="O407" s="39">
        <v>15</v>
      </c>
      <c r="P407" s="34">
        <v>1</v>
      </c>
      <c r="Q407" s="34">
        <v>1</v>
      </c>
      <c r="S407" s="167">
        <f>VLOOKUP($M407,'Chla data'!$E$1:$N$378,7,FALSE)</f>
        <v>30.841570932407169</v>
      </c>
      <c r="T407" s="90">
        <f>VLOOKUP($M407,'Chla data'!$E$1:$N$378,10,FALSE)</f>
        <v>1.5027624309392267</v>
      </c>
    </row>
    <row r="408" spans="1:20">
      <c r="A408" s="35">
        <v>407</v>
      </c>
      <c r="B408" s="40" t="str">
        <f>CONCATENATE(J408,"_",L408,"_",N408,"_",O408)</f>
        <v>41865_20_C_106</v>
      </c>
      <c r="C408" s="44">
        <v>10231</v>
      </c>
      <c r="D408" s="37" t="s">
        <v>394</v>
      </c>
      <c r="E408" s="38" t="s">
        <v>948</v>
      </c>
      <c r="F408" s="57">
        <v>38.405279999999998</v>
      </c>
      <c r="G408" s="57">
        <v>-107.40833000000001</v>
      </c>
      <c r="H408" s="88">
        <v>41844</v>
      </c>
      <c r="I408" s="138">
        <f t="shared" si="12"/>
        <v>205</v>
      </c>
      <c r="J408" s="88">
        <v>41865</v>
      </c>
      <c r="K408" s="138">
        <f t="shared" si="13"/>
        <v>226</v>
      </c>
      <c r="L408" s="39">
        <v>20</v>
      </c>
      <c r="M408" s="95" t="s">
        <v>955</v>
      </c>
      <c r="N408" s="35" t="s">
        <v>539</v>
      </c>
      <c r="O408" s="39">
        <v>106</v>
      </c>
      <c r="P408" s="34">
        <v>1</v>
      </c>
      <c r="Q408" s="34">
        <v>1</v>
      </c>
      <c r="S408" s="167">
        <f>VLOOKUP($M408,'Chla data'!$E$1:$N$378,7,FALSE)</f>
        <v>29.146979122934244</v>
      </c>
      <c r="T408" s="90">
        <f>VLOOKUP($M408,'Chla data'!$E$1:$N$378,10,FALSE)</f>
        <v>1.4886363636363638</v>
      </c>
    </row>
    <row r="409" spans="1:20">
      <c r="A409" s="35">
        <v>408</v>
      </c>
      <c r="B409" s="40" t="str">
        <f>CONCATENATE(J409,"_",L409,"_",N409,"_",O409)</f>
        <v>41865_20_P_66</v>
      </c>
      <c r="C409" s="44">
        <v>10231</v>
      </c>
      <c r="D409" s="37" t="s">
        <v>394</v>
      </c>
      <c r="E409" s="38" t="s">
        <v>948</v>
      </c>
      <c r="F409" s="57">
        <v>38.405279999999998</v>
      </c>
      <c r="G409" s="57">
        <v>-107.40833000000001</v>
      </c>
      <c r="H409" s="88">
        <v>41844</v>
      </c>
      <c r="I409" s="138">
        <f t="shared" si="12"/>
        <v>205</v>
      </c>
      <c r="J409" s="88">
        <v>41865</v>
      </c>
      <c r="K409" s="138">
        <f t="shared" si="13"/>
        <v>226</v>
      </c>
      <c r="L409" s="39">
        <v>20</v>
      </c>
      <c r="M409" s="95" t="s">
        <v>956</v>
      </c>
      <c r="N409" s="35" t="s">
        <v>541</v>
      </c>
      <c r="O409" s="39">
        <v>66</v>
      </c>
      <c r="P409" s="41">
        <v>1</v>
      </c>
      <c r="Q409" s="41">
        <v>1</v>
      </c>
      <c r="S409" s="167">
        <f>VLOOKUP($M409,'Chla data'!$E$1:$N$378,7,FALSE)</f>
        <v>13.556734475783369</v>
      </c>
      <c r="T409" s="90">
        <f>VLOOKUP($M409,'Chla data'!$E$1:$N$378,10,FALSE)</f>
        <v>1.3508771929824563</v>
      </c>
    </row>
    <row r="410" spans="1:20">
      <c r="A410" s="35">
        <v>409</v>
      </c>
      <c r="B410" s="40" t="str">
        <f>CONCATENATE(J410,"_",L410,"_",N410,"_",O410)</f>
        <v>41865_20_C_50</v>
      </c>
      <c r="C410" s="44">
        <v>10231</v>
      </c>
      <c r="D410" s="37" t="s">
        <v>394</v>
      </c>
      <c r="E410" s="38" t="s">
        <v>948</v>
      </c>
      <c r="F410" s="57">
        <v>38.405279999999998</v>
      </c>
      <c r="G410" s="57">
        <v>-107.40833000000001</v>
      </c>
      <c r="H410" s="88">
        <v>41844</v>
      </c>
      <c r="I410" s="138">
        <f t="shared" si="12"/>
        <v>205</v>
      </c>
      <c r="J410" s="88">
        <v>41865</v>
      </c>
      <c r="K410" s="138">
        <f t="shared" si="13"/>
        <v>226</v>
      </c>
      <c r="L410" s="39">
        <v>20</v>
      </c>
      <c r="M410" s="95" t="s">
        <v>957</v>
      </c>
      <c r="N410" s="35" t="s">
        <v>539</v>
      </c>
      <c r="O410" s="39">
        <v>50</v>
      </c>
      <c r="P410" s="34">
        <v>1</v>
      </c>
      <c r="Q410" s="34">
        <v>1</v>
      </c>
      <c r="S410" s="167">
        <f>VLOOKUP($M410,'Chla data'!$E$1:$N$378,7,FALSE)</f>
        <v>33.213999465669247</v>
      </c>
      <c r="T410" s="90">
        <f>VLOOKUP($M410,'Chla data'!$E$1:$N$378,10,FALSE)</f>
        <v>1.460093896713615</v>
      </c>
    </row>
    <row r="411" spans="1:20">
      <c r="A411" s="35">
        <v>410</v>
      </c>
      <c r="B411" s="40" t="str">
        <f>CONCATENATE(J411,"_",L411,"_",N411,"_",O411)</f>
        <v>41865_20_NP_49</v>
      </c>
      <c r="C411" s="44">
        <v>10231</v>
      </c>
      <c r="D411" s="37" t="s">
        <v>394</v>
      </c>
      <c r="E411" s="38" t="s">
        <v>948</v>
      </c>
      <c r="F411" s="57">
        <v>38.405279999999998</v>
      </c>
      <c r="G411" s="57">
        <v>-107.40833000000001</v>
      </c>
      <c r="H411" s="88">
        <v>41844</v>
      </c>
      <c r="I411" s="138">
        <f t="shared" si="12"/>
        <v>205</v>
      </c>
      <c r="J411" s="88">
        <v>41865</v>
      </c>
      <c r="K411" s="138">
        <f t="shared" si="13"/>
        <v>226</v>
      </c>
      <c r="L411" s="39">
        <v>20</v>
      </c>
      <c r="M411" s="95" t="s">
        <v>958</v>
      </c>
      <c r="N411" s="35" t="s">
        <v>543</v>
      </c>
      <c r="O411" s="39">
        <v>49</v>
      </c>
      <c r="P411" s="41">
        <v>1</v>
      </c>
      <c r="Q411" s="41">
        <v>1</v>
      </c>
      <c r="S411" s="167">
        <f>VLOOKUP($M411,'Chla data'!$E$1:$N$378,7,FALSE)</f>
        <v>99.980916758902325</v>
      </c>
      <c r="T411" s="90">
        <f>VLOOKUP($M411,'Chla data'!$E$1:$N$378,10,FALSE)</f>
        <v>1.4758064516129032</v>
      </c>
    </row>
    <row r="412" spans="1:20">
      <c r="A412" s="35">
        <v>411</v>
      </c>
      <c r="B412" s="40" t="str">
        <f>CONCATENATE(J412,"_",L412,"_",N412,"_",O412)</f>
        <v>41865_20_N_65</v>
      </c>
      <c r="C412" s="44">
        <v>10231</v>
      </c>
      <c r="D412" s="37" t="s">
        <v>394</v>
      </c>
      <c r="E412" s="38" t="s">
        <v>948</v>
      </c>
      <c r="F412" s="57">
        <v>38.405279999999998</v>
      </c>
      <c r="G412" s="57">
        <v>-107.40833000000001</v>
      </c>
      <c r="H412" s="88">
        <v>41844</v>
      </c>
      <c r="I412" s="138">
        <f t="shared" si="12"/>
        <v>205</v>
      </c>
      <c r="J412" s="88">
        <v>41865</v>
      </c>
      <c r="K412" s="138">
        <f t="shared" si="13"/>
        <v>226</v>
      </c>
      <c r="L412" s="39">
        <v>20</v>
      </c>
      <c r="M412" s="95" t="s">
        <v>959</v>
      </c>
      <c r="N412" s="35" t="s">
        <v>545</v>
      </c>
      <c r="O412" s="39">
        <v>65</v>
      </c>
      <c r="P412" s="41">
        <v>1</v>
      </c>
      <c r="Q412" s="34">
        <v>1</v>
      </c>
      <c r="S412" s="167">
        <f>VLOOKUP($M412,'Chla data'!$E$1:$N$378,7,FALSE)</f>
        <v>84.729590473646041</v>
      </c>
      <c r="T412" s="90">
        <f>VLOOKUP($M412,'Chla data'!$E$1:$N$378,10,FALSE)</f>
        <v>1.5274261603375527</v>
      </c>
    </row>
    <row r="413" spans="1:20">
      <c r="A413" s="35">
        <v>412</v>
      </c>
      <c r="B413" s="40" t="str">
        <f>CONCATENATE(J413,"_",L413,"_",N413,"_",O413)</f>
        <v>41865_20_C_87</v>
      </c>
      <c r="C413" s="44">
        <v>10231</v>
      </c>
      <c r="D413" s="37" t="s">
        <v>394</v>
      </c>
      <c r="E413" s="38" t="s">
        <v>948</v>
      </c>
      <c r="F413" s="57">
        <v>38.405279999999998</v>
      </c>
      <c r="G413" s="57">
        <v>-107.40833000000001</v>
      </c>
      <c r="H413" s="88">
        <v>41844</v>
      </c>
      <c r="I413" s="138">
        <f t="shared" si="12"/>
        <v>205</v>
      </c>
      <c r="J413" s="88">
        <v>41865</v>
      </c>
      <c r="K413" s="138">
        <f t="shared" si="13"/>
        <v>226</v>
      </c>
      <c r="L413" s="39">
        <v>20</v>
      </c>
      <c r="M413" s="95" t="s">
        <v>960</v>
      </c>
      <c r="N413" s="35" t="s">
        <v>539</v>
      </c>
      <c r="O413" s="39">
        <v>87</v>
      </c>
      <c r="P413" s="41">
        <v>1</v>
      </c>
      <c r="Q413" s="41">
        <v>1</v>
      </c>
      <c r="S413" s="167">
        <f>VLOOKUP($M413,'Chla data'!$E$1:$N$378,7,FALSE)</f>
        <v>16.606999732834623</v>
      </c>
      <c r="T413" s="90">
        <f>VLOOKUP($M413,'Chla data'!$E$1:$N$378,10,FALSE)</f>
        <v>1.4711538461538463</v>
      </c>
    </row>
    <row r="414" spans="1:20">
      <c r="A414" s="35">
        <v>413</v>
      </c>
      <c r="B414" s="40" t="str">
        <f>CONCATENATE(J414,"_",L414,"_",N414,"_",O414)</f>
        <v>41865_20_N_37</v>
      </c>
      <c r="C414" s="44">
        <v>10231</v>
      </c>
      <c r="D414" s="37" t="s">
        <v>394</v>
      </c>
      <c r="E414" s="38" t="s">
        <v>948</v>
      </c>
      <c r="F414" s="57">
        <v>38.405279999999998</v>
      </c>
      <c r="G414" s="57">
        <v>-107.40833000000001</v>
      </c>
      <c r="H414" s="88">
        <v>41844</v>
      </c>
      <c r="I414" s="138">
        <f t="shared" si="12"/>
        <v>205</v>
      </c>
      <c r="J414" s="88">
        <v>41865</v>
      </c>
      <c r="K414" s="138">
        <f t="shared" si="13"/>
        <v>226</v>
      </c>
      <c r="L414" s="39">
        <v>20</v>
      </c>
      <c r="M414" s="95" t="s">
        <v>961</v>
      </c>
      <c r="N414" s="35" t="s">
        <v>545</v>
      </c>
      <c r="O414" s="39">
        <v>37</v>
      </c>
      <c r="P414" s="41">
        <v>1</v>
      </c>
      <c r="Q414" s="41">
        <v>1</v>
      </c>
      <c r="S414" s="167">
        <f>VLOOKUP($M414,'Chla data'!$E$1:$N$378,7,FALSE)</f>
        <v>88.11877409259192</v>
      </c>
      <c r="T414" s="90">
        <f>VLOOKUP($M414,'Chla data'!$E$1:$N$378,10,FALSE)</f>
        <v>1.6265060240963858</v>
      </c>
    </row>
    <row r="415" spans="1:20">
      <c r="A415" s="35">
        <v>414</v>
      </c>
      <c r="B415" s="40" t="str">
        <f>CONCATENATE(J415,"_",L415,"_",N415,"_",O415)</f>
        <v>41865_20_N_25</v>
      </c>
      <c r="C415" s="44">
        <v>10231</v>
      </c>
      <c r="D415" s="37" t="s">
        <v>394</v>
      </c>
      <c r="E415" s="38" t="s">
        <v>948</v>
      </c>
      <c r="F415" s="57">
        <v>38.405279999999998</v>
      </c>
      <c r="G415" s="57">
        <v>-107.40833000000001</v>
      </c>
      <c r="H415" s="88">
        <v>41844</v>
      </c>
      <c r="I415" s="138">
        <f t="shared" si="12"/>
        <v>205</v>
      </c>
      <c r="J415" s="88">
        <v>41865</v>
      </c>
      <c r="K415" s="138">
        <f t="shared" si="13"/>
        <v>226</v>
      </c>
      <c r="L415" s="39">
        <v>20</v>
      </c>
      <c r="M415" s="95" t="s">
        <v>962</v>
      </c>
      <c r="N415" s="35" t="s">
        <v>545</v>
      </c>
      <c r="O415" s="39">
        <v>25</v>
      </c>
      <c r="P415" s="41">
        <v>1</v>
      </c>
      <c r="Q415" s="41">
        <v>1</v>
      </c>
      <c r="S415" s="167">
        <f>VLOOKUP($M415,'Chla data'!$E$1:$N$378,7,FALSE)</f>
        <v>96.591733139956489</v>
      </c>
      <c r="T415" s="90">
        <f>VLOOKUP($M415,'Chla data'!$E$1:$N$378,10,FALSE)</f>
        <v>1.6129032258064515</v>
      </c>
    </row>
    <row r="416" spans="1:20">
      <c r="A416" s="35">
        <v>415</v>
      </c>
      <c r="B416" s="40" t="str">
        <f>CONCATENATE(J416,"_",L416,"_",N416,"_",O416)</f>
        <v>41865_20_NP_24</v>
      </c>
      <c r="C416" s="44">
        <v>10231</v>
      </c>
      <c r="D416" s="37" t="s">
        <v>394</v>
      </c>
      <c r="E416" s="38" t="s">
        <v>948</v>
      </c>
      <c r="F416" s="57">
        <v>38.405279999999998</v>
      </c>
      <c r="G416" s="57">
        <v>-107.40833000000001</v>
      </c>
      <c r="H416" s="88">
        <v>41844</v>
      </c>
      <c r="I416" s="138">
        <f t="shared" si="12"/>
        <v>205</v>
      </c>
      <c r="J416" s="88">
        <v>41865</v>
      </c>
      <c r="K416" s="138">
        <f t="shared" si="13"/>
        <v>226</v>
      </c>
      <c r="L416" s="39">
        <v>20</v>
      </c>
      <c r="M416" s="95" t="s">
        <v>963</v>
      </c>
      <c r="N416" s="35" t="s">
        <v>543</v>
      </c>
      <c r="O416" s="39">
        <v>24</v>
      </c>
      <c r="P416" s="41">
        <v>1</v>
      </c>
      <c r="Q416" s="41">
        <v>1</v>
      </c>
      <c r="S416" s="167">
        <f>VLOOKUP($M416,'Chla data'!$E$1:$N$378,7,FALSE)</f>
        <v>20.674020075569629</v>
      </c>
      <c r="T416" s="90">
        <f>VLOOKUP($M416,'Chla data'!$E$1:$N$378,10,FALSE)</f>
        <v>1.5304347826086955</v>
      </c>
    </row>
    <row r="417" spans="1:20">
      <c r="A417" s="35">
        <v>416</v>
      </c>
      <c r="B417" s="40" t="str">
        <f>CONCATENATE(J417,"_",L417,"_",N417,"_",O417)</f>
        <v>41865_20_N_6</v>
      </c>
      <c r="C417" s="44">
        <v>10231</v>
      </c>
      <c r="D417" s="37" t="s">
        <v>394</v>
      </c>
      <c r="E417" s="38" t="s">
        <v>948</v>
      </c>
      <c r="F417" s="57">
        <v>38.405279999999998</v>
      </c>
      <c r="G417" s="57">
        <v>-107.40833000000001</v>
      </c>
      <c r="H417" s="88">
        <v>41844</v>
      </c>
      <c r="I417" s="138">
        <f t="shared" si="12"/>
        <v>205</v>
      </c>
      <c r="J417" s="88">
        <v>41865</v>
      </c>
      <c r="K417" s="138">
        <f t="shared" si="13"/>
        <v>226</v>
      </c>
      <c r="L417" s="39">
        <v>20</v>
      </c>
      <c r="M417" s="95" t="s">
        <v>964</v>
      </c>
      <c r="N417" s="35" t="s">
        <v>545</v>
      </c>
      <c r="O417" s="39">
        <v>6</v>
      </c>
      <c r="P417" s="41">
        <v>1</v>
      </c>
      <c r="Q417" s="41">
        <v>1</v>
      </c>
      <c r="S417" s="167">
        <f>VLOOKUP($M417,'Chla data'!$E$1:$N$378,7,FALSE)</f>
        <v>72.867447807335608</v>
      </c>
      <c r="T417" s="90">
        <f>VLOOKUP($M417,'Chla data'!$E$1:$N$378,10,FALSE)</f>
        <v>1.4919908466819223</v>
      </c>
    </row>
    <row r="418" spans="1:20">
      <c r="A418" s="35">
        <v>417</v>
      </c>
      <c r="B418" s="40" t="str">
        <f>CONCATENATE(J418,"_",L418,"_",N418,"_",O418)</f>
        <v>41865_20_NP_82</v>
      </c>
      <c r="C418" s="44">
        <v>10231</v>
      </c>
      <c r="D418" s="37" t="s">
        <v>394</v>
      </c>
      <c r="E418" s="38" t="s">
        <v>948</v>
      </c>
      <c r="F418" s="57">
        <v>38.405279999999998</v>
      </c>
      <c r="G418" s="57">
        <v>-107.40833000000001</v>
      </c>
      <c r="H418" s="88">
        <v>41844</v>
      </c>
      <c r="I418" s="138">
        <f t="shared" si="12"/>
        <v>205</v>
      </c>
      <c r="J418" s="88">
        <v>41865</v>
      </c>
      <c r="K418" s="138">
        <f t="shared" si="13"/>
        <v>226</v>
      </c>
      <c r="L418" s="39">
        <v>20</v>
      </c>
      <c r="M418" s="95" t="s">
        <v>965</v>
      </c>
      <c r="N418" s="35" t="s">
        <v>543</v>
      </c>
      <c r="O418" s="39">
        <v>82</v>
      </c>
      <c r="P418" s="41">
        <v>1</v>
      </c>
      <c r="Q418" s="34">
        <v>1</v>
      </c>
      <c r="S418" s="167">
        <f>VLOOKUP($M418,'Chla data'!$E$1:$N$378,7,FALSE)</f>
        <v>94.897141330483564</v>
      </c>
      <c r="T418" s="90">
        <f>VLOOKUP($M418,'Chla data'!$E$1:$N$378,10,FALSE)</f>
        <v>1.4179104477611939</v>
      </c>
    </row>
    <row r="419" spans="1:20">
      <c r="A419" s="35">
        <v>418</v>
      </c>
      <c r="B419" s="40" t="str">
        <f>CONCATENATE(J419,"_",L419,"_",N419,"_",O419)</f>
        <v>41865_20_C_94</v>
      </c>
      <c r="C419" s="44">
        <v>10231</v>
      </c>
      <c r="D419" s="37" t="s">
        <v>394</v>
      </c>
      <c r="E419" s="38" t="s">
        <v>948</v>
      </c>
      <c r="F419" s="57">
        <v>38.405279999999998</v>
      </c>
      <c r="G419" s="57">
        <v>-107.40833000000001</v>
      </c>
      <c r="H419" s="88">
        <v>41844</v>
      </c>
      <c r="I419" s="138">
        <f t="shared" si="12"/>
        <v>205</v>
      </c>
      <c r="J419" s="88">
        <v>41865</v>
      </c>
      <c r="K419" s="138">
        <f t="shared" si="13"/>
        <v>226</v>
      </c>
      <c r="L419" s="39">
        <v>20</v>
      </c>
      <c r="M419" s="95" t="s">
        <v>966</v>
      </c>
      <c r="N419" s="35" t="s">
        <v>539</v>
      </c>
      <c r="O419" s="39">
        <v>94</v>
      </c>
      <c r="P419" s="41">
        <v>1</v>
      </c>
      <c r="Q419" s="34">
        <v>1</v>
      </c>
      <c r="S419" s="167">
        <f>VLOOKUP($M419,'Chla data'!$E$1:$N$378,7,FALSE)</f>
        <v>37.281019808404267</v>
      </c>
      <c r="T419" s="90">
        <f>VLOOKUP($M419,'Chla data'!$E$1:$N$378,10,FALSE)</f>
        <v>1.5</v>
      </c>
    </row>
    <row r="420" spans="1:20">
      <c r="A420" s="35">
        <v>419</v>
      </c>
      <c r="B420" s="40" t="str">
        <f>CONCATENATE(J420,"_",L420,"_",N420,"_",O420)</f>
        <v>41865_20_P_10</v>
      </c>
      <c r="C420" s="44">
        <v>10231</v>
      </c>
      <c r="D420" s="37" t="s">
        <v>394</v>
      </c>
      <c r="E420" s="38" t="s">
        <v>948</v>
      </c>
      <c r="F420" s="57">
        <v>38.405279999999998</v>
      </c>
      <c r="G420" s="57">
        <v>-107.40833000000001</v>
      </c>
      <c r="H420" s="88">
        <v>41844</v>
      </c>
      <c r="I420" s="138">
        <f t="shared" si="12"/>
        <v>205</v>
      </c>
      <c r="J420" s="88">
        <v>41865</v>
      </c>
      <c r="K420" s="138">
        <f t="shared" si="13"/>
        <v>226</v>
      </c>
      <c r="L420" s="39">
        <v>20</v>
      </c>
      <c r="M420" s="95" t="s">
        <v>967</v>
      </c>
      <c r="N420" s="35" t="s">
        <v>541</v>
      </c>
      <c r="O420" s="39">
        <v>10</v>
      </c>
      <c r="P420" s="41">
        <v>1</v>
      </c>
      <c r="Q420" s="34">
        <v>1</v>
      </c>
      <c r="S420" s="167">
        <f>VLOOKUP($M420,'Chla data'!$E$1:$N$378,7,FALSE)</f>
        <v>19.657264989885881</v>
      </c>
      <c r="T420" s="90">
        <f>VLOOKUP($M420,'Chla data'!$E$1:$N$378,10,FALSE)</f>
        <v>1.4027777777777777</v>
      </c>
    </row>
    <row r="421" spans="1:20">
      <c r="A421" s="35">
        <v>420</v>
      </c>
      <c r="B421" s="40" t="str">
        <f>CONCATENATE(J421,"_",L421,"_",N421,"_",O421)</f>
        <v>41865_20_NP_64</v>
      </c>
      <c r="C421" s="44">
        <v>10231</v>
      </c>
      <c r="D421" s="37" t="s">
        <v>394</v>
      </c>
      <c r="E421" s="38" t="s">
        <v>948</v>
      </c>
      <c r="F421" s="57">
        <v>38.405279999999998</v>
      </c>
      <c r="G421" s="57">
        <v>-107.40833000000001</v>
      </c>
      <c r="H421" s="88">
        <v>41844</v>
      </c>
      <c r="I421" s="138">
        <f t="shared" si="12"/>
        <v>205</v>
      </c>
      <c r="J421" s="88">
        <v>41865</v>
      </c>
      <c r="K421" s="138">
        <f t="shared" si="13"/>
        <v>226</v>
      </c>
      <c r="L421" s="39">
        <v>20</v>
      </c>
      <c r="M421" s="95" t="s">
        <v>968</v>
      </c>
      <c r="N421" s="35" t="s">
        <v>543</v>
      </c>
      <c r="O421" s="39">
        <v>64</v>
      </c>
      <c r="P421" s="41">
        <v>1</v>
      </c>
      <c r="Q421" s="41">
        <v>1</v>
      </c>
      <c r="S421" s="167">
        <f>VLOOKUP($M421,'Chla data'!$E$1:$N$378,7,FALSE)</f>
        <v>108.45387580626694</v>
      </c>
      <c r="T421" s="90">
        <f>VLOOKUP($M421,'Chla data'!$E$1:$N$378,10,FALSE)</f>
        <v>1.5765765765765765</v>
      </c>
    </row>
    <row r="422" spans="1:20" ht="15">
      <c r="A422" s="35">
        <v>421</v>
      </c>
      <c r="B422" s="40" t="str">
        <f>CONCATENATE(J422,"_",L422,"_",N422,"_",O422)</f>
        <v>41878_18_P_34</v>
      </c>
      <c r="C422" s="46">
        <v>9240</v>
      </c>
      <c r="D422" s="47" t="s">
        <v>969</v>
      </c>
      <c r="E422" s="47" t="s">
        <v>333</v>
      </c>
      <c r="F422" s="92">
        <v>37.353610000000003</v>
      </c>
      <c r="G422" s="92">
        <v>-107.32458800000001</v>
      </c>
      <c r="H422" s="89">
        <v>41858</v>
      </c>
      <c r="I422" s="138">
        <f t="shared" si="12"/>
        <v>219</v>
      </c>
      <c r="J422" s="88">
        <v>41878</v>
      </c>
      <c r="K422" s="138">
        <f t="shared" si="13"/>
        <v>239</v>
      </c>
      <c r="L422" s="48">
        <v>18</v>
      </c>
      <c r="M422" s="96" t="s">
        <v>970</v>
      </c>
      <c r="N422" s="96" t="s">
        <v>541</v>
      </c>
      <c r="O422" s="39">
        <v>34</v>
      </c>
      <c r="P422" s="41">
        <v>1</v>
      </c>
      <c r="Q422" s="34">
        <v>1</v>
      </c>
      <c r="S422" s="167">
        <f>VLOOKUP($M422,'Chla data'!$E$1:$N$378,7,FALSE)</f>
        <v>16.268081370940042</v>
      </c>
      <c r="T422" s="90">
        <f>VLOOKUP($M422,'Chla data'!$E$1:$N$378,10,FALSE)</f>
        <v>1.4615384615384617</v>
      </c>
    </row>
    <row r="423" spans="1:20" ht="15">
      <c r="A423" s="35">
        <v>422</v>
      </c>
      <c r="B423" s="40" t="str">
        <f>CONCATENATE(J423,"_",L423,"_",N423,"_",O423)</f>
        <v>41878_18_P_90</v>
      </c>
      <c r="C423" s="46">
        <v>9240</v>
      </c>
      <c r="D423" s="47" t="s">
        <v>969</v>
      </c>
      <c r="E423" s="47" t="s">
        <v>333</v>
      </c>
      <c r="F423" s="92">
        <v>37.353610000000003</v>
      </c>
      <c r="G423" s="92">
        <v>-107.32458800000001</v>
      </c>
      <c r="H423" s="89">
        <v>41858</v>
      </c>
      <c r="I423" s="138">
        <f t="shared" si="12"/>
        <v>219</v>
      </c>
      <c r="J423" s="88">
        <v>41878</v>
      </c>
      <c r="K423" s="138">
        <f t="shared" si="13"/>
        <v>239</v>
      </c>
      <c r="L423" s="48">
        <v>18</v>
      </c>
      <c r="M423" s="96" t="s">
        <v>971</v>
      </c>
      <c r="N423" s="96" t="s">
        <v>541</v>
      </c>
      <c r="O423" s="39">
        <v>90</v>
      </c>
      <c r="P423" s="41">
        <v>1</v>
      </c>
      <c r="Q423" s="41">
        <v>1</v>
      </c>
      <c r="S423" s="167">
        <f>VLOOKUP($M423,'Chla data'!$E$1:$N$378,7,FALSE)</f>
        <v>14.573489561467118</v>
      </c>
      <c r="T423" s="90">
        <f>VLOOKUP($M423,'Chla data'!$E$1:$N$378,10,FALSE)</f>
        <v>1.3981481481481481</v>
      </c>
    </row>
    <row r="424" spans="1:20" ht="15">
      <c r="A424" s="35">
        <v>423</v>
      </c>
      <c r="B424" s="40" t="str">
        <f>CONCATENATE(J424,"_",L424,"_",N424,"_",O424)</f>
        <v>41878_18_P_56</v>
      </c>
      <c r="C424" s="46">
        <v>9240</v>
      </c>
      <c r="D424" s="47" t="s">
        <v>969</v>
      </c>
      <c r="E424" s="47" t="s">
        <v>333</v>
      </c>
      <c r="F424" s="92">
        <v>37.353610000000003</v>
      </c>
      <c r="G424" s="92">
        <v>-107.32458800000001</v>
      </c>
      <c r="H424" s="89">
        <v>41858</v>
      </c>
      <c r="I424" s="138">
        <f t="shared" si="12"/>
        <v>219</v>
      </c>
      <c r="J424" s="88">
        <v>41878</v>
      </c>
      <c r="K424" s="138">
        <f t="shared" si="13"/>
        <v>239</v>
      </c>
      <c r="L424" s="48">
        <v>18</v>
      </c>
      <c r="M424" s="96" t="s">
        <v>972</v>
      </c>
      <c r="N424" s="96" t="s">
        <v>541</v>
      </c>
      <c r="O424" s="39">
        <v>56</v>
      </c>
      <c r="P424" s="41">
        <v>1</v>
      </c>
      <c r="Q424" s="34">
        <v>1</v>
      </c>
      <c r="S424" s="167">
        <f>VLOOKUP($M424,'Chla data'!$E$1:$N$378,7,FALSE)</f>
        <v>17.623754818518375</v>
      </c>
      <c r="T424" s="90">
        <f>VLOOKUP($M424,'Chla data'!$E$1:$N$378,10,FALSE)</f>
        <v>1.553191489361702</v>
      </c>
    </row>
    <row r="425" spans="1:20" ht="15">
      <c r="A425" s="35">
        <v>424</v>
      </c>
      <c r="B425" s="40" t="str">
        <f>CONCATENATE(J425,"_",L425,"_",N425,"_",O425)</f>
        <v>41878_18_P_47</v>
      </c>
      <c r="C425" s="46">
        <v>9240</v>
      </c>
      <c r="D425" s="47" t="s">
        <v>969</v>
      </c>
      <c r="E425" s="47" t="s">
        <v>333</v>
      </c>
      <c r="F425" s="92">
        <v>37.353610000000003</v>
      </c>
      <c r="G425" s="92">
        <v>-107.32458800000001</v>
      </c>
      <c r="H425" s="89">
        <v>41858</v>
      </c>
      <c r="I425" s="138">
        <f t="shared" si="12"/>
        <v>219</v>
      </c>
      <c r="J425" s="88">
        <v>41878</v>
      </c>
      <c r="K425" s="138">
        <f t="shared" si="13"/>
        <v>239</v>
      </c>
      <c r="L425" s="48">
        <v>18</v>
      </c>
      <c r="M425" s="96" t="s">
        <v>973</v>
      </c>
      <c r="N425" s="96" t="s">
        <v>541</v>
      </c>
      <c r="O425" s="39">
        <v>47</v>
      </c>
      <c r="P425" s="41">
        <v>1</v>
      </c>
      <c r="Q425" s="41">
        <v>1</v>
      </c>
      <c r="S425" s="167">
        <f>VLOOKUP($M425,'Chla data'!$E$1:$N$378,7,FALSE)</f>
        <v>10.167550856837529</v>
      </c>
      <c r="T425" s="90">
        <f>VLOOKUP($M425,'Chla data'!$E$1:$N$378,10,FALSE)</f>
        <v>1.4477611940298509</v>
      </c>
    </row>
    <row r="426" spans="1:20" ht="15">
      <c r="A426" s="35">
        <v>425</v>
      </c>
      <c r="B426" s="40" t="str">
        <f>CONCATENATE(J426,"_",L426,"_",N426,"_",O426)</f>
        <v>41878_18_N_3</v>
      </c>
      <c r="C426" s="46">
        <v>9240</v>
      </c>
      <c r="D426" s="47" t="s">
        <v>969</v>
      </c>
      <c r="E426" s="47" t="s">
        <v>333</v>
      </c>
      <c r="F426" s="92">
        <v>37.353610000000003</v>
      </c>
      <c r="G426" s="92">
        <v>-107.32458800000001</v>
      </c>
      <c r="H426" s="89">
        <v>41858</v>
      </c>
      <c r="I426" s="138">
        <f t="shared" si="12"/>
        <v>219</v>
      </c>
      <c r="J426" s="88">
        <v>41878</v>
      </c>
      <c r="K426" s="138">
        <f t="shared" si="13"/>
        <v>239</v>
      </c>
      <c r="L426" s="48">
        <v>18</v>
      </c>
      <c r="M426" s="96" t="s">
        <v>974</v>
      </c>
      <c r="N426" s="96" t="s">
        <v>545</v>
      </c>
      <c r="O426" s="39">
        <v>3</v>
      </c>
      <c r="P426" s="41">
        <v>1</v>
      </c>
      <c r="Q426" s="34">
        <v>1</v>
      </c>
      <c r="S426" s="167">
        <f>VLOOKUP($M426,'Chla data'!$E$1:$N$378,7,FALSE)</f>
        <v>54.904774626922652</v>
      </c>
      <c r="T426" s="90">
        <f>VLOOKUP($M426,'Chla data'!$E$1:$N$378,10,FALSE)</f>
        <v>1.5848375451263539</v>
      </c>
    </row>
    <row r="427" spans="1:20" ht="15">
      <c r="A427" s="35">
        <v>426</v>
      </c>
      <c r="B427" s="40" t="str">
        <f>CONCATENATE(J427,"_",L427,"_",N427,"_",O427)</f>
        <v>41878_18_N_84</v>
      </c>
      <c r="C427" s="46">
        <v>9240</v>
      </c>
      <c r="D427" s="47" t="s">
        <v>969</v>
      </c>
      <c r="E427" s="47" t="s">
        <v>333</v>
      </c>
      <c r="F427" s="92">
        <v>37.353610000000003</v>
      </c>
      <c r="G427" s="92">
        <v>-107.32458800000001</v>
      </c>
      <c r="H427" s="89">
        <v>41858</v>
      </c>
      <c r="I427" s="138">
        <f t="shared" si="12"/>
        <v>219</v>
      </c>
      <c r="J427" s="88">
        <v>41878</v>
      </c>
      <c r="K427" s="138">
        <f t="shared" si="13"/>
        <v>239</v>
      </c>
      <c r="L427" s="48">
        <v>18</v>
      </c>
      <c r="M427" s="96" t="s">
        <v>975</v>
      </c>
      <c r="N427" s="96" t="s">
        <v>545</v>
      </c>
      <c r="O427" s="39">
        <v>84</v>
      </c>
      <c r="P427" s="41">
        <v>1</v>
      </c>
      <c r="Q427" s="34">
        <v>1</v>
      </c>
      <c r="S427" s="167">
        <f>VLOOKUP($M427,'Chla data'!$E$1:$N$378,7,FALSE)</f>
        <v>19.996183351780463</v>
      </c>
      <c r="T427" s="90">
        <f>VLOOKUP($M427,'Chla data'!$E$1:$N$378,10,FALSE)</f>
        <v>1.6276595744680851</v>
      </c>
    </row>
    <row r="428" spans="1:20" ht="15">
      <c r="A428" s="35">
        <v>427</v>
      </c>
      <c r="B428" s="40" t="str">
        <f>CONCATENATE(J428,"_",L428,"_",N428,"_",O428)</f>
        <v>41878_18_N_61</v>
      </c>
      <c r="C428" s="46">
        <v>9240</v>
      </c>
      <c r="D428" s="47" t="s">
        <v>969</v>
      </c>
      <c r="E428" s="47" t="s">
        <v>333</v>
      </c>
      <c r="F428" s="92">
        <v>37.353610000000003</v>
      </c>
      <c r="G428" s="92">
        <v>-107.32458800000001</v>
      </c>
      <c r="H428" s="89">
        <v>41858</v>
      </c>
      <c r="I428" s="138">
        <f t="shared" si="12"/>
        <v>219</v>
      </c>
      <c r="J428" s="88">
        <v>41878</v>
      </c>
      <c r="K428" s="138">
        <f t="shared" si="13"/>
        <v>239</v>
      </c>
      <c r="L428" s="48">
        <v>18</v>
      </c>
      <c r="M428" s="96" t="s">
        <v>976</v>
      </c>
      <c r="N428" s="96" t="s">
        <v>545</v>
      </c>
      <c r="O428" s="39">
        <v>61</v>
      </c>
      <c r="P428" s="41">
        <v>1</v>
      </c>
      <c r="Q428" s="34">
        <v>1</v>
      </c>
      <c r="S428" s="167">
        <f>VLOOKUP($M428,'Chla data'!$E$1:$N$378,7,FALSE)</f>
        <v>18.979428266096711</v>
      </c>
      <c r="T428" s="90">
        <f>VLOOKUP($M428,'Chla data'!$E$1:$N$378,10,FALSE)</f>
        <v>1.5957446808510638</v>
      </c>
    </row>
    <row r="429" spans="1:20" ht="15">
      <c r="A429" s="35">
        <v>428</v>
      </c>
      <c r="B429" s="40" t="str">
        <f>CONCATENATE(J429,"_",L429,"_",N429,"_",O429)</f>
        <v>41878_18_NP_52</v>
      </c>
      <c r="C429" s="46">
        <v>9240</v>
      </c>
      <c r="D429" s="47" t="s">
        <v>969</v>
      </c>
      <c r="E429" s="47" t="s">
        <v>333</v>
      </c>
      <c r="F429" s="92">
        <v>37.353610000000003</v>
      </c>
      <c r="G429" s="92">
        <v>-107.32458800000001</v>
      </c>
      <c r="H429" s="89">
        <v>41858</v>
      </c>
      <c r="I429" s="138">
        <f t="shared" si="12"/>
        <v>219</v>
      </c>
      <c r="J429" s="88">
        <v>41878</v>
      </c>
      <c r="K429" s="138">
        <f t="shared" si="13"/>
        <v>239</v>
      </c>
      <c r="L429" s="48">
        <v>18</v>
      </c>
      <c r="M429" s="96" t="s">
        <v>977</v>
      </c>
      <c r="N429" s="96" t="s">
        <v>543</v>
      </c>
      <c r="O429" s="39">
        <v>52</v>
      </c>
      <c r="P429" s="41">
        <v>1</v>
      </c>
      <c r="Q429" s="34">
        <v>1</v>
      </c>
      <c r="S429" s="167">
        <f>VLOOKUP($M429,'Chla data'!$E$1:$N$378,7,FALSE)</f>
        <v>21.351856799358806</v>
      </c>
      <c r="T429" s="90">
        <f>VLOOKUP($M429,'Chla data'!$E$1:$N$378,10,FALSE)</f>
        <v>1.5206611570247934</v>
      </c>
    </row>
    <row r="430" spans="1:20" ht="15">
      <c r="A430" s="35">
        <v>429</v>
      </c>
      <c r="B430" s="40" t="str">
        <f>CONCATENATE(J430,"_",L430,"_",N430,"_",O430)</f>
        <v>41878_18_NP_2</v>
      </c>
      <c r="C430" s="46">
        <v>9240</v>
      </c>
      <c r="D430" s="47" t="s">
        <v>969</v>
      </c>
      <c r="E430" s="47" t="s">
        <v>333</v>
      </c>
      <c r="F430" s="92">
        <v>37.353610000000003</v>
      </c>
      <c r="G430" s="92">
        <v>-107.32458800000001</v>
      </c>
      <c r="H430" s="89">
        <v>41858</v>
      </c>
      <c r="I430" s="138">
        <f t="shared" si="12"/>
        <v>219</v>
      </c>
      <c r="J430" s="88">
        <v>41878</v>
      </c>
      <c r="K430" s="138">
        <f t="shared" si="13"/>
        <v>239</v>
      </c>
      <c r="L430" s="48">
        <v>18</v>
      </c>
      <c r="M430" s="96" t="s">
        <v>978</v>
      </c>
      <c r="N430" s="96" t="s">
        <v>543</v>
      </c>
      <c r="O430" s="39">
        <v>2</v>
      </c>
      <c r="P430" s="41">
        <v>1</v>
      </c>
      <c r="Q430" s="34">
        <v>1</v>
      </c>
      <c r="R430" s="34" t="s">
        <v>979</v>
      </c>
      <c r="S430" s="167">
        <f>VLOOKUP($M430,'Chla data'!$E$1:$N$378,7,FALSE)</f>
        <v>30.502652570512574</v>
      </c>
      <c r="T430" s="90">
        <f>VLOOKUP($M430,'Chla data'!$E$1:$N$378,10,FALSE)</f>
        <v>1.5921052631578947</v>
      </c>
    </row>
    <row r="431" spans="1:20" ht="15">
      <c r="A431" s="35">
        <v>430</v>
      </c>
      <c r="B431" s="40" t="str">
        <f>CONCATENATE(J431,"_",L431,"_",N431,"_",O431)</f>
        <v>41878_18_NP_54</v>
      </c>
      <c r="C431" s="46">
        <v>9240</v>
      </c>
      <c r="D431" s="47" t="s">
        <v>969</v>
      </c>
      <c r="E431" s="47" t="s">
        <v>333</v>
      </c>
      <c r="F431" s="92">
        <v>37.353610000000003</v>
      </c>
      <c r="G431" s="92">
        <v>-107.32458800000001</v>
      </c>
      <c r="H431" s="89">
        <v>41858</v>
      </c>
      <c r="I431" s="138">
        <f t="shared" si="12"/>
        <v>219</v>
      </c>
      <c r="J431" s="88">
        <v>41878</v>
      </c>
      <c r="K431" s="138">
        <f t="shared" si="13"/>
        <v>239</v>
      </c>
      <c r="L431" s="48">
        <v>18</v>
      </c>
      <c r="M431" s="96" t="s">
        <v>980</v>
      </c>
      <c r="N431" s="96" t="s">
        <v>543</v>
      </c>
      <c r="O431" s="39">
        <v>54</v>
      </c>
      <c r="P431" s="41">
        <v>1</v>
      </c>
      <c r="Q431" s="34">
        <v>1</v>
      </c>
      <c r="S431" s="167">
        <f>VLOOKUP($M431,'Chla data'!$E$1:$N$378,7,FALSE)</f>
        <v>16.945918094729205</v>
      </c>
      <c r="T431" s="90">
        <f>VLOOKUP($M431,'Chla data'!$E$1:$N$378,10,FALSE)</f>
        <v>1.5681818181818181</v>
      </c>
    </row>
    <row r="432" spans="1:20" ht="15">
      <c r="A432" s="35">
        <v>431</v>
      </c>
      <c r="B432" s="40" t="str">
        <f>CONCATENATE(J432,"_",L432,"_",N432,"_",O432)</f>
        <v>41878_18_NP_65</v>
      </c>
      <c r="C432" s="46">
        <v>9240</v>
      </c>
      <c r="D432" s="47" t="s">
        <v>969</v>
      </c>
      <c r="E432" s="47" t="s">
        <v>333</v>
      </c>
      <c r="F432" s="92">
        <v>37.353610000000003</v>
      </c>
      <c r="G432" s="92">
        <v>-107.32458800000001</v>
      </c>
      <c r="H432" s="89">
        <v>41858</v>
      </c>
      <c r="I432" s="138">
        <f t="shared" si="12"/>
        <v>219</v>
      </c>
      <c r="J432" s="88">
        <v>41878</v>
      </c>
      <c r="K432" s="138">
        <f t="shared" si="13"/>
        <v>239</v>
      </c>
      <c r="L432" s="48">
        <v>18</v>
      </c>
      <c r="M432" s="96" t="s">
        <v>981</v>
      </c>
      <c r="N432" s="96" t="s">
        <v>543</v>
      </c>
      <c r="O432" s="39">
        <v>65</v>
      </c>
      <c r="P432" s="41">
        <v>1</v>
      </c>
      <c r="Q432" s="41">
        <v>1</v>
      </c>
      <c r="S432" s="167">
        <f>VLOOKUP($M432,'Chla data'!$E$1:$N$378,7,FALSE)</f>
        <v>7.1172855997862667</v>
      </c>
      <c r="T432" s="90">
        <f>VLOOKUP($M432,'Chla data'!$E$1:$N$378,10,FALSE)</f>
        <v>1.5249999999999999</v>
      </c>
    </row>
    <row r="433" spans="1:20" ht="15">
      <c r="A433" s="35">
        <v>432</v>
      </c>
      <c r="B433" s="40" t="str">
        <f>CONCATENATE(J433,"_",L433,"_",N433,"_",O433)</f>
        <v>41878_18_C_2</v>
      </c>
      <c r="C433" s="46">
        <v>9240</v>
      </c>
      <c r="D433" s="47" t="s">
        <v>969</v>
      </c>
      <c r="E433" s="47" t="s">
        <v>333</v>
      </c>
      <c r="F433" s="92">
        <v>37.353610000000003</v>
      </c>
      <c r="G433" s="92">
        <v>-107.32458800000001</v>
      </c>
      <c r="H433" s="89">
        <v>41858</v>
      </c>
      <c r="I433" s="138">
        <f t="shared" si="12"/>
        <v>219</v>
      </c>
      <c r="J433" s="88">
        <v>41878</v>
      </c>
      <c r="K433" s="138">
        <f t="shared" si="13"/>
        <v>239</v>
      </c>
      <c r="L433" s="48">
        <v>18</v>
      </c>
      <c r="M433" s="96" t="s">
        <v>982</v>
      </c>
      <c r="N433" s="96" t="s">
        <v>539</v>
      </c>
      <c r="O433" s="39">
        <v>2</v>
      </c>
      <c r="P433" s="41">
        <v>1</v>
      </c>
      <c r="Q433" s="41">
        <v>1</v>
      </c>
      <c r="S433" s="167">
        <f>VLOOKUP($M433,'Chla data'!$E$1:$N$378,7,FALSE)</f>
        <v>13.556734475783369</v>
      </c>
      <c r="T433" s="90">
        <f>VLOOKUP($M433,'Chla data'!$E$1:$N$378,10,FALSE)</f>
        <v>1.4938271604938274</v>
      </c>
    </row>
    <row r="434" spans="1:20" ht="15">
      <c r="A434" s="35">
        <v>433</v>
      </c>
      <c r="B434" s="40" t="str">
        <f>CONCATENATE(J434,"_",L434,"_",N434,"_",O434)</f>
        <v>41878_18_C_115</v>
      </c>
      <c r="C434" s="46">
        <v>9240</v>
      </c>
      <c r="D434" s="47" t="s">
        <v>969</v>
      </c>
      <c r="E434" s="47" t="s">
        <v>333</v>
      </c>
      <c r="F434" s="92">
        <v>37.353610000000003</v>
      </c>
      <c r="G434" s="92">
        <v>-107.32458800000001</v>
      </c>
      <c r="H434" s="89">
        <v>41858</v>
      </c>
      <c r="I434" s="138">
        <f t="shared" si="12"/>
        <v>219</v>
      </c>
      <c r="J434" s="88">
        <v>41878</v>
      </c>
      <c r="K434" s="138">
        <f t="shared" si="13"/>
        <v>239</v>
      </c>
      <c r="L434" s="48">
        <v>18</v>
      </c>
      <c r="M434" s="96" t="s">
        <v>983</v>
      </c>
      <c r="N434" s="96" t="s">
        <v>539</v>
      </c>
      <c r="O434" s="39">
        <v>115</v>
      </c>
      <c r="P434" s="41">
        <v>1</v>
      </c>
      <c r="Q434" s="34">
        <v>1</v>
      </c>
      <c r="S434" s="167">
        <f>VLOOKUP($M434,'Chla data'!$E$1:$N$378,7,FALSE)</f>
        <v>11.523224304415862</v>
      </c>
      <c r="T434" s="90">
        <f>VLOOKUP($M434,'Chla data'!$E$1:$N$378,10,FALSE)</f>
        <v>1.5</v>
      </c>
    </row>
    <row r="435" spans="1:20" ht="15">
      <c r="A435" s="35">
        <v>434</v>
      </c>
      <c r="B435" s="40" t="str">
        <f>CONCATENATE(J435,"_",L435,"_",N435,"_",O435)</f>
        <v>41878_18_C_110</v>
      </c>
      <c r="C435" s="46">
        <v>9240</v>
      </c>
      <c r="D435" s="47" t="s">
        <v>969</v>
      </c>
      <c r="E435" s="47" t="s">
        <v>333</v>
      </c>
      <c r="F435" s="92">
        <v>37.353610000000003</v>
      </c>
      <c r="G435" s="92">
        <v>-107.32458800000001</v>
      </c>
      <c r="H435" s="89">
        <v>41858</v>
      </c>
      <c r="I435" s="138">
        <f t="shared" si="12"/>
        <v>219</v>
      </c>
      <c r="J435" s="88">
        <v>41878</v>
      </c>
      <c r="K435" s="138">
        <f t="shared" si="13"/>
        <v>239</v>
      </c>
      <c r="L435" s="48">
        <v>18</v>
      </c>
      <c r="M435" s="96" t="s">
        <v>984</v>
      </c>
      <c r="N435" s="96" t="s">
        <v>539</v>
      </c>
      <c r="O435" s="39">
        <v>110</v>
      </c>
      <c r="P435" s="41">
        <v>1</v>
      </c>
      <c r="Q435" s="41">
        <v>1</v>
      </c>
      <c r="S435" s="167">
        <f>VLOOKUP($M435,'Chla data'!$E$1:$N$378,7,FALSE)</f>
        <v>10.506469218732109</v>
      </c>
      <c r="T435" s="90">
        <f>VLOOKUP($M435,'Chla data'!$E$1:$N$378,10,FALSE)</f>
        <v>1.5166666666666666</v>
      </c>
    </row>
    <row r="436" spans="1:20" ht="15">
      <c r="A436" s="35">
        <v>435</v>
      </c>
      <c r="B436" s="40" t="str">
        <f>CONCATENATE(J436,"_",L436,"_",N436,"_",O436)</f>
        <v>41878_18_P_5</v>
      </c>
      <c r="C436" s="46">
        <v>9240</v>
      </c>
      <c r="D436" s="47" t="s">
        <v>969</v>
      </c>
      <c r="E436" s="47" t="s">
        <v>333</v>
      </c>
      <c r="F436" s="92">
        <v>37.353610000000003</v>
      </c>
      <c r="G436" s="92">
        <v>-107.32458800000001</v>
      </c>
      <c r="H436" s="89">
        <v>41858</v>
      </c>
      <c r="I436" s="138">
        <f t="shared" si="12"/>
        <v>219</v>
      </c>
      <c r="J436" s="88">
        <v>41878</v>
      </c>
      <c r="K436" s="138">
        <f t="shared" si="13"/>
        <v>239</v>
      </c>
      <c r="L436" s="48">
        <v>18</v>
      </c>
      <c r="M436" s="96" t="s">
        <v>985</v>
      </c>
      <c r="N436" s="96" t="s">
        <v>541</v>
      </c>
      <c r="O436" s="39">
        <v>5</v>
      </c>
      <c r="P436" s="41">
        <v>1</v>
      </c>
      <c r="Q436" s="41">
        <v>1</v>
      </c>
      <c r="S436" s="167">
        <f>VLOOKUP($M436,'Chla data'!$E$1:$N$378,7,FALSE)</f>
        <v>5.083775428418762</v>
      </c>
      <c r="T436" s="90">
        <f>VLOOKUP($M436,'Chla data'!$E$1:$N$378,10,FALSE)</f>
        <v>1.46875</v>
      </c>
    </row>
    <row r="437" spans="1:20" ht="15">
      <c r="A437" s="35">
        <v>436</v>
      </c>
      <c r="B437" s="40" t="str">
        <f>CONCATENATE(J437,"_",L437,"_",N437,"_",O437)</f>
        <v>41878_18_N_40</v>
      </c>
      <c r="C437" s="46">
        <v>9240</v>
      </c>
      <c r="D437" s="47" t="s">
        <v>969</v>
      </c>
      <c r="E437" s="47" t="s">
        <v>333</v>
      </c>
      <c r="F437" s="92">
        <v>37.353610000000003</v>
      </c>
      <c r="G437" s="92">
        <v>-107.32458800000001</v>
      </c>
      <c r="H437" s="89">
        <v>41858</v>
      </c>
      <c r="I437" s="138">
        <f t="shared" si="12"/>
        <v>219</v>
      </c>
      <c r="J437" s="88">
        <v>41878</v>
      </c>
      <c r="K437" s="138">
        <f t="shared" si="13"/>
        <v>239</v>
      </c>
      <c r="L437" s="48">
        <v>18</v>
      </c>
      <c r="M437" s="96" t="s">
        <v>986</v>
      </c>
      <c r="N437" s="96" t="s">
        <v>545</v>
      </c>
      <c r="O437" s="39">
        <v>40</v>
      </c>
      <c r="P437" s="41">
        <v>1</v>
      </c>
      <c r="Q437" s="34">
        <v>1</v>
      </c>
      <c r="S437" s="167">
        <f>VLOOKUP($M437,'Chla data'!$E$1:$N$378,7,FALSE)</f>
        <v>17.96267318041296</v>
      </c>
      <c r="T437" s="90">
        <f>VLOOKUP($M437,'Chla data'!$E$1:$N$378,10,FALSE)</f>
        <v>1.595505617977528</v>
      </c>
    </row>
    <row r="438" spans="1:20" ht="15">
      <c r="A438" s="35">
        <v>437</v>
      </c>
      <c r="B438" s="40" t="str">
        <f>CONCATENATE(J438,"_",L438,"_",N438,"_",O438)</f>
        <v>41878_18_NP_68</v>
      </c>
      <c r="C438" s="46">
        <v>9240</v>
      </c>
      <c r="D438" s="47" t="s">
        <v>969</v>
      </c>
      <c r="E438" s="47" t="s">
        <v>333</v>
      </c>
      <c r="F438" s="92">
        <v>37.353610000000003</v>
      </c>
      <c r="G438" s="92">
        <v>-107.32458800000001</v>
      </c>
      <c r="H438" s="89">
        <v>41858</v>
      </c>
      <c r="I438" s="138">
        <f t="shared" si="12"/>
        <v>219</v>
      </c>
      <c r="J438" s="88">
        <v>41878</v>
      </c>
      <c r="K438" s="138">
        <f t="shared" si="13"/>
        <v>239</v>
      </c>
      <c r="L438" s="48">
        <v>18</v>
      </c>
      <c r="M438" s="96" t="s">
        <v>987</v>
      </c>
      <c r="N438" s="96" t="s">
        <v>543</v>
      </c>
      <c r="O438" s="39">
        <v>68</v>
      </c>
      <c r="P438" s="41">
        <v>1</v>
      </c>
      <c r="Q438" s="34">
        <v>1</v>
      </c>
      <c r="S438" s="167">
        <f>VLOOKUP($M438,'Chla data'!$E$1:$N$378,7,FALSE)</f>
        <v>7.117285599786265</v>
      </c>
      <c r="T438" s="90">
        <f>VLOOKUP($M438,'Chla data'!$E$1:$N$378,10,FALSE)</f>
        <v>1.5526315789473681</v>
      </c>
    </row>
    <row r="439" spans="1:20" ht="15">
      <c r="A439" s="35">
        <v>438</v>
      </c>
      <c r="B439" s="40" t="str">
        <f>CONCATENATE(J439,"_",L439,"_",N439,"_",O439)</f>
        <v>41878_18_N_71</v>
      </c>
      <c r="C439" s="46">
        <v>9240</v>
      </c>
      <c r="D439" s="47" t="s">
        <v>969</v>
      </c>
      <c r="E439" s="47" t="s">
        <v>333</v>
      </c>
      <c r="F439" s="92">
        <v>37.353610000000003</v>
      </c>
      <c r="G439" s="92">
        <v>-107.32458800000001</v>
      </c>
      <c r="H439" s="89">
        <v>41858</v>
      </c>
      <c r="I439" s="138">
        <f t="shared" si="12"/>
        <v>219</v>
      </c>
      <c r="J439" s="88">
        <v>41878</v>
      </c>
      <c r="K439" s="138">
        <f t="shared" si="13"/>
        <v>239</v>
      </c>
      <c r="L439" s="48">
        <v>18</v>
      </c>
      <c r="M439" s="96" t="s">
        <v>988</v>
      </c>
      <c r="N439" s="96" t="s">
        <v>545</v>
      </c>
      <c r="O439" s="39">
        <v>71</v>
      </c>
      <c r="P439" s="41">
        <v>1</v>
      </c>
      <c r="Q439" s="34">
        <v>1</v>
      </c>
      <c r="S439" s="167">
        <f>VLOOKUP($M439,'Chla data'!$E$1:$N$378,7,FALSE)</f>
        <v>16.606999732834623</v>
      </c>
      <c r="T439" s="90">
        <f>VLOOKUP($M439,'Chla data'!$E$1:$N$378,10,FALSE)</f>
        <v>1.6049382716049383</v>
      </c>
    </row>
    <row r="440" spans="1:20" ht="15">
      <c r="A440" s="35">
        <v>439</v>
      </c>
      <c r="B440" s="40" t="str">
        <f>CONCATENATE(J440,"_",L440,"_",N440,"_",O440)</f>
        <v>41878_18_C_109</v>
      </c>
      <c r="C440" s="46">
        <v>9240</v>
      </c>
      <c r="D440" s="47" t="s">
        <v>969</v>
      </c>
      <c r="E440" s="47" t="s">
        <v>333</v>
      </c>
      <c r="F440" s="92">
        <v>37.353610000000003</v>
      </c>
      <c r="G440" s="92">
        <v>-107.32458800000001</v>
      </c>
      <c r="H440" s="89">
        <v>41858</v>
      </c>
      <c r="I440" s="138">
        <f t="shared" si="12"/>
        <v>219</v>
      </c>
      <c r="J440" s="88">
        <v>41878</v>
      </c>
      <c r="K440" s="138">
        <f t="shared" si="13"/>
        <v>239</v>
      </c>
      <c r="L440" s="48">
        <v>18</v>
      </c>
      <c r="M440" s="96" t="s">
        <v>989</v>
      </c>
      <c r="N440" s="96" t="s">
        <v>539</v>
      </c>
      <c r="O440" s="39">
        <v>109</v>
      </c>
      <c r="P440" s="41">
        <v>1</v>
      </c>
      <c r="Q440" s="41">
        <v>1</v>
      </c>
      <c r="S440" s="167">
        <f>VLOOKUP($M440,'Chla data'!$E$1:$N$378,7,FALSE)</f>
        <v>7.1172855997862667</v>
      </c>
      <c r="T440" s="90">
        <f>VLOOKUP($M440,'Chla data'!$E$1:$N$378,10,FALSE)</f>
        <v>1.5999999999999999</v>
      </c>
    </row>
    <row r="441" spans="1:20" ht="15">
      <c r="A441" s="35">
        <v>440</v>
      </c>
      <c r="B441" s="40" t="str">
        <f>CONCATENATE(J441,"_",L441,"_",N441,"_",O441)</f>
        <v>41878_18_C_108</v>
      </c>
      <c r="C441" s="46">
        <v>9240</v>
      </c>
      <c r="D441" s="47" t="s">
        <v>969</v>
      </c>
      <c r="E441" s="47" t="s">
        <v>333</v>
      </c>
      <c r="F441" s="92">
        <v>37.353610000000003</v>
      </c>
      <c r="G441" s="92">
        <v>-107.32458800000001</v>
      </c>
      <c r="H441" s="89">
        <v>41858</v>
      </c>
      <c r="I441" s="138">
        <f t="shared" si="12"/>
        <v>219</v>
      </c>
      <c r="J441" s="88">
        <v>41878</v>
      </c>
      <c r="K441" s="138">
        <f t="shared" si="13"/>
        <v>239</v>
      </c>
      <c r="L441" s="48">
        <v>18</v>
      </c>
      <c r="M441" s="96" t="s">
        <v>990</v>
      </c>
      <c r="N441" s="96" t="s">
        <v>539</v>
      </c>
      <c r="O441" s="39">
        <v>108</v>
      </c>
      <c r="P441" s="41">
        <v>1</v>
      </c>
      <c r="Q441" s="41">
        <v>1</v>
      </c>
      <c r="S441" s="167">
        <f>VLOOKUP($M441,'Chla data'!$E$1:$N$378,7,FALSE)</f>
        <v>8.1340406854700174</v>
      </c>
      <c r="T441" s="90">
        <f>VLOOKUP($M441,'Chla data'!$E$1:$N$378,10,FALSE)</f>
        <v>1.4999999999999998</v>
      </c>
    </row>
    <row r="442" spans="1:20" ht="15">
      <c r="A442" s="35">
        <v>441</v>
      </c>
      <c r="B442" s="40" t="str">
        <f>CONCATENATE(J442,"_",L442,"_",N442,"_",O442)</f>
        <v>41878_17_C_6</v>
      </c>
      <c r="C442" s="46">
        <v>9240</v>
      </c>
      <c r="D442" s="47" t="s">
        <v>969</v>
      </c>
      <c r="E442" s="47" t="s">
        <v>333</v>
      </c>
      <c r="F442" s="92">
        <v>37.353610000000003</v>
      </c>
      <c r="G442" s="92">
        <v>-107.32458800000001</v>
      </c>
      <c r="H442" s="89">
        <v>41858</v>
      </c>
      <c r="I442" s="138">
        <f t="shared" si="12"/>
        <v>219</v>
      </c>
      <c r="J442" s="88">
        <v>41878</v>
      </c>
      <c r="K442" s="138">
        <f t="shared" si="13"/>
        <v>239</v>
      </c>
      <c r="L442" s="48">
        <v>17</v>
      </c>
      <c r="M442" s="96" t="s">
        <v>991</v>
      </c>
      <c r="N442" s="96" t="s">
        <v>539</v>
      </c>
      <c r="O442" s="39">
        <v>6</v>
      </c>
      <c r="P442" s="34">
        <v>1</v>
      </c>
      <c r="Q442" s="34">
        <v>1</v>
      </c>
      <c r="S442" s="167">
        <f>VLOOKUP($M442,'Chla data'!$E$1:$N$378,7,FALSE)</f>
        <v>19.318346627991293</v>
      </c>
      <c r="T442" s="90">
        <f>VLOOKUP($M442,'Chla data'!$E$1:$N$378,10,FALSE)</f>
        <v>1.5044247787610618</v>
      </c>
    </row>
    <row r="443" spans="1:20" ht="15">
      <c r="A443" s="35">
        <v>442</v>
      </c>
      <c r="B443" s="40" t="str">
        <f>CONCATENATE(J443,"_",L443,"_",N443,"_",O443)</f>
        <v>41878_17_N_20</v>
      </c>
      <c r="C443" s="46">
        <v>9240</v>
      </c>
      <c r="D443" s="47" t="s">
        <v>969</v>
      </c>
      <c r="E443" s="47" t="s">
        <v>333</v>
      </c>
      <c r="F443" s="92">
        <v>37.353610000000003</v>
      </c>
      <c r="G443" s="92">
        <v>-107.32458800000001</v>
      </c>
      <c r="H443" s="89">
        <v>41858</v>
      </c>
      <c r="I443" s="138">
        <f t="shared" si="12"/>
        <v>219</v>
      </c>
      <c r="J443" s="88">
        <v>41878</v>
      </c>
      <c r="K443" s="138">
        <f t="shared" si="13"/>
        <v>239</v>
      </c>
      <c r="L443" s="48">
        <v>17</v>
      </c>
      <c r="M443" s="96" t="s">
        <v>992</v>
      </c>
      <c r="N443" s="96" t="s">
        <v>545</v>
      </c>
      <c r="O443" s="39">
        <v>20</v>
      </c>
      <c r="P443" s="41">
        <v>1</v>
      </c>
      <c r="Q443" s="34">
        <v>1</v>
      </c>
      <c r="S443" s="167">
        <f>VLOOKUP($M443,'Chla data'!$E$1:$N$378,7,FALSE)</f>
        <v>42.70371359871762</v>
      </c>
      <c r="T443" s="90">
        <f>VLOOKUP($M443,'Chla data'!$E$1:$N$378,10,FALSE)</f>
        <v>1.6</v>
      </c>
    </row>
    <row r="444" spans="1:20" ht="15">
      <c r="A444" s="35">
        <v>443</v>
      </c>
      <c r="B444" s="40" t="str">
        <f>CONCATENATE(J444,"_",L444,"_",N444,"_",O444)</f>
        <v>41878_17_C_83</v>
      </c>
      <c r="C444" s="46">
        <v>9240</v>
      </c>
      <c r="D444" s="47" t="s">
        <v>969</v>
      </c>
      <c r="E444" s="47" t="s">
        <v>333</v>
      </c>
      <c r="F444" s="92">
        <v>37.353610000000003</v>
      </c>
      <c r="G444" s="92">
        <v>-107.32458800000001</v>
      </c>
      <c r="H444" s="89">
        <v>41858</v>
      </c>
      <c r="I444" s="138">
        <f t="shared" si="12"/>
        <v>219</v>
      </c>
      <c r="J444" s="88">
        <v>41878</v>
      </c>
      <c r="K444" s="138">
        <f t="shared" si="13"/>
        <v>239</v>
      </c>
      <c r="L444" s="48">
        <v>17</v>
      </c>
      <c r="M444" s="96" t="s">
        <v>993</v>
      </c>
      <c r="N444" s="96" t="s">
        <v>539</v>
      </c>
      <c r="O444" s="39">
        <v>83</v>
      </c>
      <c r="P444" s="41">
        <v>1</v>
      </c>
      <c r="Q444" s="34">
        <v>1</v>
      </c>
      <c r="S444" s="167">
        <f>VLOOKUP($M444,'Chla data'!$E$1:$N$378,7,FALSE)</f>
        <v>10.167550856837524</v>
      </c>
      <c r="T444" s="90">
        <f>VLOOKUP($M444,'Chla data'!$E$1:$N$378,10,FALSE)</f>
        <v>1.4411764705882353</v>
      </c>
    </row>
    <row r="445" spans="1:20" ht="15">
      <c r="A445" s="35">
        <v>444</v>
      </c>
      <c r="B445" s="40" t="str">
        <f>CONCATENATE(J445,"_",L445,"_",N445,"_",O445)</f>
        <v>41878_17_C_44</v>
      </c>
      <c r="C445" s="46">
        <v>9240</v>
      </c>
      <c r="D445" s="47" t="s">
        <v>969</v>
      </c>
      <c r="E445" s="47" t="s">
        <v>333</v>
      </c>
      <c r="F445" s="92">
        <v>37.353610000000003</v>
      </c>
      <c r="G445" s="92">
        <v>-107.32458800000001</v>
      </c>
      <c r="H445" s="89">
        <v>41858</v>
      </c>
      <c r="I445" s="138">
        <f t="shared" si="12"/>
        <v>219</v>
      </c>
      <c r="J445" s="88">
        <v>41878</v>
      </c>
      <c r="K445" s="138">
        <f t="shared" si="13"/>
        <v>239</v>
      </c>
      <c r="L445" s="48">
        <v>17</v>
      </c>
      <c r="M445" s="96" t="s">
        <v>994</v>
      </c>
      <c r="N445" s="96" t="s">
        <v>539</v>
      </c>
      <c r="O445" s="39">
        <v>44</v>
      </c>
      <c r="P445" s="34">
        <v>1</v>
      </c>
      <c r="Q445" s="34">
        <v>1</v>
      </c>
      <c r="S445" s="167">
        <f>VLOOKUP($M445,'Chla data'!$E$1:$N$378,7,FALSE)</f>
        <v>17.623754818518378</v>
      </c>
      <c r="T445" s="90">
        <f>VLOOKUP($M445,'Chla data'!$E$1:$N$378,10,FALSE)</f>
        <v>1.485981308411215</v>
      </c>
    </row>
    <row r="446" spans="1:20" ht="15">
      <c r="A446" s="35">
        <v>445</v>
      </c>
      <c r="B446" s="40" t="str">
        <f>CONCATENATE(J446,"_",L446,"_",N446,"_",O446)</f>
        <v>41878_17_P_105</v>
      </c>
      <c r="C446" s="46">
        <v>9240</v>
      </c>
      <c r="D446" s="47" t="s">
        <v>969</v>
      </c>
      <c r="E446" s="47" t="s">
        <v>333</v>
      </c>
      <c r="F446" s="92">
        <v>37.353610000000003</v>
      </c>
      <c r="G446" s="92">
        <v>-107.32458800000001</v>
      </c>
      <c r="H446" s="89">
        <v>41858</v>
      </c>
      <c r="I446" s="138">
        <f t="shared" si="12"/>
        <v>219</v>
      </c>
      <c r="J446" s="88">
        <v>41878</v>
      </c>
      <c r="K446" s="138">
        <f t="shared" si="13"/>
        <v>239</v>
      </c>
      <c r="L446" s="48">
        <v>17</v>
      </c>
      <c r="M446" s="96" t="s">
        <v>995</v>
      </c>
      <c r="N446" s="96" t="s">
        <v>541</v>
      </c>
      <c r="O446" s="39">
        <v>105</v>
      </c>
      <c r="P446" s="41">
        <v>1</v>
      </c>
      <c r="Q446" s="41">
        <v>1</v>
      </c>
      <c r="S446" s="167">
        <f>VLOOKUP($M446,'Chla data'!$E$1:$N$378,7,FALSE)</f>
        <v>11.184305942521279</v>
      </c>
      <c r="T446" s="90">
        <f>VLOOKUP($M446,'Chla data'!$E$1:$N$378,10,FALSE)</f>
        <v>1.4285714285714286</v>
      </c>
    </row>
    <row r="447" spans="1:20" ht="15">
      <c r="A447" s="35">
        <v>446</v>
      </c>
      <c r="B447" s="40" t="str">
        <f>CONCATENATE(J447,"_",L447,"_",N447,"_",O447)</f>
        <v>41878_17_N_55</v>
      </c>
      <c r="C447" s="46">
        <v>9240</v>
      </c>
      <c r="D447" s="47" t="s">
        <v>969</v>
      </c>
      <c r="E447" s="47" t="s">
        <v>333</v>
      </c>
      <c r="F447" s="92">
        <v>37.353610000000003</v>
      </c>
      <c r="G447" s="92">
        <v>-107.32458800000001</v>
      </c>
      <c r="H447" s="89">
        <v>41858</v>
      </c>
      <c r="I447" s="138">
        <f t="shared" si="12"/>
        <v>219</v>
      </c>
      <c r="J447" s="88">
        <v>41878</v>
      </c>
      <c r="K447" s="138">
        <f t="shared" si="13"/>
        <v>239</v>
      </c>
      <c r="L447" s="48">
        <v>17</v>
      </c>
      <c r="M447" s="96" t="s">
        <v>996</v>
      </c>
      <c r="N447" s="96" t="s">
        <v>545</v>
      </c>
      <c r="O447" s="39">
        <v>55</v>
      </c>
      <c r="P447" s="41">
        <v>1</v>
      </c>
      <c r="Q447" s="34">
        <v>1</v>
      </c>
      <c r="S447" s="167">
        <f>VLOOKUP($M447,'Chla data'!$E$1:$N$378,7,FALSE)</f>
        <v>39.653448341666348</v>
      </c>
      <c r="T447" s="90">
        <f>VLOOKUP($M447,'Chla data'!$E$1:$N$378,10,FALSE)</f>
        <v>1.609375</v>
      </c>
    </row>
    <row r="448" spans="1:20" ht="15">
      <c r="A448" s="35">
        <v>447</v>
      </c>
      <c r="B448" s="40" t="str">
        <f>CONCATENATE(J448,"_",L448,"_",N448,"_",O448)</f>
        <v>41878_17_N_45</v>
      </c>
      <c r="C448" s="46">
        <v>9240</v>
      </c>
      <c r="D448" s="47" t="s">
        <v>969</v>
      </c>
      <c r="E448" s="47" t="s">
        <v>333</v>
      </c>
      <c r="F448" s="92">
        <v>37.353610000000003</v>
      </c>
      <c r="G448" s="92">
        <v>-107.32458800000001</v>
      </c>
      <c r="H448" s="89">
        <v>41858</v>
      </c>
      <c r="I448" s="138">
        <f t="shared" si="12"/>
        <v>219</v>
      </c>
      <c r="J448" s="88">
        <v>41878</v>
      </c>
      <c r="K448" s="138">
        <f t="shared" si="13"/>
        <v>239</v>
      </c>
      <c r="L448" s="48">
        <v>17</v>
      </c>
      <c r="M448" s="96" t="s">
        <v>997</v>
      </c>
      <c r="N448" s="96" t="s">
        <v>545</v>
      </c>
      <c r="O448" s="39">
        <v>45</v>
      </c>
      <c r="P448" s="41">
        <v>1</v>
      </c>
      <c r="Q448" s="41">
        <v>1</v>
      </c>
      <c r="S448" s="167">
        <f>VLOOKUP($M448,'Chla data'!$E$1:$N$378,7,FALSE)</f>
        <v>55.582611350711794</v>
      </c>
      <c r="T448" s="90">
        <f>VLOOKUP($M448,'Chla data'!$E$1:$N$378,10,FALSE)</f>
        <v>1.5985401459854014</v>
      </c>
    </row>
    <row r="449" spans="1:20" ht="15">
      <c r="A449" s="35">
        <v>448</v>
      </c>
      <c r="B449" s="40" t="str">
        <f>CONCATENATE(J449,"_",L449,"_",N449,"_",O449)</f>
        <v>41878_17_P_35</v>
      </c>
      <c r="C449" s="46">
        <v>9240</v>
      </c>
      <c r="D449" s="47" t="s">
        <v>969</v>
      </c>
      <c r="E449" s="47" t="s">
        <v>333</v>
      </c>
      <c r="F449" s="92">
        <v>37.353610000000003</v>
      </c>
      <c r="G449" s="92">
        <v>-107.32458800000001</v>
      </c>
      <c r="H449" s="89">
        <v>41858</v>
      </c>
      <c r="I449" s="138">
        <f t="shared" si="12"/>
        <v>219</v>
      </c>
      <c r="J449" s="88">
        <v>41878</v>
      </c>
      <c r="K449" s="138">
        <f t="shared" si="13"/>
        <v>239</v>
      </c>
      <c r="L449" s="48">
        <v>17</v>
      </c>
      <c r="M449" s="96" t="s">
        <v>998</v>
      </c>
      <c r="N449" s="96" t="s">
        <v>541</v>
      </c>
      <c r="O449" s="39">
        <v>35</v>
      </c>
      <c r="P449" s="41">
        <v>1</v>
      </c>
      <c r="Q449" s="34">
        <v>1</v>
      </c>
      <c r="S449" s="167">
        <f>VLOOKUP($M449,'Chla data'!$E$1:$N$378,7,FALSE)</f>
        <v>10.167550856837524</v>
      </c>
      <c r="T449" s="90">
        <f>VLOOKUP($M449,'Chla data'!$E$1:$N$378,10,FALSE)</f>
        <v>1.4347826086956521</v>
      </c>
    </row>
    <row r="450" spans="1:20" ht="15">
      <c r="A450" s="35">
        <v>449</v>
      </c>
      <c r="B450" s="40" t="str">
        <f>CONCATENATE(J450,"_",L450,"_",N450,"_",O450)</f>
        <v>41878_17_P_73</v>
      </c>
      <c r="C450" s="46">
        <v>9240</v>
      </c>
      <c r="D450" s="47" t="s">
        <v>969</v>
      </c>
      <c r="E450" s="47" t="s">
        <v>333</v>
      </c>
      <c r="F450" s="92">
        <v>37.353610000000003</v>
      </c>
      <c r="G450" s="92">
        <v>-107.32458800000001</v>
      </c>
      <c r="H450" s="89">
        <v>41858</v>
      </c>
      <c r="I450" s="138">
        <f t="shared" si="12"/>
        <v>219</v>
      </c>
      <c r="J450" s="88">
        <v>41878</v>
      </c>
      <c r="K450" s="138">
        <f t="shared" si="13"/>
        <v>239</v>
      </c>
      <c r="L450" s="48">
        <v>17</v>
      </c>
      <c r="M450" s="96" t="s">
        <v>999</v>
      </c>
      <c r="N450" s="96" t="s">
        <v>541</v>
      </c>
      <c r="O450" s="39">
        <v>73</v>
      </c>
      <c r="P450" s="41">
        <v>1</v>
      </c>
      <c r="Q450" s="34">
        <v>1</v>
      </c>
      <c r="S450" s="167">
        <f>VLOOKUP($M450,'Chla data'!$E$1:$N$378,7,FALSE)</f>
        <v>15.590244647150877</v>
      </c>
      <c r="T450" s="90">
        <f>VLOOKUP($M450,'Chla data'!$E$1:$N$378,10,FALSE)</f>
        <v>1.3965517241379313</v>
      </c>
    </row>
    <row r="451" spans="1:20" ht="15">
      <c r="A451" s="35">
        <v>450</v>
      </c>
      <c r="B451" s="40" t="str">
        <f>CONCATENATE(J451,"_",L451,"_",N451,"_",O451)</f>
        <v>41878_17_P_86</v>
      </c>
      <c r="C451" s="46">
        <v>9240</v>
      </c>
      <c r="D451" s="47" t="s">
        <v>969</v>
      </c>
      <c r="E451" s="47" t="s">
        <v>333</v>
      </c>
      <c r="F451" s="92">
        <v>37.353610000000003</v>
      </c>
      <c r="G451" s="92">
        <v>-107.32458800000001</v>
      </c>
      <c r="H451" s="89">
        <v>41858</v>
      </c>
      <c r="I451" s="138">
        <f t="shared" ref="I451:I460" si="14">H451-DATE(YEAR(H451),1,1)+1</f>
        <v>219</v>
      </c>
      <c r="J451" s="88">
        <v>41878</v>
      </c>
      <c r="K451" s="138">
        <f t="shared" ref="K451:K460" si="15">J451-DATE(YEAR(J451),1,1)+1</f>
        <v>239</v>
      </c>
      <c r="L451" s="48">
        <v>17</v>
      </c>
      <c r="M451" s="96" t="s">
        <v>1000</v>
      </c>
      <c r="N451" s="96" t="s">
        <v>541</v>
      </c>
      <c r="O451" s="39">
        <v>86</v>
      </c>
      <c r="P451" s="41">
        <v>1</v>
      </c>
      <c r="Q451" s="41">
        <v>1</v>
      </c>
      <c r="S451" s="167">
        <f>VLOOKUP($M451,'Chla data'!$E$1:$N$378,7,FALSE)</f>
        <v>13.21781611388878</v>
      </c>
      <c r="T451" s="90">
        <f>VLOOKUP($M451,'Chla data'!$E$1:$N$378,10,FALSE)</f>
        <v>1.3939393939393938</v>
      </c>
    </row>
    <row r="452" spans="1:20" ht="15">
      <c r="A452" s="35">
        <v>451</v>
      </c>
      <c r="B452" s="40" t="str">
        <f>CONCATENATE(J452,"_",L452,"_",N452,"_",O452)</f>
        <v>41878_17_NP_81</v>
      </c>
      <c r="C452" s="46">
        <v>9240</v>
      </c>
      <c r="D452" s="47" t="s">
        <v>969</v>
      </c>
      <c r="E452" s="47" t="s">
        <v>333</v>
      </c>
      <c r="F452" s="92">
        <v>37.353610000000003</v>
      </c>
      <c r="G452" s="92">
        <v>-107.32458800000001</v>
      </c>
      <c r="H452" s="89">
        <v>41858</v>
      </c>
      <c r="I452" s="138">
        <f t="shared" si="14"/>
        <v>219</v>
      </c>
      <c r="J452" s="88">
        <v>41878</v>
      </c>
      <c r="K452" s="138">
        <f t="shared" si="15"/>
        <v>239</v>
      </c>
      <c r="L452" s="48">
        <v>17</v>
      </c>
      <c r="M452" s="96" t="s">
        <v>1001</v>
      </c>
      <c r="N452" s="96" t="s">
        <v>543</v>
      </c>
      <c r="O452" s="39">
        <v>81</v>
      </c>
      <c r="P452" s="41">
        <v>1</v>
      </c>
      <c r="Q452" s="41">
        <v>1</v>
      </c>
      <c r="S452" s="167">
        <f>VLOOKUP($M452,'Chla data'!$E$1:$N$378,7,FALSE)</f>
        <v>31.858326018090921</v>
      </c>
      <c r="T452" s="90">
        <f>VLOOKUP($M452,'Chla data'!$E$1:$N$378,10,FALSE)</f>
        <v>1.5251396648044695</v>
      </c>
    </row>
    <row r="453" spans="1:20" ht="15">
      <c r="A453" s="35">
        <v>452</v>
      </c>
      <c r="B453" s="40" t="str">
        <f>CONCATENATE(J453,"_",L453,"_",N453,"_",O453)</f>
        <v>41878_17_C_72</v>
      </c>
      <c r="C453" s="46">
        <v>9240</v>
      </c>
      <c r="D453" s="47" t="s">
        <v>969</v>
      </c>
      <c r="E453" s="47" t="s">
        <v>333</v>
      </c>
      <c r="F453" s="92">
        <v>37.353610000000003</v>
      </c>
      <c r="G453" s="92">
        <v>-107.32458800000001</v>
      </c>
      <c r="H453" s="89">
        <v>41858</v>
      </c>
      <c r="I453" s="138">
        <f t="shared" si="14"/>
        <v>219</v>
      </c>
      <c r="J453" s="88">
        <v>41878</v>
      </c>
      <c r="K453" s="138">
        <f t="shared" si="15"/>
        <v>239</v>
      </c>
      <c r="L453" s="48">
        <v>17</v>
      </c>
      <c r="M453" s="96" t="s">
        <v>1002</v>
      </c>
      <c r="N453" s="96" t="s">
        <v>539</v>
      </c>
      <c r="O453" s="39">
        <v>72</v>
      </c>
      <c r="P453" s="41">
        <v>1</v>
      </c>
      <c r="Q453" s="34">
        <v>1</v>
      </c>
      <c r="S453" s="167">
        <f>VLOOKUP($M453,'Chla data'!$E$1:$N$378,7,FALSE)</f>
        <v>15.251326285256292</v>
      </c>
      <c r="T453" s="90">
        <f>VLOOKUP($M453,'Chla data'!$E$1:$N$378,10,FALSE)</f>
        <v>1.5113636363636365</v>
      </c>
    </row>
    <row r="454" spans="1:20" ht="15">
      <c r="A454" s="35">
        <v>453</v>
      </c>
      <c r="B454" s="40" t="str">
        <f>CONCATENATE(J454,"_",L454,"_",N454,"_",O454)</f>
        <v>41878_17_P_70</v>
      </c>
      <c r="C454" s="46">
        <v>9240</v>
      </c>
      <c r="D454" s="47" t="s">
        <v>969</v>
      </c>
      <c r="E454" s="47" t="s">
        <v>333</v>
      </c>
      <c r="F454" s="92">
        <v>37.353610000000003</v>
      </c>
      <c r="G454" s="92">
        <v>-107.32458800000001</v>
      </c>
      <c r="H454" s="89">
        <v>41858</v>
      </c>
      <c r="I454" s="138">
        <f t="shared" si="14"/>
        <v>219</v>
      </c>
      <c r="J454" s="88">
        <v>41878</v>
      </c>
      <c r="K454" s="138">
        <f t="shared" si="15"/>
        <v>239</v>
      </c>
      <c r="L454" s="48">
        <v>17</v>
      </c>
      <c r="M454" s="96" t="s">
        <v>1003</v>
      </c>
      <c r="N454" s="96" t="s">
        <v>541</v>
      </c>
      <c r="O454" s="39">
        <v>70</v>
      </c>
      <c r="P454" s="41">
        <v>1</v>
      </c>
      <c r="Q454" s="41">
        <v>1</v>
      </c>
      <c r="S454" s="167">
        <f>VLOOKUP($M454,'Chla data'!$E$1:$N$378,7,FALSE)</f>
        <v>15.590244647150872</v>
      </c>
      <c r="T454" s="90">
        <f>VLOOKUP($M454,'Chla data'!$E$1:$N$378,10,FALSE)</f>
        <v>1.4107142857142858</v>
      </c>
    </row>
    <row r="455" spans="1:20" ht="15">
      <c r="A455" s="35">
        <v>454</v>
      </c>
      <c r="B455" s="40" t="str">
        <f>CONCATENATE(J455,"_",L455,"_",N455,"_",O455)</f>
        <v>41878_17_C_24</v>
      </c>
      <c r="C455" s="46">
        <v>9240</v>
      </c>
      <c r="D455" s="47" t="s">
        <v>969</v>
      </c>
      <c r="E455" s="47" t="s">
        <v>333</v>
      </c>
      <c r="F455" s="92">
        <v>37.353610000000003</v>
      </c>
      <c r="G455" s="92">
        <v>-107.32458800000001</v>
      </c>
      <c r="H455" s="89">
        <v>41858</v>
      </c>
      <c r="I455" s="138">
        <f t="shared" si="14"/>
        <v>219</v>
      </c>
      <c r="J455" s="88">
        <v>41878</v>
      </c>
      <c r="K455" s="138">
        <f t="shared" si="15"/>
        <v>239</v>
      </c>
      <c r="L455" s="48">
        <v>17</v>
      </c>
      <c r="M455" s="96" t="s">
        <v>1004</v>
      </c>
      <c r="N455" s="96" t="s">
        <v>539</v>
      </c>
      <c r="O455" s="39">
        <v>24</v>
      </c>
      <c r="P455" s="34">
        <v>1</v>
      </c>
      <c r="Q455" s="34">
        <v>1</v>
      </c>
      <c r="S455" s="167">
        <f>VLOOKUP($M455,'Chla data'!$E$1:$N$378,7,FALSE)</f>
        <v>19.996183351780463</v>
      </c>
      <c r="T455" s="90">
        <f>VLOOKUP($M455,'Chla data'!$E$1:$N$378,10,FALSE)</f>
        <v>1.4916666666666667</v>
      </c>
    </row>
    <row r="456" spans="1:20" ht="15">
      <c r="A456" s="35">
        <v>455</v>
      </c>
      <c r="B456" s="40" t="str">
        <f>CONCATENATE(J456,"_",L456,"_",N456,"_",O456)</f>
        <v>41878_17_C_81</v>
      </c>
      <c r="C456" s="46">
        <v>9240</v>
      </c>
      <c r="D456" s="47" t="s">
        <v>969</v>
      </c>
      <c r="E456" s="47" t="s">
        <v>333</v>
      </c>
      <c r="F456" s="92">
        <v>37.353610000000003</v>
      </c>
      <c r="G456" s="92">
        <v>-107.32458800000001</v>
      </c>
      <c r="H456" s="89">
        <v>41858</v>
      </c>
      <c r="I456" s="138">
        <f t="shared" si="14"/>
        <v>219</v>
      </c>
      <c r="J456" s="88">
        <v>41878</v>
      </c>
      <c r="K456" s="138">
        <f t="shared" si="15"/>
        <v>239</v>
      </c>
      <c r="L456" s="48">
        <v>17</v>
      </c>
      <c r="M456" s="96" t="s">
        <v>1005</v>
      </c>
      <c r="N456" s="96" t="s">
        <v>539</v>
      </c>
      <c r="O456" s="39">
        <v>81</v>
      </c>
      <c r="P456" s="41">
        <v>1</v>
      </c>
      <c r="Q456" s="41">
        <v>1</v>
      </c>
      <c r="S456" s="167">
        <f>VLOOKUP($M456,'Chla data'!$E$1:$N$378,7,FALSE)</f>
        <v>17.284836456623793</v>
      </c>
      <c r="T456" s="90">
        <f>VLOOKUP($M456,'Chla data'!$E$1:$N$378,10,FALSE)</f>
        <v>1.5</v>
      </c>
    </row>
    <row r="457" spans="1:20" ht="15">
      <c r="A457" s="35">
        <v>456</v>
      </c>
      <c r="B457" s="40" t="str">
        <f>CONCATENATE(J457,"_",L457,"_",N457,"_",O457)</f>
        <v>41878_17_NP_38</v>
      </c>
      <c r="C457" s="46">
        <v>9240</v>
      </c>
      <c r="D457" s="47" t="s">
        <v>969</v>
      </c>
      <c r="E457" s="47" t="s">
        <v>333</v>
      </c>
      <c r="F457" s="92">
        <v>37.353610000000003</v>
      </c>
      <c r="G457" s="92">
        <v>-107.32458800000001</v>
      </c>
      <c r="H457" s="89">
        <v>41858</v>
      </c>
      <c r="I457" s="138">
        <f t="shared" si="14"/>
        <v>219</v>
      </c>
      <c r="J457" s="88">
        <v>41878</v>
      </c>
      <c r="K457" s="138">
        <f t="shared" si="15"/>
        <v>239</v>
      </c>
      <c r="L457" s="48">
        <v>17</v>
      </c>
      <c r="M457" s="96" t="s">
        <v>1006</v>
      </c>
      <c r="N457" s="96" t="s">
        <v>543</v>
      </c>
      <c r="O457" s="39">
        <v>38</v>
      </c>
      <c r="P457" s="41">
        <v>1</v>
      </c>
      <c r="Q457" s="34">
        <v>1</v>
      </c>
      <c r="S457" s="167">
        <f>VLOOKUP($M457,'Chla data'!$E$1:$N$378,7,FALSE)</f>
        <v>20.335101713675044</v>
      </c>
      <c r="T457" s="90">
        <f>VLOOKUP($M457,'Chla data'!$E$1:$N$378,10,FALSE)</f>
        <v>1.5454545454545454</v>
      </c>
    </row>
    <row r="458" spans="1:20" ht="15">
      <c r="A458" s="35">
        <v>457</v>
      </c>
      <c r="B458" s="40" t="str">
        <f>CONCATENATE(J458,"_",L458,"_",N458,"_",O458)</f>
        <v>41878_17_N_106</v>
      </c>
      <c r="C458" s="46">
        <v>9240</v>
      </c>
      <c r="D458" s="47" t="s">
        <v>969</v>
      </c>
      <c r="E458" s="47" t="s">
        <v>333</v>
      </c>
      <c r="F458" s="92">
        <v>37.353610000000003</v>
      </c>
      <c r="G458" s="92">
        <v>-107.32458800000001</v>
      </c>
      <c r="H458" s="89">
        <v>41858</v>
      </c>
      <c r="I458" s="138">
        <f t="shared" si="14"/>
        <v>219</v>
      </c>
      <c r="J458" s="88">
        <v>41878</v>
      </c>
      <c r="K458" s="138">
        <f t="shared" si="15"/>
        <v>239</v>
      </c>
      <c r="L458" s="48">
        <v>17</v>
      </c>
      <c r="M458" s="96" t="s">
        <v>1007</v>
      </c>
      <c r="N458" s="96" t="s">
        <v>545</v>
      </c>
      <c r="O458" s="39">
        <v>106</v>
      </c>
      <c r="P458" s="41">
        <v>1</v>
      </c>
      <c r="Q458" s="41">
        <v>1</v>
      </c>
      <c r="S458" s="167">
        <f>VLOOKUP($M458,'Chla data'!$E$1:$N$378,7,FALSE)</f>
        <v>24.741040418304635</v>
      </c>
      <c r="T458" s="90">
        <f>VLOOKUP($M458,'Chla data'!$E$1:$N$378,10,FALSE)</f>
        <v>1.5572519083969465</v>
      </c>
    </row>
    <row r="459" spans="1:20" ht="15">
      <c r="A459" s="35">
        <v>458</v>
      </c>
      <c r="B459" s="40" t="str">
        <f>CONCATENATE(J459,"_",L459,"_",N459,"_",O459)</f>
        <v>41878_17_P_84</v>
      </c>
      <c r="C459" s="46">
        <v>9240</v>
      </c>
      <c r="D459" s="47" t="s">
        <v>969</v>
      </c>
      <c r="E459" s="47" t="s">
        <v>333</v>
      </c>
      <c r="F459" s="92">
        <v>37.353610000000003</v>
      </c>
      <c r="G459" s="92">
        <v>-107.32458800000001</v>
      </c>
      <c r="H459" s="89">
        <v>41858</v>
      </c>
      <c r="I459" s="138">
        <f t="shared" si="14"/>
        <v>219</v>
      </c>
      <c r="J459" s="88">
        <v>41878</v>
      </c>
      <c r="K459" s="138">
        <f t="shared" si="15"/>
        <v>239</v>
      </c>
      <c r="L459" s="48">
        <v>17</v>
      </c>
      <c r="M459" s="96" t="s">
        <v>1008</v>
      </c>
      <c r="N459" s="96" t="s">
        <v>541</v>
      </c>
      <c r="O459" s="39">
        <v>84</v>
      </c>
      <c r="P459" s="41">
        <v>1</v>
      </c>
      <c r="Q459" s="34">
        <v>1</v>
      </c>
      <c r="S459" s="167">
        <f>VLOOKUP($M459,'Chla data'!$E$1:$N$378,7,FALSE)</f>
        <v>14.234571199572533</v>
      </c>
      <c r="T459" s="90">
        <f>VLOOKUP($M459,'Chla data'!$E$1:$N$378,10,FALSE)</f>
        <v>1.5249999999999999</v>
      </c>
    </row>
    <row r="460" spans="1:20" ht="15">
      <c r="A460" s="35">
        <v>459</v>
      </c>
      <c r="B460" s="40" t="str">
        <f>CONCATENATE(J460,"_",L460,"_",N460,"_",O460)</f>
        <v>41878_17_N_77</v>
      </c>
      <c r="C460" s="46">
        <v>9240</v>
      </c>
      <c r="D460" s="47" t="s">
        <v>969</v>
      </c>
      <c r="E460" s="47" t="s">
        <v>333</v>
      </c>
      <c r="F460" s="92">
        <v>37.353610000000003</v>
      </c>
      <c r="G460" s="92">
        <v>-107.32458800000001</v>
      </c>
      <c r="H460" s="89">
        <v>41858</v>
      </c>
      <c r="I460" s="138">
        <f t="shared" si="14"/>
        <v>219</v>
      </c>
      <c r="J460" s="88">
        <v>41878</v>
      </c>
      <c r="K460" s="138">
        <f t="shared" si="15"/>
        <v>239</v>
      </c>
      <c r="L460" s="48">
        <v>17</v>
      </c>
      <c r="M460" s="96" t="s">
        <v>1009</v>
      </c>
      <c r="N460" s="96" t="s">
        <v>545</v>
      </c>
      <c r="O460" s="39">
        <v>77</v>
      </c>
      <c r="P460" s="41">
        <v>1</v>
      </c>
      <c r="Q460" s="41">
        <v>1</v>
      </c>
      <c r="S460" s="167">
        <f>VLOOKUP($M460,'Chla data'!$E$1:$N$378,7,FALSE)</f>
        <v>28.469142399145078</v>
      </c>
      <c r="T460" s="90">
        <f>VLOOKUP($M460,'Chla data'!$E$1:$N$378,10,FALSE)</f>
        <v>1.6086956521739133</v>
      </c>
    </row>
  </sheetData>
  <pageMargins left="0.7" right="0.7" top="0.75" bottom="0.75" header="0.3" footer="0.3"/>
  <pageSetup scale="44" fitToHeight="8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zoomScale="150" zoomScaleNormal="150" zoomScalePageLayoutView="150" workbookViewId="0">
      <selection sqref="A1:XFD1048576"/>
    </sheetView>
  </sheetViews>
  <sheetFormatPr baseColWidth="10" defaultRowHeight="15" x14ac:dyDescent="0"/>
  <sheetData>
    <row r="1" spans="1:1">
      <c r="A1" t="s">
        <v>1434</v>
      </c>
    </row>
    <row r="2" spans="1:1">
      <c r="A2" t="s">
        <v>1435</v>
      </c>
    </row>
    <row r="3" spans="1:1">
      <c r="A3" t="s">
        <v>1436</v>
      </c>
    </row>
    <row r="4" spans="1:1">
      <c r="A4" t="s">
        <v>1438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GZ61"/>
  <sheetViews>
    <sheetView tabSelected="1" zoomScale="150" zoomScaleNormal="150" zoomScalePageLayoutView="150" workbookViewId="0">
      <selection sqref="A1:XFD1048576"/>
    </sheetView>
  </sheetViews>
  <sheetFormatPr baseColWidth="10" defaultColWidth="8.83203125" defaultRowHeight="14" x14ac:dyDescent="0"/>
  <cols>
    <col min="1" max="1" width="5.33203125" style="114" bestFit="1" customWidth="1"/>
    <col min="2" max="2" width="12.33203125" style="104" bestFit="1" customWidth="1"/>
    <col min="3" max="3" width="7.6640625" style="104" bestFit="1" customWidth="1"/>
    <col min="4" max="4" width="20.1640625" style="104" bestFit="1" customWidth="1"/>
    <col min="5" max="5" width="30.33203125" style="104" bestFit="1" customWidth="1"/>
    <col min="6" max="6" width="8.1640625" style="104" bestFit="1" customWidth="1"/>
    <col min="7" max="7" width="9.6640625" style="104" bestFit="1" customWidth="1"/>
    <col min="8" max="8" width="15.6640625" style="104" hidden="1" customWidth="1"/>
    <col min="9" max="9" width="9.33203125" style="104" hidden="1" customWidth="1"/>
    <col min="10" max="10" width="15.6640625" style="104" hidden="1" customWidth="1"/>
    <col min="11" max="11" width="5.1640625" style="104" bestFit="1" customWidth="1"/>
    <col min="12" max="12" width="10" style="104" bestFit="1" customWidth="1"/>
    <col min="13" max="13" width="9.6640625" style="104" bestFit="1" customWidth="1"/>
    <col min="14" max="14" width="5.5" style="104" bestFit="1" customWidth="1"/>
    <col min="15" max="15" width="10.1640625" style="104" bestFit="1" customWidth="1"/>
    <col min="16" max="16" width="17.6640625" style="104" hidden="1" customWidth="1"/>
    <col min="17" max="17" width="8" style="104" bestFit="1" customWidth="1"/>
    <col min="18" max="18" width="8" style="104" customWidth="1"/>
    <col min="19" max="19" width="5.1640625" style="104" bestFit="1" customWidth="1"/>
    <col min="20" max="20" width="10.33203125" style="104" bestFit="1" customWidth="1"/>
    <col min="21" max="21" width="4.6640625" style="72" bestFit="1" customWidth="1"/>
    <col min="22" max="22" width="8.83203125" style="50"/>
    <col min="23" max="23" width="12.6640625" style="50" bestFit="1" customWidth="1"/>
    <col min="24" max="25" width="8.83203125" style="50"/>
    <col min="26" max="27" width="8.83203125" style="1"/>
    <col min="28" max="28" width="16" style="104" hidden="1" customWidth="1"/>
    <col min="29" max="29" width="5.83203125" style="104" hidden="1" customWidth="1"/>
    <col min="30" max="30" width="8.1640625" style="104" hidden="1" customWidth="1"/>
    <col min="31" max="31" width="5.33203125" style="104" hidden="1" customWidth="1"/>
    <col min="32" max="32" width="13.83203125" style="104" bestFit="1" customWidth="1"/>
    <col min="33" max="33" width="5.83203125" style="104" bestFit="1" customWidth="1"/>
    <col min="34" max="34" width="8.1640625" style="104" hidden="1" customWidth="1"/>
    <col min="35" max="35" width="5.33203125" style="104" hidden="1" customWidth="1"/>
    <col min="36" max="36" width="19.83203125" style="104" hidden="1" customWidth="1"/>
    <col min="37" max="37" width="5.83203125" style="104" hidden="1" customWidth="1"/>
    <col min="38" max="38" width="8.1640625" style="104" hidden="1" customWidth="1"/>
    <col min="39" max="39" width="5.33203125" style="104" hidden="1" customWidth="1"/>
    <col min="40" max="40" width="15.33203125" style="104" hidden="1" customWidth="1"/>
    <col min="41" max="41" width="5.83203125" style="104" hidden="1" customWidth="1"/>
    <col min="42" max="42" width="8.1640625" style="104" hidden="1" customWidth="1"/>
    <col min="43" max="43" width="5.33203125" style="104" hidden="1" customWidth="1"/>
    <col min="44" max="44" width="14.1640625" style="104" hidden="1" customWidth="1"/>
    <col min="45" max="45" width="5.83203125" style="104" hidden="1" customWidth="1"/>
    <col min="46" max="46" width="8.1640625" style="104" hidden="1" customWidth="1"/>
    <col min="47" max="47" width="5.33203125" style="104" hidden="1" customWidth="1"/>
    <col min="48" max="48" width="16.1640625" style="104" hidden="1" customWidth="1"/>
    <col min="49" max="49" width="5.83203125" style="104" hidden="1" customWidth="1"/>
    <col min="50" max="50" width="8.1640625" style="104" hidden="1" customWidth="1"/>
    <col min="51" max="51" width="5.33203125" style="104" hidden="1" customWidth="1"/>
    <col min="52" max="52" width="13.83203125" style="104" hidden="1" customWidth="1"/>
    <col min="53" max="53" width="5.83203125" style="104" hidden="1" customWidth="1"/>
    <col min="54" max="54" width="8.1640625" style="104" hidden="1" customWidth="1"/>
    <col min="55" max="55" width="5.33203125" style="104" hidden="1" customWidth="1"/>
    <col min="56" max="56" width="11.6640625" style="104" bestFit="1" customWidth="1"/>
    <col min="57" max="57" width="5.83203125" style="104" bestFit="1" customWidth="1"/>
    <col min="58" max="58" width="8.1640625" style="104" hidden="1" customWidth="1"/>
    <col min="59" max="59" width="5.33203125" style="104" hidden="1" customWidth="1"/>
    <col min="60" max="60" width="11.6640625" style="104" bestFit="1" customWidth="1"/>
    <col min="61" max="61" width="5.83203125" style="104" bestFit="1" customWidth="1"/>
    <col min="62" max="62" width="8.1640625" style="104" hidden="1" customWidth="1"/>
    <col min="63" max="63" width="5.33203125" style="104" hidden="1" customWidth="1"/>
    <col min="64" max="64" width="17.5" style="104" bestFit="1" customWidth="1"/>
    <col min="65" max="65" width="5.83203125" style="104" bestFit="1" customWidth="1"/>
    <col min="66" max="66" width="8.1640625" style="104" hidden="1" customWidth="1"/>
    <col min="67" max="67" width="5.33203125" style="104" hidden="1" customWidth="1"/>
    <col min="68" max="68" width="12" style="104" hidden="1" customWidth="1"/>
    <col min="69" max="69" width="5.83203125" style="104" hidden="1" customWidth="1"/>
    <col min="70" max="70" width="8.1640625" style="104" hidden="1" customWidth="1"/>
    <col min="71" max="71" width="5.33203125" style="104" hidden="1" customWidth="1"/>
    <col min="72" max="72" width="17" style="104" hidden="1" customWidth="1"/>
    <col min="73" max="73" width="5.83203125" style="104" hidden="1" customWidth="1"/>
    <col min="74" max="74" width="8.1640625" style="104" hidden="1" customWidth="1"/>
    <col min="75" max="75" width="5.33203125" style="104" hidden="1" customWidth="1"/>
    <col min="76" max="76" width="16.83203125" style="104" hidden="1" customWidth="1"/>
    <col min="77" max="77" width="5.83203125" style="104" hidden="1" customWidth="1"/>
    <col min="78" max="78" width="8.1640625" style="104" hidden="1" customWidth="1"/>
    <col min="79" max="79" width="5.33203125" style="104" hidden="1" customWidth="1"/>
    <col min="80" max="80" width="13" style="104" hidden="1" customWidth="1"/>
    <col min="81" max="81" width="5.83203125" style="104" hidden="1" customWidth="1"/>
    <col min="82" max="82" width="8.1640625" style="104" hidden="1" customWidth="1"/>
    <col min="83" max="83" width="5.33203125" style="104" hidden="1" customWidth="1"/>
    <col min="84" max="84" width="15.1640625" style="104" hidden="1" customWidth="1"/>
    <col min="85" max="85" width="5.83203125" style="104" hidden="1" customWidth="1"/>
    <col min="86" max="86" width="8.1640625" style="104" hidden="1" customWidth="1"/>
    <col min="87" max="87" width="5.33203125" style="104" hidden="1" customWidth="1"/>
    <col min="88" max="88" width="12.6640625" style="104" hidden="1" customWidth="1"/>
    <col min="89" max="89" width="5.83203125" style="104" hidden="1" customWidth="1"/>
    <col min="90" max="90" width="8.1640625" style="104" hidden="1" customWidth="1"/>
    <col min="91" max="91" width="5.33203125" style="104" hidden="1" customWidth="1"/>
    <col min="92" max="92" width="14" style="104" hidden="1" customWidth="1"/>
    <col min="93" max="93" width="5.83203125" style="104" hidden="1" customWidth="1"/>
    <col min="94" max="94" width="8.1640625" style="104" hidden="1" customWidth="1"/>
    <col min="95" max="95" width="5.33203125" style="104" hidden="1" customWidth="1"/>
    <col min="96" max="96" width="14.83203125" style="104" hidden="1" customWidth="1"/>
    <col min="97" max="97" width="5.83203125" style="104" hidden="1" customWidth="1"/>
    <col min="98" max="98" width="8.1640625" style="104" hidden="1" customWidth="1"/>
    <col min="99" max="99" width="5.33203125" style="104" hidden="1" customWidth="1"/>
    <col min="100" max="100" width="11.5" style="104" hidden="1" customWidth="1"/>
    <col min="101" max="101" width="5.83203125" style="104" hidden="1" customWidth="1"/>
    <col min="102" max="102" width="8.1640625" style="104" hidden="1" customWidth="1"/>
    <col min="103" max="103" width="5.33203125" style="104" hidden="1" customWidth="1"/>
    <col min="104" max="104" width="15" style="104" bestFit="1" customWidth="1"/>
    <col min="105" max="105" width="5.83203125" style="104" bestFit="1" customWidth="1"/>
    <col min="106" max="106" width="8.1640625" style="104" hidden="1" customWidth="1"/>
    <col min="107" max="107" width="6.1640625" style="104" hidden="1" customWidth="1"/>
    <col min="108" max="108" width="21.6640625" style="104" bestFit="1" customWidth="1"/>
    <col min="109" max="109" width="5.83203125" style="104" bestFit="1" customWidth="1"/>
    <col min="110" max="110" width="8.1640625" style="104" hidden="1" customWidth="1"/>
    <col min="111" max="112" width="6.1640625" style="104" hidden="1" customWidth="1"/>
    <col min="113" max="113" width="5.83203125" style="104" hidden="1" customWidth="1"/>
    <col min="114" max="114" width="8.1640625" style="104" hidden="1" customWidth="1"/>
    <col min="115" max="115" width="5.33203125" style="104" hidden="1" customWidth="1"/>
    <col min="116" max="116" width="12.1640625" style="104" hidden="1" customWidth="1"/>
    <col min="117" max="117" width="5.83203125" style="104" hidden="1" customWidth="1"/>
    <col min="118" max="118" width="8.1640625" style="104" hidden="1" customWidth="1"/>
    <col min="119" max="119" width="5.33203125" style="104" hidden="1" customWidth="1"/>
    <col min="120" max="120" width="23.33203125" style="104" bestFit="1" customWidth="1"/>
    <col min="121" max="121" width="5.83203125" style="104" bestFit="1" customWidth="1"/>
    <col min="122" max="122" width="8.1640625" style="104" hidden="1" customWidth="1"/>
    <col min="123" max="123" width="6.1640625" style="104" hidden="1" customWidth="1"/>
    <col min="124" max="124" width="18.33203125" style="104" bestFit="1" customWidth="1"/>
    <col min="125" max="125" width="5.83203125" style="104" bestFit="1" customWidth="1"/>
    <col min="126" max="126" width="8.1640625" style="104" hidden="1" customWidth="1"/>
    <col min="127" max="127" width="5.33203125" style="104" hidden="1" customWidth="1"/>
    <col min="128" max="128" width="8" style="104" hidden="1" customWidth="1"/>
    <col min="129" max="129" width="5.83203125" style="104" hidden="1" customWidth="1"/>
    <col min="130" max="130" width="8.1640625" style="104" hidden="1" customWidth="1"/>
    <col min="131" max="131" width="5.33203125" style="104" hidden="1" customWidth="1"/>
    <col min="132" max="132" width="6.5" style="104" bestFit="1" customWidth="1"/>
    <col min="133" max="133" width="7.83203125" style="104" bestFit="1" customWidth="1"/>
    <col min="134" max="134" width="7.6640625" style="104" bestFit="1" customWidth="1"/>
    <col min="135" max="135" width="5.33203125" style="104" bestFit="1" customWidth="1"/>
    <col min="136" max="136" width="8.6640625" style="104" bestFit="1" customWidth="1"/>
    <col min="137" max="137" width="8.1640625" style="133" bestFit="1" customWidth="1"/>
    <col min="138" max="139" width="5" style="104" bestFit="1" customWidth="1"/>
    <col min="140" max="140" width="7.6640625" style="104" bestFit="1" customWidth="1"/>
    <col min="141" max="141" width="6.83203125" style="104" bestFit="1" customWidth="1"/>
    <col min="142" max="142" width="11.1640625" style="104" bestFit="1" customWidth="1"/>
    <col min="143" max="143" width="9.6640625" style="104" bestFit="1" customWidth="1"/>
    <col min="144" max="144" width="11.6640625" style="104" bestFit="1" customWidth="1"/>
    <col min="145" max="16384" width="8.83203125" style="104"/>
  </cols>
  <sheetData>
    <row r="1" spans="1:144">
      <c r="A1" s="97" t="s">
        <v>1433</v>
      </c>
      <c r="B1" s="100" t="s">
        <v>536</v>
      </c>
      <c r="C1" s="97" t="s">
        <v>281</v>
      </c>
      <c r="D1" s="97" t="s">
        <v>526</v>
      </c>
      <c r="E1" s="97" t="s">
        <v>527</v>
      </c>
      <c r="F1" s="98" t="s">
        <v>528</v>
      </c>
      <c r="G1" s="98" t="s">
        <v>529</v>
      </c>
      <c r="H1" s="100" t="s">
        <v>273</v>
      </c>
      <c r="I1" s="100" t="s">
        <v>272</v>
      </c>
      <c r="J1" s="100" t="s">
        <v>271</v>
      </c>
      <c r="K1" s="99" t="s">
        <v>280</v>
      </c>
      <c r="L1" s="99" t="s">
        <v>279</v>
      </c>
      <c r="M1" s="99" t="s">
        <v>278</v>
      </c>
      <c r="N1" s="99" t="s">
        <v>277</v>
      </c>
      <c r="O1" s="99" t="s">
        <v>1028</v>
      </c>
      <c r="P1" s="100" t="s">
        <v>276</v>
      </c>
      <c r="Q1" s="100" t="s">
        <v>275</v>
      </c>
      <c r="R1" s="100" t="s">
        <v>517</v>
      </c>
      <c r="S1" s="100" t="s">
        <v>1030</v>
      </c>
      <c r="T1" s="100" t="s">
        <v>274</v>
      </c>
      <c r="U1" s="56" t="s">
        <v>1029</v>
      </c>
      <c r="V1" s="55" t="s">
        <v>532</v>
      </c>
      <c r="W1" s="55" t="s">
        <v>1032</v>
      </c>
      <c r="X1" s="55" t="s">
        <v>1033</v>
      </c>
      <c r="Y1" s="55" t="s">
        <v>1034</v>
      </c>
      <c r="Z1" s="55" t="s">
        <v>1035</v>
      </c>
      <c r="AA1" s="55" t="s">
        <v>1036</v>
      </c>
      <c r="AB1" s="100" t="s">
        <v>270</v>
      </c>
      <c r="AC1" s="100" t="s">
        <v>244</v>
      </c>
      <c r="AD1" s="100" t="s">
        <v>243</v>
      </c>
      <c r="AE1" s="100" t="s">
        <v>242</v>
      </c>
      <c r="AF1" s="100" t="s">
        <v>269</v>
      </c>
      <c r="AG1" s="100" t="s">
        <v>244</v>
      </c>
      <c r="AH1" s="100" t="s">
        <v>243</v>
      </c>
      <c r="AI1" s="100" t="s">
        <v>242</v>
      </c>
      <c r="AJ1" s="100" t="s">
        <v>268</v>
      </c>
      <c r="AK1" s="100" t="s">
        <v>244</v>
      </c>
      <c r="AL1" s="100" t="s">
        <v>243</v>
      </c>
      <c r="AM1" s="100" t="s">
        <v>242</v>
      </c>
      <c r="AN1" s="100" t="s">
        <v>267</v>
      </c>
      <c r="AO1" s="100" t="s">
        <v>244</v>
      </c>
      <c r="AP1" s="100" t="s">
        <v>243</v>
      </c>
      <c r="AQ1" s="100" t="s">
        <v>242</v>
      </c>
      <c r="AR1" s="100" t="s">
        <v>266</v>
      </c>
      <c r="AS1" s="100" t="s">
        <v>244</v>
      </c>
      <c r="AT1" s="100" t="s">
        <v>243</v>
      </c>
      <c r="AU1" s="100" t="s">
        <v>242</v>
      </c>
      <c r="AV1" s="100" t="s">
        <v>265</v>
      </c>
      <c r="AW1" s="100" t="s">
        <v>244</v>
      </c>
      <c r="AX1" s="100" t="s">
        <v>243</v>
      </c>
      <c r="AY1" s="100" t="s">
        <v>242</v>
      </c>
      <c r="AZ1" s="100" t="s">
        <v>264</v>
      </c>
      <c r="BA1" s="100" t="s">
        <v>244</v>
      </c>
      <c r="BB1" s="100" t="s">
        <v>243</v>
      </c>
      <c r="BC1" s="100" t="s">
        <v>242</v>
      </c>
      <c r="BD1" s="100" t="s">
        <v>263</v>
      </c>
      <c r="BE1" s="100" t="s">
        <v>244</v>
      </c>
      <c r="BF1" s="100" t="s">
        <v>243</v>
      </c>
      <c r="BG1" s="100" t="s">
        <v>242</v>
      </c>
      <c r="BH1" s="100" t="s">
        <v>262</v>
      </c>
      <c r="BI1" s="100" t="s">
        <v>244</v>
      </c>
      <c r="BJ1" s="100" t="s">
        <v>243</v>
      </c>
      <c r="BK1" s="100" t="s">
        <v>242</v>
      </c>
      <c r="BL1" s="100" t="s">
        <v>261</v>
      </c>
      <c r="BM1" s="100" t="s">
        <v>244</v>
      </c>
      <c r="BN1" s="100" t="s">
        <v>243</v>
      </c>
      <c r="BO1" s="100" t="s">
        <v>242</v>
      </c>
      <c r="BP1" s="100" t="s">
        <v>260</v>
      </c>
      <c r="BQ1" s="100" t="s">
        <v>244</v>
      </c>
      <c r="BR1" s="100" t="s">
        <v>243</v>
      </c>
      <c r="BS1" s="100" t="s">
        <v>242</v>
      </c>
      <c r="BT1" s="100" t="s">
        <v>259</v>
      </c>
      <c r="BU1" s="100" t="s">
        <v>244</v>
      </c>
      <c r="BV1" s="100" t="s">
        <v>243</v>
      </c>
      <c r="BW1" s="100" t="s">
        <v>242</v>
      </c>
      <c r="BX1" s="100" t="s">
        <v>258</v>
      </c>
      <c r="BY1" s="100" t="s">
        <v>244</v>
      </c>
      <c r="BZ1" s="100" t="s">
        <v>243</v>
      </c>
      <c r="CA1" s="100" t="s">
        <v>242</v>
      </c>
      <c r="CB1" s="100" t="s">
        <v>257</v>
      </c>
      <c r="CC1" s="100" t="s">
        <v>244</v>
      </c>
      <c r="CD1" s="100" t="s">
        <v>243</v>
      </c>
      <c r="CE1" s="100" t="s">
        <v>242</v>
      </c>
      <c r="CF1" s="100" t="s">
        <v>256</v>
      </c>
      <c r="CG1" s="100" t="s">
        <v>244</v>
      </c>
      <c r="CH1" s="100" t="s">
        <v>243</v>
      </c>
      <c r="CI1" s="100" t="s">
        <v>242</v>
      </c>
      <c r="CJ1" s="100" t="s">
        <v>255</v>
      </c>
      <c r="CK1" s="100" t="s">
        <v>244</v>
      </c>
      <c r="CL1" s="100" t="s">
        <v>243</v>
      </c>
      <c r="CM1" s="100" t="s">
        <v>242</v>
      </c>
      <c r="CN1" s="100" t="s">
        <v>254</v>
      </c>
      <c r="CO1" s="100" t="s">
        <v>244</v>
      </c>
      <c r="CP1" s="100" t="s">
        <v>243</v>
      </c>
      <c r="CQ1" s="100" t="s">
        <v>242</v>
      </c>
      <c r="CR1" s="100" t="s">
        <v>253</v>
      </c>
      <c r="CS1" s="100" t="s">
        <v>244</v>
      </c>
      <c r="CT1" s="100" t="s">
        <v>243</v>
      </c>
      <c r="CU1" s="100" t="s">
        <v>242</v>
      </c>
      <c r="CV1" s="100" t="s">
        <v>252</v>
      </c>
      <c r="CW1" s="100" t="s">
        <v>244</v>
      </c>
      <c r="CX1" s="100" t="s">
        <v>243</v>
      </c>
      <c r="CY1" s="100" t="s">
        <v>242</v>
      </c>
      <c r="CZ1" s="100" t="s">
        <v>251</v>
      </c>
      <c r="DA1" s="100" t="s">
        <v>244</v>
      </c>
      <c r="DB1" s="100" t="s">
        <v>243</v>
      </c>
      <c r="DC1" s="100" t="s">
        <v>242</v>
      </c>
      <c r="DD1" s="100" t="s">
        <v>250</v>
      </c>
      <c r="DE1" s="100" t="s">
        <v>244</v>
      </c>
      <c r="DF1" s="100" t="s">
        <v>243</v>
      </c>
      <c r="DG1" s="100" t="s">
        <v>242</v>
      </c>
      <c r="DH1" s="100" t="s">
        <v>249</v>
      </c>
      <c r="DI1" s="100" t="s">
        <v>244</v>
      </c>
      <c r="DJ1" s="100" t="s">
        <v>243</v>
      </c>
      <c r="DK1" s="100" t="s">
        <v>242</v>
      </c>
      <c r="DL1" s="100" t="s">
        <v>248</v>
      </c>
      <c r="DM1" s="100" t="s">
        <v>244</v>
      </c>
      <c r="DN1" s="100" t="s">
        <v>243</v>
      </c>
      <c r="DO1" s="100" t="s">
        <v>242</v>
      </c>
      <c r="DP1" s="100" t="s">
        <v>247</v>
      </c>
      <c r="DQ1" s="100" t="s">
        <v>244</v>
      </c>
      <c r="DR1" s="100" t="s">
        <v>243</v>
      </c>
      <c r="DS1" s="100" t="s">
        <v>242</v>
      </c>
      <c r="DT1" s="100" t="s">
        <v>246</v>
      </c>
      <c r="DU1" s="100" t="s">
        <v>244</v>
      </c>
      <c r="DV1" s="100" t="s">
        <v>243</v>
      </c>
      <c r="DW1" s="100" t="s">
        <v>242</v>
      </c>
      <c r="DX1" s="100" t="s">
        <v>245</v>
      </c>
      <c r="DY1" s="100" t="s">
        <v>244</v>
      </c>
      <c r="DZ1" s="100" t="s">
        <v>243</v>
      </c>
      <c r="EA1" s="100" t="s">
        <v>242</v>
      </c>
      <c r="EB1" s="101" t="s">
        <v>289</v>
      </c>
      <c r="EC1" s="101" t="s">
        <v>290</v>
      </c>
      <c r="ED1" s="101" t="s">
        <v>315</v>
      </c>
      <c r="EE1" s="101" t="s">
        <v>317</v>
      </c>
      <c r="EF1" s="102" t="s">
        <v>508</v>
      </c>
      <c r="EG1" s="132" t="s">
        <v>509</v>
      </c>
      <c r="EH1" s="102" t="s">
        <v>510</v>
      </c>
      <c r="EI1" s="102" t="s">
        <v>511</v>
      </c>
      <c r="EJ1" s="102" t="s">
        <v>512</v>
      </c>
      <c r="EK1" s="102" t="s">
        <v>513</v>
      </c>
      <c r="EL1" s="102" t="s">
        <v>514</v>
      </c>
      <c r="EM1" s="102" t="s">
        <v>515</v>
      </c>
      <c r="EN1" s="103" t="s">
        <v>516</v>
      </c>
    </row>
    <row r="2" spans="1:144" ht="15">
      <c r="A2" s="114">
        <v>1</v>
      </c>
      <c r="B2" s="113" t="s">
        <v>238</v>
      </c>
      <c r="C2" s="105">
        <v>10769</v>
      </c>
      <c r="D2" s="106" t="s">
        <v>325</v>
      </c>
      <c r="E2" s="104" t="s">
        <v>326</v>
      </c>
      <c r="F2" s="107">
        <v>37.745888000000001</v>
      </c>
      <c r="G2" s="107">
        <v>-108.236599</v>
      </c>
      <c r="H2" s="104" t="s">
        <v>196</v>
      </c>
      <c r="I2" s="114">
        <v>5.7</v>
      </c>
      <c r="J2" s="104" t="s">
        <v>153</v>
      </c>
      <c r="K2" s="108">
        <v>7.97</v>
      </c>
      <c r="L2" s="109" t="s">
        <v>241</v>
      </c>
      <c r="M2" s="110" t="s">
        <v>240</v>
      </c>
      <c r="N2" s="110">
        <v>17.23</v>
      </c>
      <c r="O2" s="111" t="s">
        <v>1430</v>
      </c>
      <c r="P2" s="104" t="s">
        <v>239</v>
      </c>
      <c r="Q2" s="112">
        <v>41835</v>
      </c>
      <c r="R2" s="138">
        <f>Q2-DATE(YEAR(Q2),1,1)+1</f>
        <v>196</v>
      </c>
      <c r="S2" s="140">
        <v>0.54166666666666663</v>
      </c>
      <c r="T2" s="104" t="s">
        <v>198</v>
      </c>
      <c r="U2" s="58">
        <v>1</v>
      </c>
      <c r="V2" s="61">
        <v>14</v>
      </c>
      <c r="W2" s="61">
        <v>20</v>
      </c>
      <c r="X2" s="61">
        <v>12</v>
      </c>
      <c r="Y2" s="62">
        <v>0.6</v>
      </c>
      <c r="AB2" s="115">
        <v>52</v>
      </c>
      <c r="AC2" s="116" t="s">
        <v>6</v>
      </c>
      <c r="AD2" s="116" t="s">
        <v>5</v>
      </c>
      <c r="AE2" s="117">
        <v>40</v>
      </c>
      <c r="AF2" s="115">
        <v>1.3</v>
      </c>
      <c r="AG2" s="116" t="s">
        <v>6</v>
      </c>
      <c r="AH2" s="116" t="s">
        <v>5</v>
      </c>
      <c r="AI2" s="117">
        <v>0.1</v>
      </c>
      <c r="AJ2" s="115">
        <v>1.3</v>
      </c>
      <c r="AK2" s="116" t="s">
        <v>6</v>
      </c>
      <c r="AL2" s="116" t="s">
        <v>5</v>
      </c>
      <c r="AM2" s="117">
        <v>0.1</v>
      </c>
      <c r="AN2" s="116" t="s">
        <v>15</v>
      </c>
      <c r="AO2" s="116" t="s">
        <v>6</v>
      </c>
      <c r="AP2" s="118" t="s">
        <v>0</v>
      </c>
      <c r="AQ2" s="117">
        <v>7.0000000000000007E-2</v>
      </c>
      <c r="AR2" s="115">
        <v>25</v>
      </c>
      <c r="AS2" s="116" t="s">
        <v>1</v>
      </c>
      <c r="AT2" s="116"/>
      <c r="AU2" s="117">
        <v>0.02</v>
      </c>
      <c r="AV2" s="116" t="s">
        <v>2</v>
      </c>
      <c r="AW2" s="116" t="s">
        <v>6</v>
      </c>
      <c r="AX2" s="118" t="s">
        <v>0</v>
      </c>
      <c r="AY2" s="117">
        <v>1</v>
      </c>
      <c r="AZ2" s="116" t="s">
        <v>14</v>
      </c>
      <c r="BA2" s="116" t="s">
        <v>6</v>
      </c>
      <c r="BB2" s="118" t="s">
        <v>0</v>
      </c>
      <c r="BC2" s="117">
        <v>4</v>
      </c>
      <c r="BD2" s="115">
        <v>86</v>
      </c>
      <c r="BE2" s="116" t="s">
        <v>1</v>
      </c>
      <c r="BF2" s="116" t="s">
        <v>5</v>
      </c>
      <c r="BG2" s="117">
        <v>1</v>
      </c>
      <c r="BH2" s="115">
        <v>90</v>
      </c>
      <c r="BI2" s="116" t="s">
        <v>6</v>
      </c>
      <c r="BJ2" s="116" t="s">
        <v>5</v>
      </c>
      <c r="BK2" s="117">
        <v>3</v>
      </c>
      <c r="BL2" s="115">
        <v>100</v>
      </c>
      <c r="BM2" s="116" t="s">
        <v>6</v>
      </c>
      <c r="BN2" s="116" t="s">
        <v>5</v>
      </c>
      <c r="BO2" s="117">
        <v>3</v>
      </c>
      <c r="BP2" s="116" t="s">
        <v>12</v>
      </c>
      <c r="BQ2" s="116" t="s">
        <v>6</v>
      </c>
      <c r="BR2" s="118" t="s">
        <v>0</v>
      </c>
      <c r="BS2" s="117">
        <v>0.15</v>
      </c>
      <c r="BT2" s="115">
        <v>4.9000000000000004</v>
      </c>
      <c r="BU2" s="116" t="s">
        <v>1</v>
      </c>
      <c r="BV2" s="116"/>
      <c r="BW2" s="116">
        <v>0.06</v>
      </c>
      <c r="BX2" s="115">
        <v>10</v>
      </c>
      <c r="BY2" s="116" t="s">
        <v>6</v>
      </c>
      <c r="BZ2" s="116" t="s">
        <v>5</v>
      </c>
      <c r="CA2" s="117">
        <v>2</v>
      </c>
      <c r="CB2" s="116" t="s">
        <v>2</v>
      </c>
      <c r="CC2" s="116" t="s">
        <v>6</v>
      </c>
      <c r="CD2" s="118" t="s">
        <v>0</v>
      </c>
      <c r="CE2" s="117">
        <v>1</v>
      </c>
      <c r="CF2" s="116" t="s">
        <v>9</v>
      </c>
      <c r="CG2" s="116" t="s">
        <v>6</v>
      </c>
      <c r="CH2" s="118" t="s">
        <v>0</v>
      </c>
      <c r="CI2" s="116">
        <v>0.17</v>
      </c>
      <c r="CJ2" s="116" t="s">
        <v>8</v>
      </c>
      <c r="CK2" s="116" t="s">
        <v>6</v>
      </c>
      <c r="CL2" s="118" t="s">
        <v>0</v>
      </c>
      <c r="CM2" s="117">
        <v>0.7</v>
      </c>
      <c r="CN2" s="115">
        <v>5.5</v>
      </c>
      <c r="CO2" s="116" t="s">
        <v>1</v>
      </c>
      <c r="CP2" s="116"/>
      <c r="CQ2" s="117">
        <v>0.1</v>
      </c>
      <c r="CR2" s="115">
        <v>0.15</v>
      </c>
      <c r="CS2" s="116" t="s">
        <v>6</v>
      </c>
      <c r="CT2" s="116" t="s">
        <v>24</v>
      </c>
      <c r="CU2" s="117">
        <v>0.1</v>
      </c>
      <c r="CV2" s="116" t="s">
        <v>4</v>
      </c>
      <c r="CW2" s="116" t="s">
        <v>6</v>
      </c>
      <c r="CX2" s="118" t="s">
        <v>0</v>
      </c>
      <c r="CY2" s="117">
        <v>10</v>
      </c>
      <c r="CZ2" s="115">
        <v>1.6E-2</v>
      </c>
      <c r="DA2" s="116" t="s">
        <v>1</v>
      </c>
      <c r="DB2" s="116" t="s">
        <v>5</v>
      </c>
      <c r="DC2" s="117">
        <v>3.0000000000000001E-3</v>
      </c>
      <c r="DD2" s="115">
        <v>1.0999999999999999E-2</v>
      </c>
      <c r="DE2" s="116" t="s">
        <v>1</v>
      </c>
      <c r="DF2" s="116"/>
      <c r="DG2" s="117">
        <v>3.0000000000000001E-3</v>
      </c>
      <c r="DH2" s="115">
        <v>11</v>
      </c>
      <c r="DI2" s="116" t="s">
        <v>1</v>
      </c>
      <c r="DJ2" s="116" t="s">
        <v>5</v>
      </c>
      <c r="DK2" s="117">
        <v>1</v>
      </c>
      <c r="DL2" s="115">
        <v>91</v>
      </c>
      <c r="DM2" s="116" t="s">
        <v>1</v>
      </c>
      <c r="DN2" s="116"/>
      <c r="DO2" s="116">
        <v>10</v>
      </c>
      <c r="DP2" s="119">
        <v>0.152</v>
      </c>
      <c r="DQ2" s="116" t="s">
        <v>1</v>
      </c>
      <c r="DR2" s="116"/>
      <c r="DS2" s="117">
        <v>1E-3</v>
      </c>
      <c r="DT2" s="116" t="s">
        <v>3</v>
      </c>
      <c r="DU2" s="116" t="s">
        <v>1</v>
      </c>
      <c r="DV2" s="118" t="s">
        <v>0</v>
      </c>
      <c r="DW2" s="117">
        <v>0.05</v>
      </c>
      <c r="EE2" s="104" t="s">
        <v>328</v>
      </c>
    </row>
    <row r="3" spans="1:144" ht="15">
      <c r="A3" s="114">
        <v>2</v>
      </c>
      <c r="B3" s="113" t="s">
        <v>234</v>
      </c>
      <c r="C3" s="120" t="s">
        <v>143</v>
      </c>
      <c r="D3" s="106" t="s">
        <v>335</v>
      </c>
      <c r="E3" s="106" t="s">
        <v>336</v>
      </c>
      <c r="F3" s="121">
        <v>37.705390000000001</v>
      </c>
      <c r="G3" s="107">
        <v>-108.246014</v>
      </c>
      <c r="H3" s="104" t="s">
        <v>196</v>
      </c>
      <c r="I3" s="114">
        <v>5.7</v>
      </c>
      <c r="J3" s="104" t="s">
        <v>153</v>
      </c>
      <c r="K3" s="108">
        <v>8.51</v>
      </c>
      <c r="L3" s="109" t="s">
        <v>237</v>
      </c>
      <c r="M3" s="110" t="s">
        <v>236</v>
      </c>
      <c r="N3" s="110">
        <v>18.829999999999998</v>
      </c>
      <c r="O3" s="111" t="s">
        <v>1430</v>
      </c>
      <c r="P3" s="104" t="s">
        <v>235</v>
      </c>
      <c r="Q3" s="112">
        <v>41835</v>
      </c>
      <c r="R3" s="138">
        <f t="shared" ref="R3:R51" si="0">Q3-DATE(YEAR(Q3),1,1)+1</f>
        <v>196</v>
      </c>
      <c r="S3" s="140">
        <v>0.59722222222222221</v>
      </c>
      <c r="T3" s="104" t="s">
        <v>198</v>
      </c>
      <c r="U3" s="58">
        <v>1</v>
      </c>
      <c r="V3" s="61">
        <v>16</v>
      </c>
      <c r="W3" s="61">
        <v>20</v>
      </c>
      <c r="X3" s="61">
        <v>15</v>
      </c>
      <c r="Y3" s="62">
        <v>0.75</v>
      </c>
      <c r="AB3" s="115">
        <v>63</v>
      </c>
      <c r="AC3" s="116" t="s">
        <v>6</v>
      </c>
      <c r="AD3" s="116" t="s">
        <v>5</v>
      </c>
      <c r="AE3" s="117">
        <v>40</v>
      </c>
      <c r="AF3" s="115">
        <v>1.5</v>
      </c>
      <c r="AG3" s="116" t="s">
        <v>6</v>
      </c>
      <c r="AH3" s="116" t="s">
        <v>5</v>
      </c>
      <c r="AI3" s="117">
        <v>0.1</v>
      </c>
      <c r="AJ3" s="115">
        <v>2.1</v>
      </c>
      <c r="AK3" s="116" t="s">
        <v>6</v>
      </c>
      <c r="AL3" s="116" t="s">
        <v>5</v>
      </c>
      <c r="AM3" s="117">
        <v>0.1</v>
      </c>
      <c r="AN3" s="116" t="s">
        <v>15</v>
      </c>
      <c r="AO3" s="116" t="s">
        <v>6</v>
      </c>
      <c r="AP3" s="118" t="s">
        <v>0</v>
      </c>
      <c r="AQ3" s="117">
        <v>7.0000000000000007E-2</v>
      </c>
      <c r="AR3" s="115">
        <v>29</v>
      </c>
      <c r="AS3" s="116" t="s">
        <v>1</v>
      </c>
      <c r="AT3" s="116"/>
      <c r="AU3" s="117">
        <v>0.02</v>
      </c>
      <c r="AV3" s="116" t="s">
        <v>2</v>
      </c>
      <c r="AW3" s="116" t="s">
        <v>6</v>
      </c>
      <c r="AX3" s="118" t="s">
        <v>0</v>
      </c>
      <c r="AY3" s="117">
        <v>1</v>
      </c>
      <c r="AZ3" s="116" t="s">
        <v>14</v>
      </c>
      <c r="BA3" s="116" t="s">
        <v>6</v>
      </c>
      <c r="BB3" s="118" t="s">
        <v>0</v>
      </c>
      <c r="BC3" s="117">
        <v>4</v>
      </c>
      <c r="BD3" s="115">
        <v>120</v>
      </c>
      <c r="BE3" s="116" t="s">
        <v>1</v>
      </c>
      <c r="BF3" s="116" t="s">
        <v>5</v>
      </c>
      <c r="BG3" s="117">
        <v>1</v>
      </c>
      <c r="BH3" s="115">
        <v>88</v>
      </c>
      <c r="BI3" s="116" t="s">
        <v>6</v>
      </c>
      <c r="BJ3" s="116" t="s">
        <v>5</v>
      </c>
      <c r="BK3" s="117">
        <v>3</v>
      </c>
      <c r="BL3" s="115">
        <v>130</v>
      </c>
      <c r="BM3" s="116" t="s">
        <v>6</v>
      </c>
      <c r="BN3" s="116" t="s">
        <v>5</v>
      </c>
      <c r="BO3" s="117">
        <v>3</v>
      </c>
      <c r="BP3" s="116" t="s">
        <v>12</v>
      </c>
      <c r="BQ3" s="116" t="s">
        <v>6</v>
      </c>
      <c r="BR3" s="118" t="s">
        <v>0</v>
      </c>
      <c r="BS3" s="117">
        <v>0.15</v>
      </c>
      <c r="BT3" s="115">
        <v>5.3</v>
      </c>
      <c r="BU3" s="116" t="s">
        <v>1</v>
      </c>
      <c r="BV3" s="116"/>
      <c r="BW3" s="116">
        <v>0.06</v>
      </c>
      <c r="BX3" s="115">
        <v>12</v>
      </c>
      <c r="BY3" s="116" t="s">
        <v>6</v>
      </c>
      <c r="BZ3" s="116" t="s">
        <v>5</v>
      </c>
      <c r="CA3" s="117">
        <v>2</v>
      </c>
      <c r="CB3" s="116" t="s">
        <v>2</v>
      </c>
      <c r="CC3" s="116" t="s">
        <v>6</v>
      </c>
      <c r="CD3" s="118" t="s">
        <v>0</v>
      </c>
      <c r="CE3" s="117">
        <v>1</v>
      </c>
      <c r="CF3" s="115">
        <v>0.21</v>
      </c>
      <c r="CG3" s="116" t="s">
        <v>6</v>
      </c>
      <c r="CH3" s="116" t="s">
        <v>24</v>
      </c>
      <c r="CI3" s="116">
        <v>0.17</v>
      </c>
      <c r="CJ3" s="116" t="s">
        <v>8</v>
      </c>
      <c r="CK3" s="116" t="s">
        <v>6</v>
      </c>
      <c r="CL3" s="118" t="s">
        <v>0</v>
      </c>
      <c r="CM3" s="117">
        <v>0.7</v>
      </c>
      <c r="CN3" s="115">
        <v>10</v>
      </c>
      <c r="CO3" s="116" t="s">
        <v>1</v>
      </c>
      <c r="CP3" s="116"/>
      <c r="CQ3" s="117">
        <v>0.1</v>
      </c>
      <c r="CR3" s="115">
        <v>0.23</v>
      </c>
      <c r="CS3" s="116" t="s">
        <v>6</v>
      </c>
      <c r="CT3" s="116" t="s">
        <v>24</v>
      </c>
      <c r="CU3" s="117">
        <v>0.1</v>
      </c>
      <c r="CV3" s="116" t="s">
        <v>4</v>
      </c>
      <c r="CW3" s="116" t="s">
        <v>6</v>
      </c>
      <c r="CX3" s="118" t="s">
        <v>0</v>
      </c>
      <c r="CY3" s="117">
        <v>10</v>
      </c>
      <c r="CZ3" s="115">
        <v>1.2E-2</v>
      </c>
      <c r="DA3" s="116" t="s">
        <v>1</v>
      </c>
      <c r="DB3" s="116" t="s">
        <v>5</v>
      </c>
      <c r="DC3" s="117">
        <v>3.0000000000000001E-3</v>
      </c>
      <c r="DD3" s="115">
        <v>1.0999999999999999E-2</v>
      </c>
      <c r="DE3" s="116" t="s">
        <v>1</v>
      </c>
      <c r="DF3" s="116"/>
      <c r="DG3" s="117">
        <v>3.0000000000000001E-3</v>
      </c>
      <c r="DH3" s="115">
        <v>33</v>
      </c>
      <c r="DI3" s="116" t="s">
        <v>1</v>
      </c>
      <c r="DJ3" s="116" t="s">
        <v>5</v>
      </c>
      <c r="DK3" s="117">
        <v>1</v>
      </c>
      <c r="DL3" s="115">
        <v>97</v>
      </c>
      <c r="DM3" s="116" t="s">
        <v>1</v>
      </c>
      <c r="DN3" s="116"/>
      <c r="DO3" s="116">
        <v>10</v>
      </c>
      <c r="DP3" s="119">
        <v>0.20100000000000001</v>
      </c>
      <c r="DQ3" s="116" t="s">
        <v>1</v>
      </c>
      <c r="DR3" s="116"/>
      <c r="DS3" s="117">
        <v>1E-3</v>
      </c>
      <c r="DT3" s="116" t="s">
        <v>3</v>
      </c>
      <c r="DU3" s="116" t="s">
        <v>1</v>
      </c>
      <c r="DV3" s="118" t="s">
        <v>0</v>
      </c>
      <c r="DW3" s="117">
        <v>0.05</v>
      </c>
      <c r="EE3" s="104" t="s">
        <v>328</v>
      </c>
    </row>
    <row r="4" spans="1:144" ht="15">
      <c r="A4" s="114">
        <v>3</v>
      </c>
      <c r="B4" s="113" t="s">
        <v>230</v>
      </c>
      <c r="C4" s="120" t="s">
        <v>136</v>
      </c>
      <c r="D4" s="106" t="s">
        <v>332</v>
      </c>
      <c r="E4" s="106" t="s">
        <v>333</v>
      </c>
      <c r="F4" s="107">
        <v>37.598635000000002</v>
      </c>
      <c r="G4" s="107">
        <v>-108.112647</v>
      </c>
      <c r="H4" s="104" t="s">
        <v>196</v>
      </c>
      <c r="I4" s="114">
        <v>5.7</v>
      </c>
      <c r="J4" s="104" t="s">
        <v>153</v>
      </c>
      <c r="K4" s="108">
        <v>8.6300000000000008</v>
      </c>
      <c r="L4" s="109" t="s">
        <v>233</v>
      </c>
      <c r="M4" s="110" t="s">
        <v>232</v>
      </c>
      <c r="N4" s="110">
        <v>19.52</v>
      </c>
      <c r="O4" s="111" t="s">
        <v>1430</v>
      </c>
      <c r="P4" s="104" t="s">
        <v>231</v>
      </c>
      <c r="Q4" s="112">
        <v>41835</v>
      </c>
      <c r="R4" s="138">
        <f t="shared" si="0"/>
        <v>196</v>
      </c>
      <c r="S4" s="140">
        <v>0.64583333333333337</v>
      </c>
      <c r="T4" s="104" t="s">
        <v>198</v>
      </c>
      <c r="U4" s="58">
        <v>1</v>
      </c>
      <c r="V4" s="61">
        <v>2</v>
      </c>
      <c r="W4" s="61">
        <v>20</v>
      </c>
      <c r="X4" s="61">
        <v>1</v>
      </c>
      <c r="Y4" s="62">
        <v>0.05</v>
      </c>
      <c r="AB4" s="115">
        <v>75</v>
      </c>
      <c r="AC4" s="116" t="s">
        <v>6</v>
      </c>
      <c r="AD4" s="116" t="s">
        <v>5</v>
      </c>
      <c r="AE4" s="117">
        <v>40</v>
      </c>
      <c r="AF4" s="115">
        <v>0.3</v>
      </c>
      <c r="AG4" s="116" t="s">
        <v>6</v>
      </c>
      <c r="AH4" s="116" t="s">
        <v>24</v>
      </c>
      <c r="AI4" s="117">
        <v>0.1</v>
      </c>
      <c r="AJ4" s="115">
        <v>0.99</v>
      </c>
      <c r="AK4" s="116" t="s">
        <v>6</v>
      </c>
      <c r="AL4" s="116" t="s">
        <v>24</v>
      </c>
      <c r="AM4" s="117">
        <v>0.1</v>
      </c>
      <c r="AN4" s="116" t="s">
        <v>15</v>
      </c>
      <c r="AO4" s="116" t="s">
        <v>6</v>
      </c>
      <c r="AP4" s="118" t="s">
        <v>0</v>
      </c>
      <c r="AQ4" s="117">
        <v>7.0000000000000007E-2</v>
      </c>
      <c r="AR4" s="115">
        <v>35</v>
      </c>
      <c r="AS4" s="116" t="s">
        <v>1</v>
      </c>
      <c r="AT4" s="116"/>
      <c r="AU4" s="117">
        <v>0.02</v>
      </c>
      <c r="AV4" s="116" t="s">
        <v>2</v>
      </c>
      <c r="AW4" s="116" t="s">
        <v>6</v>
      </c>
      <c r="AX4" s="118" t="s">
        <v>0</v>
      </c>
      <c r="AY4" s="117">
        <v>1</v>
      </c>
      <c r="AZ4" s="116" t="s">
        <v>14</v>
      </c>
      <c r="BA4" s="116" t="s">
        <v>6</v>
      </c>
      <c r="BB4" s="118" t="s">
        <v>0</v>
      </c>
      <c r="BC4" s="117">
        <v>4</v>
      </c>
      <c r="BD4" s="115">
        <v>130</v>
      </c>
      <c r="BE4" s="116" t="s">
        <v>1</v>
      </c>
      <c r="BF4" s="116" t="s">
        <v>5</v>
      </c>
      <c r="BG4" s="117">
        <v>1</v>
      </c>
      <c r="BH4" s="115">
        <v>42</v>
      </c>
      <c r="BI4" s="116" t="s">
        <v>6</v>
      </c>
      <c r="BJ4" s="116" t="s">
        <v>5</v>
      </c>
      <c r="BK4" s="117">
        <v>3</v>
      </c>
      <c r="BL4" s="115">
        <v>62</v>
      </c>
      <c r="BM4" s="116" t="s">
        <v>6</v>
      </c>
      <c r="BN4" s="116" t="s">
        <v>5</v>
      </c>
      <c r="BO4" s="117">
        <v>3</v>
      </c>
      <c r="BP4" s="116" t="s">
        <v>12</v>
      </c>
      <c r="BQ4" s="116" t="s">
        <v>6</v>
      </c>
      <c r="BR4" s="118" t="s">
        <v>0</v>
      </c>
      <c r="BS4" s="117">
        <v>0.15</v>
      </c>
      <c r="BT4" s="115">
        <v>5.8</v>
      </c>
      <c r="BU4" s="116" t="s">
        <v>1</v>
      </c>
      <c r="BV4" s="116"/>
      <c r="BW4" s="116">
        <v>0.06</v>
      </c>
      <c r="BX4" s="115">
        <v>5.0999999999999996</v>
      </c>
      <c r="BY4" s="116" t="s">
        <v>6</v>
      </c>
      <c r="BZ4" s="116" t="s">
        <v>5</v>
      </c>
      <c r="CA4" s="117">
        <v>2</v>
      </c>
      <c r="CB4" s="116" t="s">
        <v>2</v>
      </c>
      <c r="CC4" s="116" t="s">
        <v>6</v>
      </c>
      <c r="CD4" s="118" t="s">
        <v>0</v>
      </c>
      <c r="CE4" s="117">
        <v>1</v>
      </c>
      <c r="CF4" s="116" t="s">
        <v>9</v>
      </c>
      <c r="CG4" s="116" t="s">
        <v>6</v>
      </c>
      <c r="CH4" s="118" t="s">
        <v>0</v>
      </c>
      <c r="CI4" s="116">
        <v>0.17</v>
      </c>
      <c r="CJ4" s="116" t="s">
        <v>8</v>
      </c>
      <c r="CK4" s="116" t="s">
        <v>6</v>
      </c>
      <c r="CL4" s="118" t="s">
        <v>0</v>
      </c>
      <c r="CM4" s="117">
        <v>0.7</v>
      </c>
      <c r="CN4" s="115">
        <v>3.3</v>
      </c>
      <c r="CO4" s="116" t="s">
        <v>1</v>
      </c>
      <c r="CP4" s="116"/>
      <c r="CQ4" s="117">
        <v>0.1</v>
      </c>
      <c r="CR4" s="115">
        <v>0.84</v>
      </c>
      <c r="CS4" s="116" t="s">
        <v>6</v>
      </c>
      <c r="CT4" s="116" t="s">
        <v>24</v>
      </c>
      <c r="CU4" s="117">
        <v>0.1</v>
      </c>
      <c r="CV4" s="116" t="s">
        <v>4</v>
      </c>
      <c r="CW4" s="116" t="s">
        <v>6</v>
      </c>
      <c r="CX4" s="118" t="s">
        <v>0</v>
      </c>
      <c r="CY4" s="117">
        <v>10</v>
      </c>
      <c r="CZ4" s="115">
        <v>1.7999999999999999E-2</v>
      </c>
      <c r="DA4" s="116" t="s">
        <v>1</v>
      </c>
      <c r="DB4" s="116" t="s">
        <v>5</v>
      </c>
      <c r="DC4" s="117">
        <v>3.0000000000000001E-3</v>
      </c>
      <c r="DD4" s="115">
        <v>1.2E-2</v>
      </c>
      <c r="DE4" s="116" t="s">
        <v>1</v>
      </c>
      <c r="DF4" s="116"/>
      <c r="DG4" s="117">
        <v>3.0000000000000001E-3</v>
      </c>
      <c r="DH4" s="115">
        <v>3.3</v>
      </c>
      <c r="DI4" s="116" t="s">
        <v>1</v>
      </c>
      <c r="DJ4" s="116" t="s">
        <v>5</v>
      </c>
      <c r="DK4" s="117">
        <v>1</v>
      </c>
      <c r="DL4" s="115">
        <v>130</v>
      </c>
      <c r="DM4" s="116" t="s">
        <v>1</v>
      </c>
      <c r="DN4" s="116"/>
      <c r="DO4" s="116">
        <v>10</v>
      </c>
      <c r="DP4" s="119">
        <v>0.16800000000000001</v>
      </c>
      <c r="DQ4" s="116" t="s">
        <v>1</v>
      </c>
      <c r="DR4" s="116"/>
      <c r="DS4" s="117">
        <v>1E-3</v>
      </c>
      <c r="DT4" s="116" t="s">
        <v>3</v>
      </c>
      <c r="DU4" s="116" t="s">
        <v>1</v>
      </c>
      <c r="DV4" s="118" t="s">
        <v>0</v>
      </c>
      <c r="DW4" s="117">
        <v>0.05</v>
      </c>
      <c r="EE4" s="104" t="s">
        <v>328</v>
      </c>
    </row>
    <row r="5" spans="1:144" ht="15">
      <c r="A5" s="114">
        <v>4</v>
      </c>
      <c r="B5" s="113" t="s">
        <v>218</v>
      </c>
      <c r="C5" s="122">
        <v>9372</v>
      </c>
      <c r="D5" s="106" t="s">
        <v>339</v>
      </c>
      <c r="E5" s="106" t="s">
        <v>340</v>
      </c>
      <c r="F5" s="107">
        <v>37.473984999999999</v>
      </c>
      <c r="G5" s="107">
        <v>-107.546542</v>
      </c>
      <c r="H5" s="104" t="s">
        <v>196</v>
      </c>
      <c r="I5" s="114">
        <v>5.7</v>
      </c>
      <c r="J5" s="104" t="s">
        <v>153</v>
      </c>
      <c r="K5" s="108">
        <v>7.71</v>
      </c>
      <c r="L5" s="109" t="s">
        <v>221</v>
      </c>
      <c r="M5" s="110" t="s">
        <v>220</v>
      </c>
      <c r="N5" s="110">
        <v>13.25</v>
      </c>
      <c r="O5" s="111" t="s">
        <v>1430</v>
      </c>
      <c r="P5" s="104" t="s">
        <v>219</v>
      </c>
      <c r="Q5" s="112">
        <v>41836</v>
      </c>
      <c r="R5" s="138">
        <f t="shared" si="0"/>
        <v>197</v>
      </c>
      <c r="S5" s="140">
        <v>0</v>
      </c>
      <c r="T5" s="104" t="s">
        <v>198</v>
      </c>
      <c r="U5" s="58">
        <v>1</v>
      </c>
      <c r="V5" s="61">
        <v>18</v>
      </c>
      <c r="W5" s="61">
        <v>20</v>
      </c>
      <c r="X5" s="61">
        <v>10</v>
      </c>
      <c r="Y5" s="62">
        <v>0.5</v>
      </c>
      <c r="AB5" s="115">
        <v>130</v>
      </c>
      <c r="AC5" s="116" t="s">
        <v>6</v>
      </c>
      <c r="AD5" s="116" t="s">
        <v>5</v>
      </c>
      <c r="AE5" s="117">
        <v>40</v>
      </c>
      <c r="AF5" s="115">
        <v>0.16</v>
      </c>
      <c r="AG5" s="116" t="s">
        <v>6</v>
      </c>
      <c r="AH5" s="116" t="s">
        <v>24</v>
      </c>
      <c r="AI5" s="117">
        <v>0.1</v>
      </c>
      <c r="AJ5" s="115">
        <v>0.17</v>
      </c>
      <c r="AK5" s="116" t="s">
        <v>6</v>
      </c>
      <c r="AL5" s="116" t="s">
        <v>24</v>
      </c>
      <c r="AM5" s="117">
        <v>0.1</v>
      </c>
      <c r="AN5" s="116" t="s">
        <v>15</v>
      </c>
      <c r="AO5" s="116" t="s">
        <v>6</v>
      </c>
      <c r="AP5" s="118" t="s">
        <v>0</v>
      </c>
      <c r="AQ5" s="117">
        <v>7.0000000000000007E-2</v>
      </c>
      <c r="AR5" s="115">
        <v>6.6</v>
      </c>
      <c r="AS5" s="116" t="s">
        <v>1</v>
      </c>
      <c r="AT5" s="116"/>
      <c r="AU5" s="117">
        <v>0.02</v>
      </c>
      <c r="AV5" s="116" t="s">
        <v>2</v>
      </c>
      <c r="AW5" s="116" t="s">
        <v>6</v>
      </c>
      <c r="AX5" s="118" t="s">
        <v>0</v>
      </c>
      <c r="AY5" s="117">
        <v>1</v>
      </c>
      <c r="AZ5" s="116" t="s">
        <v>14</v>
      </c>
      <c r="BA5" s="116" t="s">
        <v>6</v>
      </c>
      <c r="BB5" s="118" t="s">
        <v>0</v>
      </c>
      <c r="BC5" s="117">
        <v>4</v>
      </c>
      <c r="BD5" s="115">
        <v>22</v>
      </c>
      <c r="BE5" s="116" t="s">
        <v>1</v>
      </c>
      <c r="BF5" s="116" t="s">
        <v>5</v>
      </c>
      <c r="BG5" s="117">
        <v>1</v>
      </c>
      <c r="BH5" s="115">
        <v>64</v>
      </c>
      <c r="BI5" s="116" t="s">
        <v>6</v>
      </c>
      <c r="BJ5" s="116" t="s">
        <v>5</v>
      </c>
      <c r="BK5" s="117">
        <v>3</v>
      </c>
      <c r="BL5" s="115">
        <v>50</v>
      </c>
      <c r="BM5" s="116" t="s">
        <v>6</v>
      </c>
      <c r="BN5" s="116" t="s">
        <v>5</v>
      </c>
      <c r="BO5" s="117">
        <v>3</v>
      </c>
      <c r="BP5" s="116" t="s">
        <v>12</v>
      </c>
      <c r="BQ5" s="116" t="s">
        <v>6</v>
      </c>
      <c r="BR5" s="118" t="s">
        <v>0</v>
      </c>
      <c r="BS5" s="117">
        <v>0.15</v>
      </c>
      <c r="BT5" s="115">
        <v>1.6</v>
      </c>
      <c r="BU5" s="116" t="s">
        <v>1</v>
      </c>
      <c r="BV5" s="116"/>
      <c r="BW5" s="116">
        <v>0.06</v>
      </c>
      <c r="BX5" s="115">
        <v>17</v>
      </c>
      <c r="BY5" s="116" t="s">
        <v>6</v>
      </c>
      <c r="BZ5" s="116" t="s">
        <v>5</v>
      </c>
      <c r="CA5" s="117">
        <v>2</v>
      </c>
      <c r="CB5" s="115">
        <v>1.3</v>
      </c>
      <c r="CC5" s="116" t="s">
        <v>6</v>
      </c>
      <c r="CD5" s="116"/>
      <c r="CE5" s="117">
        <v>1</v>
      </c>
      <c r="CF5" s="116" t="s">
        <v>9</v>
      </c>
      <c r="CG5" s="116" t="s">
        <v>6</v>
      </c>
      <c r="CH5" s="118" t="s">
        <v>0</v>
      </c>
      <c r="CI5" s="116">
        <v>0.17</v>
      </c>
      <c r="CJ5" s="116" t="s">
        <v>8</v>
      </c>
      <c r="CK5" s="116" t="s">
        <v>6</v>
      </c>
      <c r="CL5" s="118" t="s">
        <v>0</v>
      </c>
      <c r="CM5" s="117">
        <v>0.7</v>
      </c>
      <c r="CN5" s="115">
        <v>1.1000000000000001</v>
      </c>
      <c r="CO5" s="116" t="s">
        <v>1</v>
      </c>
      <c r="CP5" s="116"/>
      <c r="CQ5" s="117">
        <v>0.1</v>
      </c>
      <c r="CR5" s="115">
        <v>0.43</v>
      </c>
      <c r="CS5" s="116" t="s">
        <v>6</v>
      </c>
      <c r="CT5" s="116" t="s">
        <v>24</v>
      </c>
      <c r="CU5" s="117">
        <v>0.1</v>
      </c>
      <c r="CV5" s="116" t="s">
        <v>4</v>
      </c>
      <c r="CW5" s="116" t="s">
        <v>6</v>
      </c>
      <c r="CX5" s="118" t="s">
        <v>0</v>
      </c>
      <c r="CY5" s="117">
        <v>10</v>
      </c>
      <c r="CZ5" s="115">
        <v>1.2999999999999999E-2</v>
      </c>
      <c r="DA5" s="116" t="s">
        <v>1</v>
      </c>
      <c r="DB5" s="116" t="s">
        <v>5</v>
      </c>
      <c r="DC5" s="117">
        <v>3.0000000000000001E-3</v>
      </c>
      <c r="DD5" s="115">
        <v>1.0999999999999999E-2</v>
      </c>
      <c r="DE5" s="116" t="s">
        <v>1</v>
      </c>
      <c r="DF5" s="116"/>
      <c r="DG5" s="117">
        <v>3.0000000000000001E-3</v>
      </c>
      <c r="DH5" s="115">
        <v>7.9</v>
      </c>
      <c r="DI5" s="116" t="s">
        <v>1</v>
      </c>
      <c r="DJ5" s="116" t="s">
        <v>5</v>
      </c>
      <c r="DK5" s="117">
        <v>1</v>
      </c>
      <c r="DL5" s="115">
        <v>18</v>
      </c>
      <c r="DM5" s="116" t="s">
        <v>1</v>
      </c>
      <c r="DN5" s="116"/>
      <c r="DO5" s="116">
        <v>10</v>
      </c>
      <c r="DP5" s="119">
        <v>0.186</v>
      </c>
      <c r="DQ5" s="116" t="s">
        <v>1</v>
      </c>
      <c r="DR5" s="116"/>
      <c r="DS5" s="117">
        <v>1E-3</v>
      </c>
      <c r="DT5" s="115">
        <v>9.9000000000000005E-2</v>
      </c>
      <c r="DU5" s="116" t="s">
        <v>1</v>
      </c>
      <c r="DV5" s="116"/>
      <c r="DW5" s="117">
        <v>0.05</v>
      </c>
      <c r="EE5" s="104" t="s">
        <v>328</v>
      </c>
    </row>
    <row r="6" spans="1:144" ht="15">
      <c r="A6" s="114">
        <v>5</v>
      </c>
      <c r="B6" s="113" t="s">
        <v>226</v>
      </c>
      <c r="C6" s="120">
        <v>9717</v>
      </c>
      <c r="D6" s="106" t="s">
        <v>343</v>
      </c>
      <c r="E6" s="106" t="s">
        <v>344</v>
      </c>
      <c r="F6" s="107">
        <v>37.304149000000002</v>
      </c>
      <c r="G6" s="107">
        <v>-108.357838</v>
      </c>
      <c r="H6" s="104" t="s">
        <v>196</v>
      </c>
      <c r="I6" s="114">
        <v>5.7</v>
      </c>
      <c r="J6" s="104" t="s">
        <v>153</v>
      </c>
      <c r="K6" s="108">
        <v>7.77</v>
      </c>
      <c r="L6" s="109" t="s">
        <v>229</v>
      </c>
      <c r="M6" s="110" t="s">
        <v>228</v>
      </c>
      <c r="N6" s="110">
        <v>24.83</v>
      </c>
      <c r="O6" s="111" t="s">
        <v>1430</v>
      </c>
      <c r="P6" s="104" t="s">
        <v>227</v>
      </c>
      <c r="Q6" s="112">
        <v>41836</v>
      </c>
      <c r="R6" s="138">
        <f t="shared" si="0"/>
        <v>197</v>
      </c>
      <c r="S6" s="140">
        <v>0.50416666666666665</v>
      </c>
      <c r="T6" s="104" t="s">
        <v>198</v>
      </c>
      <c r="U6" s="58">
        <v>1</v>
      </c>
      <c r="V6" s="61" t="s">
        <v>1037</v>
      </c>
      <c r="W6" s="61">
        <v>40</v>
      </c>
      <c r="X6" s="61">
        <v>40</v>
      </c>
      <c r="Y6" s="62">
        <v>1</v>
      </c>
      <c r="AB6" s="116" t="s">
        <v>16</v>
      </c>
      <c r="AC6" s="116" t="s">
        <v>6</v>
      </c>
      <c r="AD6" s="116" t="s">
        <v>5</v>
      </c>
      <c r="AE6" s="117">
        <v>40</v>
      </c>
      <c r="AF6" s="115">
        <v>1.2</v>
      </c>
      <c r="AG6" s="116" t="s">
        <v>6</v>
      </c>
      <c r="AH6" s="116" t="s">
        <v>5</v>
      </c>
      <c r="AI6" s="117">
        <v>0.1</v>
      </c>
      <c r="AJ6" s="115">
        <v>2.4</v>
      </c>
      <c r="AK6" s="116" t="s">
        <v>6</v>
      </c>
      <c r="AL6" s="116" t="s">
        <v>5</v>
      </c>
      <c r="AM6" s="117">
        <v>0.1</v>
      </c>
      <c r="AN6" s="116" t="s">
        <v>15</v>
      </c>
      <c r="AO6" s="116" t="s">
        <v>6</v>
      </c>
      <c r="AP6" s="118" t="s">
        <v>0</v>
      </c>
      <c r="AQ6" s="117">
        <v>7.0000000000000007E-2</v>
      </c>
      <c r="AR6" s="115">
        <v>210</v>
      </c>
      <c r="AS6" s="116" t="s">
        <v>1</v>
      </c>
      <c r="AT6" s="116"/>
      <c r="AU6" s="117">
        <v>0.02</v>
      </c>
      <c r="AV6" s="116" t="s">
        <v>2</v>
      </c>
      <c r="AW6" s="116" t="s">
        <v>6</v>
      </c>
      <c r="AX6" s="118" t="s">
        <v>0</v>
      </c>
      <c r="AY6" s="117">
        <v>1</v>
      </c>
      <c r="AZ6" s="116" t="s">
        <v>14</v>
      </c>
      <c r="BA6" s="116" t="s">
        <v>6</v>
      </c>
      <c r="BB6" s="118" t="s">
        <v>0</v>
      </c>
      <c r="BC6" s="117">
        <v>4</v>
      </c>
      <c r="BD6" s="115">
        <v>1200</v>
      </c>
      <c r="BE6" s="116" t="s">
        <v>1</v>
      </c>
      <c r="BF6" s="116" t="s">
        <v>5</v>
      </c>
      <c r="BG6" s="117">
        <v>1</v>
      </c>
      <c r="BH6" s="115">
        <v>350</v>
      </c>
      <c r="BI6" s="116" t="s">
        <v>6</v>
      </c>
      <c r="BJ6" s="116" t="s">
        <v>5</v>
      </c>
      <c r="BK6" s="117">
        <v>3</v>
      </c>
      <c r="BL6" s="115">
        <v>450</v>
      </c>
      <c r="BM6" s="116" t="s">
        <v>6</v>
      </c>
      <c r="BN6" s="116" t="s">
        <v>5</v>
      </c>
      <c r="BO6" s="117">
        <v>3</v>
      </c>
      <c r="BP6" s="116" t="s">
        <v>12</v>
      </c>
      <c r="BQ6" s="116" t="s">
        <v>6</v>
      </c>
      <c r="BR6" s="118" t="s">
        <v>0</v>
      </c>
      <c r="BS6" s="117">
        <v>0.15</v>
      </c>
      <c r="BT6" s="115">
        <v>110</v>
      </c>
      <c r="BU6" s="116" t="s">
        <v>1</v>
      </c>
      <c r="BV6" s="116"/>
      <c r="BW6" s="116">
        <v>0.06</v>
      </c>
      <c r="BX6" s="115">
        <v>59</v>
      </c>
      <c r="BY6" s="116" t="s">
        <v>6</v>
      </c>
      <c r="BZ6" s="116" t="s">
        <v>5</v>
      </c>
      <c r="CA6" s="117">
        <v>2</v>
      </c>
      <c r="CB6" s="115">
        <v>1.1000000000000001</v>
      </c>
      <c r="CC6" s="116" t="s">
        <v>6</v>
      </c>
      <c r="CD6" s="116"/>
      <c r="CE6" s="117">
        <v>1</v>
      </c>
      <c r="CF6" s="115">
        <v>0.41</v>
      </c>
      <c r="CG6" s="116" t="s">
        <v>6</v>
      </c>
      <c r="CH6" s="116" t="s">
        <v>24</v>
      </c>
      <c r="CI6" s="116">
        <v>0.17</v>
      </c>
      <c r="CJ6" s="116" t="s">
        <v>8</v>
      </c>
      <c r="CK6" s="116" t="s">
        <v>6</v>
      </c>
      <c r="CL6" s="118" t="s">
        <v>0</v>
      </c>
      <c r="CM6" s="117">
        <v>0.7</v>
      </c>
      <c r="CN6" s="115">
        <v>100</v>
      </c>
      <c r="CO6" s="116" t="s">
        <v>1</v>
      </c>
      <c r="CP6" s="116"/>
      <c r="CQ6" s="117">
        <v>0.1</v>
      </c>
      <c r="CR6" s="115">
        <v>5.9</v>
      </c>
      <c r="CS6" s="116" t="s">
        <v>6</v>
      </c>
      <c r="CT6" s="116" t="s">
        <v>5</v>
      </c>
      <c r="CU6" s="117">
        <v>0.1</v>
      </c>
      <c r="CV6" s="115">
        <v>21</v>
      </c>
      <c r="CW6" s="116" t="s">
        <v>6</v>
      </c>
      <c r="CX6" s="116" t="s">
        <v>5</v>
      </c>
      <c r="CY6" s="117">
        <v>10</v>
      </c>
      <c r="CZ6" s="115">
        <v>0.03</v>
      </c>
      <c r="DA6" s="116" t="s">
        <v>1</v>
      </c>
      <c r="DB6" s="116" t="s">
        <v>5</v>
      </c>
      <c r="DC6" s="117">
        <v>3.0000000000000001E-3</v>
      </c>
      <c r="DD6" s="115">
        <v>1.7000000000000001E-2</v>
      </c>
      <c r="DE6" s="116" t="s">
        <v>1</v>
      </c>
      <c r="DF6" s="116"/>
      <c r="DG6" s="117">
        <v>3.0000000000000001E-3</v>
      </c>
      <c r="DH6" s="115">
        <v>1300</v>
      </c>
      <c r="DI6" s="116" t="s">
        <v>1</v>
      </c>
      <c r="DJ6" s="116" t="s">
        <v>5</v>
      </c>
      <c r="DK6" s="117">
        <v>1</v>
      </c>
      <c r="DL6" s="115">
        <v>260</v>
      </c>
      <c r="DM6" s="116" t="s">
        <v>1</v>
      </c>
      <c r="DN6" s="116"/>
      <c r="DO6" s="116">
        <v>10</v>
      </c>
      <c r="DP6" s="119">
        <v>0.35199999999999998</v>
      </c>
      <c r="DQ6" s="116" t="s">
        <v>1</v>
      </c>
      <c r="DR6" s="116"/>
      <c r="DS6" s="117">
        <v>1E-3</v>
      </c>
      <c r="DT6" s="116" t="s">
        <v>3</v>
      </c>
      <c r="DU6" s="116" t="s">
        <v>1</v>
      </c>
      <c r="DV6" s="118" t="s">
        <v>0</v>
      </c>
      <c r="DW6" s="117">
        <v>0.05</v>
      </c>
      <c r="EE6" s="104" t="s">
        <v>328</v>
      </c>
    </row>
    <row r="7" spans="1:144" ht="15">
      <c r="A7" s="114">
        <v>6</v>
      </c>
      <c r="B7" s="113" t="s">
        <v>222</v>
      </c>
      <c r="C7" s="105" t="s">
        <v>107</v>
      </c>
      <c r="D7" s="106" t="s">
        <v>347</v>
      </c>
      <c r="E7" s="106" t="s">
        <v>348</v>
      </c>
      <c r="F7" s="107">
        <v>37.426000000000002</v>
      </c>
      <c r="G7" s="107">
        <v>-107.674629</v>
      </c>
      <c r="H7" s="104" t="s">
        <v>196</v>
      </c>
      <c r="I7" s="114">
        <v>5.7</v>
      </c>
      <c r="J7" s="104" t="s">
        <v>153</v>
      </c>
      <c r="K7" s="108">
        <v>8.56</v>
      </c>
      <c r="L7" s="109" t="s">
        <v>225</v>
      </c>
      <c r="M7" s="110" t="s">
        <v>224</v>
      </c>
      <c r="N7" s="110">
        <v>16.97</v>
      </c>
      <c r="O7" s="111" t="s">
        <v>1430</v>
      </c>
      <c r="P7" s="104" t="s">
        <v>223</v>
      </c>
      <c r="Q7" s="112">
        <v>41836</v>
      </c>
      <c r="R7" s="138">
        <f t="shared" si="0"/>
        <v>197</v>
      </c>
      <c r="S7" s="140">
        <v>0.625</v>
      </c>
      <c r="T7" s="104" t="s">
        <v>198</v>
      </c>
      <c r="U7" s="58">
        <v>1</v>
      </c>
      <c r="V7" s="61">
        <v>17</v>
      </c>
      <c r="W7" s="61">
        <v>20</v>
      </c>
      <c r="X7" s="61">
        <v>5</v>
      </c>
      <c r="Y7" s="62">
        <v>0.25</v>
      </c>
      <c r="AB7" s="116" t="s">
        <v>16</v>
      </c>
      <c r="AC7" s="116" t="s">
        <v>6</v>
      </c>
      <c r="AD7" s="116" t="s">
        <v>5</v>
      </c>
      <c r="AE7" s="117">
        <v>40</v>
      </c>
      <c r="AF7" s="116" t="s">
        <v>7</v>
      </c>
      <c r="AG7" s="116" t="s">
        <v>6</v>
      </c>
      <c r="AH7" s="116"/>
      <c r="AI7" s="117">
        <v>0.1</v>
      </c>
      <c r="AJ7" s="116" t="s">
        <v>7</v>
      </c>
      <c r="AK7" s="116" t="s">
        <v>6</v>
      </c>
      <c r="AL7" s="116" t="s">
        <v>5</v>
      </c>
      <c r="AM7" s="117">
        <v>0.1</v>
      </c>
      <c r="AN7" s="116" t="s">
        <v>15</v>
      </c>
      <c r="AO7" s="116" t="s">
        <v>6</v>
      </c>
      <c r="AP7" s="118" t="s">
        <v>0</v>
      </c>
      <c r="AQ7" s="117">
        <v>7.0000000000000007E-2</v>
      </c>
      <c r="AR7" s="115">
        <v>18</v>
      </c>
      <c r="AS7" s="116" t="s">
        <v>1</v>
      </c>
      <c r="AT7" s="116"/>
      <c r="AU7" s="117">
        <v>0.02</v>
      </c>
      <c r="AV7" s="116" t="s">
        <v>2</v>
      </c>
      <c r="AW7" s="116" t="s">
        <v>6</v>
      </c>
      <c r="AX7" s="118" t="s">
        <v>0</v>
      </c>
      <c r="AY7" s="117">
        <v>1</v>
      </c>
      <c r="AZ7" s="116" t="s">
        <v>14</v>
      </c>
      <c r="BA7" s="116" t="s">
        <v>6</v>
      </c>
      <c r="BB7" s="118" t="s">
        <v>0</v>
      </c>
      <c r="BC7" s="117">
        <v>4</v>
      </c>
      <c r="BD7" s="115">
        <v>71</v>
      </c>
      <c r="BE7" s="116" t="s">
        <v>1</v>
      </c>
      <c r="BF7" s="116" t="s">
        <v>5</v>
      </c>
      <c r="BG7" s="117">
        <v>1</v>
      </c>
      <c r="BH7" s="115">
        <v>13</v>
      </c>
      <c r="BI7" s="116" t="s">
        <v>6</v>
      </c>
      <c r="BJ7" s="116" t="s">
        <v>5</v>
      </c>
      <c r="BK7" s="117">
        <v>3</v>
      </c>
      <c r="BL7" s="115">
        <v>16</v>
      </c>
      <c r="BM7" s="116" t="s">
        <v>6</v>
      </c>
      <c r="BN7" s="116" t="s">
        <v>5</v>
      </c>
      <c r="BO7" s="117">
        <v>3</v>
      </c>
      <c r="BP7" s="116" t="s">
        <v>12</v>
      </c>
      <c r="BQ7" s="116" t="s">
        <v>6</v>
      </c>
      <c r="BR7" s="118" t="s">
        <v>0</v>
      </c>
      <c r="BS7" s="117">
        <v>0.15</v>
      </c>
      <c r="BT7" s="115">
        <v>3.7</v>
      </c>
      <c r="BU7" s="116" t="s">
        <v>1</v>
      </c>
      <c r="BV7" s="116"/>
      <c r="BW7" s="116">
        <v>0.06</v>
      </c>
      <c r="BX7" s="116" t="s">
        <v>10</v>
      </c>
      <c r="BY7" s="116" t="s">
        <v>6</v>
      </c>
      <c r="BZ7" s="118" t="s">
        <v>0</v>
      </c>
      <c r="CA7" s="117">
        <v>2</v>
      </c>
      <c r="CB7" s="116" t="s">
        <v>2</v>
      </c>
      <c r="CC7" s="116" t="s">
        <v>6</v>
      </c>
      <c r="CD7" s="118" t="s">
        <v>0</v>
      </c>
      <c r="CE7" s="117">
        <v>1</v>
      </c>
      <c r="CF7" s="116" t="s">
        <v>9</v>
      </c>
      <c r="CG7" s="116" t="s">
        <v>6</v>
      </c>
      <c r="CH7" s="118" t="s">
        <v>0</v>
      </c>
      <c r="CI7" s="116">
        <v>0.17</v>
      </c>
      <c r="CJ7" s="116" t="s">
        <v>8</v>
      </c>
      <c r="CK7" s="116" t="s">
        <v>6</v>
      </c>
      <c r="CL7" s="118" t="s">
        <v>0</v>
      </c>
      <c r="CM7" s="117">
        <v>0.7</v>
      </c>
      <c r="CN7" s="115">
        <v>1.2</v>
      </c>
      <c r="CO7" s="116" t="s">
        <v>1</v>
      </c>
      <c r="CP7" s="116"/>
      <c r="CQ7" s="117">
        <v>0.1</v>
      </c>
      <c r="CR7" s="115">
        <v>0.91</v>
      </c>
      <c r="CS7" s="116" t="s">
        <v>6</v>
      </c>
      <c r="CT7" s="116" t="s">
        <v>24</v>
      </c>
      <c r="CU7" s="117">
        <v>0.1</v>
      </c>
      <c r="CV7" s="116" t="s">
        <v>4</v>
      </c>
      <c r="CW7" s="116" t="s">
        <v>6</v>
      </c>
      <c r="CX7" s="118" t="s">
        <v>0</v>
      </c>
      <c r="CY7" s="117">
        <v>10</v>
      </c>
      <c r="CZ7" s="115">
        <v>1.4999999999999999E-2</v>
      </c>
      <c r="DA7" s="116" t="s">
        <v>1</v>
      </c>
      <c r="DB7" s="116" t="s">
        <v>5</v>
      </c>
      <c r="DC7" s="117">
        <v>3.0000000000000001E-3</v>
      </c>
      <c r="DD7" s="116" t="s">
        <v>104</v>
      </c>
      <c r="DE7" s="116" t="s">
        <v>1</v>
      </c>
      <c r="DF7" s="118" t="s">
        <v>0</v>
      </c>
      <c r="DG7" s="117">
        <v>3.0000000000000001E-3</v>
      </c>
      <c r="DH7" s="115">
        <v>14</v>
      </c>
      <c r="DI7" s="116" t="s">
        <v>1</v>
      </c>
      <c r="DJ7" s="116" t="s">
        <v>5</v>
      </c>
      <c r="DK7" s="117">
        <v>1</v>
      </c>
      <c r="DL7" s="115">
        <v>64</v>
      </c>
      <c r="DM7" s="116" t="s">
        <v>1</v>
      </c>
      <c r="DN7" s="116"/>
      <c r="DO7" s="116">
        <v>10</v>
      </c>
      <c r="DP7" s="119">
        <v>0.14799999999999999</v>
      </c>
      <c r="DQ7" s="116" t="s">
        <v>1</v>
      </c>
      <c r="DR7" s="116"/>
      <c r="DS7" s="117">
        <v>1E-3</v>
      </c>
      <c r="DT7" s="116" t="s">
        <v>3</v>
      </c>
      <c r="DU7" s="116" t="s">
        <v>1</v>
      </c>
      <c r="DV7" s="118" t="s">
        <v>0</v>
      </c>
      <c r="DW7" s="117">
        <v>0.05</v>
      </c>
      <c r="EE7" s="104" t="s">
        <v>328</v>
      </c>
    </row>
    <row r="8" spans="1:144" ht="15">
      <c r="A8" s="114">
        <v>7</v>
      </c>
      <c r="B8" s="113" t="s">
        <v>214</v>
      </c>
      <c r="C8" s="105">
        <v>9245</v>
      </c>
      <c r="D8" s="106" t="s">
        <v>352</v>
      </c>
      <c r="E8" s="106" t="s">
        <v>353</v>
      </c>
      <c r="F8" s="107">
        <v>37.172530000000002</v>
      </c>
      <c r="G8" s="107">
        <v>-107.296858</v>
      </c>
      <c r="H8" s="104" t="s">
        <v>196</v>
      </c>
      <c r="I8" s="114">
        <v>5.7</v>
      </c>
      <c r="J8" s="104" t="s">
        <v>153</v>
      </c>
      <c r="K8" s="108">
        <v>7.98</v>
      </c>
      <c r="L8" s="109" t="s">
        <v>217</v>
      </c>
      <c r="M8" s="110" t="s">
        <v>216</v>
      </c>
      <c r="N8" s="110">
        <v>17.41</v>
      </c>
      <c r="O8" s="111" t="s">
        <v>1430</v>
      </c>
      <c r="P8" s="104" t="s">
        <v>215</v>
      </c>
      <c r="Q8" s="112">
        <v>41837</v>
      </c>
      <c r="R8" s="138">
        <f t="shared" si="0"/>
        <v>198</v>
      </c>
      <c r="S8" s="140">
        <v>0.45833333333333331</v>
      </c>
      <c r="T8" s="104" t="s">
        <v>198</v>
      </c>
      <c r="U8" s="58">
        <v>1</v>
      </c>
      <c r="V8" s="61">
        <v>5</v>
      </c>
      <c r="W8" s="61">
        <v>20</v>
      </c>
      <c r="X8" s="61">
        <v>0</v>
      </c>
      <c r="Y8" s="62">
        <v>0</v>
      </c>
      <c r="AB8" s="115">
        <v>740</v>
      </c>
      <c r="AC8" s="116" t="s">
        <v>6</v>
      </c>
      <c r="AD8" s="116" t="s">
        <v>5</v>
      </c>
      <c r="AE8" s="117">
        <v>40</v>
      </c>
      <c r="AF8" s="115">
        <v>1.9</v>
      </c>
      <c r="AG8" s="116" t="s">
        <v>6</v>
      </c>
      <c r="AH8" s="116" t="s">
        <v>5</v>
      </c>
      <c r="AI8" s="117">
        <v>0.1</v>
      </c>
      <c r="AJ8" s="115">
        <v>15</v>
      </c>
      <c r="AK8" s="116" t="s">
        <v>6</v>
      </c>
      <c r="AL8" s="116" t="s">
        <v>5</v>
      </c>
      <c r="AM8" s="117">
        <v>0.1</v>
      </c>
      <c r="AN8" s="115">
        <v>0.34</v>
      </c>
      <c r="AO8" s="116" t="s">
        <v>6</v>
      </c>
      <c r="AP8" s="116" t="s">
        <v>24</v>
      </c>
      <c r="AQ8" s="117">
        <v>7.0000000000000007E-2</v>
      </c>
      <c r="AR8" s="115">
        <v>68</v>
      </c>
      <c r="AS8" s="116" t="s">
        <v>1</v>
      </c>
      <c r="AT8" s="116"/>
      <c r="AU8" s="117">
        <v>0.02</v>
      </c>
      <c r="AV8" s="116" t="s">
        <v>2</v>
      </c>
      <c r="AW8" s="116" t="s">
        <v>6</v>
      </c>
      <c r="AX8" s="118" t="s">
        <v>0</v>
      </c>
      <c r="AY8" s="117">
        <v>1</v>
      </c>
      <c r="AZ8" s="116" t="s">
        <v>14</v>
      </c>
      <c r="BA8" s="116" t="s">
        <v>6</v>
      </c>
      <c r="BB8" s="118" t="s">
        <v>0</v>
      </c>
      <c r="BC8" s="117">
        <v>4</v>
      </c>
      <c r="BD8" s="115">
        <v>440</v>
      </c>
      <c r="BE8" s="116" t="s">
        <v>1</v>
      </c>
      <c r="BF8" s="116" t="s">
        <v>5</v>
      </c>
      <c r="BG8" s="117">
        <v>1</v>
      </c>
      <c r="BH8" s="115">
        <v>490</v>
      </c>
      <c r="BI8" s="116" t="s">
        <v>6</v>
      </c>
      <c r="BJ8" s="116" t="s">
        <v>5</v>
      </c>
      <c r="BK8" s="117">
        <v>3</v>
      </c>
      <c r="BL8" s="115">
        <v>29000</v>
      </c>
      <c r="BM8" s="116" t="s">
        <v>6</v>
      </c>
      <c r="BN8" s="116" t="s">
        <v>5</v>
      </c>
      <c r="BO8" s="117">
        <v>3</v>
      </c>
      <c r="BP8" s="115">
        <v>1.6</v>
      </c>
      <c r="BQ8" s="116" t="s">
        <v>6</v>
      </c>
      <c r="BR8" s="116" t="s">
        <v>5</v>
      </c>
      <c r="BS8" s="117">
        <v>0.15</v>
      </c>
      <c r="BT8" s="115">
        <v>18</v>
      </c>
      <c r="BU8" s="116" t="s">
        <v>1</v>
      </c>
      <c r="BV8" s="116"/>
      <c r="BW8" s="116">
        <v>0.06</v>
      </c>
      <c r="BX8" s="115">
        <v>73</v>
      </c>
      <c r="BY8" s="116" t="s">
        <v>6</v>
      </c>
      <c r="BZ8" s="116" t="s">
        <v>5</v>
      </c>
      <c r="CA8" s="117">
        <v>2</v>
      </c>
      <c r="CB8" s="115">
        <v>4.4000000000000004</v>
      </c>
      <c r="CC8" s="116" t="s">
        <v>6</v>
      </c>
      <c r="CD8" s="116"/>
      <c r="CE8" s="117">
        <v>1</v>
      </c>
      <c r="CF8" s="115">
        <v>1.2</v>
      </c>
      <c r="CG8" s="116" t="s">
        <v>6</v>
      </c>
      <c r="CH8" s="116" t="s">
        <v>5</v>
      </c>
      <c r="CI8" s="116">
        <v>0.17</v>
      </c>
      <c r="CJ8" s="116" t="s">
        <v>8</v>
      </c>
      <c r="CK8" s="116" t="s">
        <v>6</v>
      </c>
      <c r="CL8" s="118" t="s">
        <v>0</v>
      </c>
      <c r="CM8" s="117">
        <v>0.7</v>
      </c>
      <c r="CN8" s="115">
        <v>21</v>
      </c>
      <c r="CO8" s="116" t="s">
        <v>1</v>
      </c>
      <c r="CP8" s="116"/>
      <c r="CQ8" s="117">
        <v>0.1</v>
      </c>
      <c r="CR8" s="115">
        <v>0.9</v>
      </c>
      <c r="CS8" s="116" t="s">
        <v>6</v>
      </c>
      <c r="CT8" s="116" t="s">
        <v>24</v>
      </c>
      <c r="CU8" s="117">
        <v>0.1</v>
      </c>
      <c r="CV8" s="115">
        <v>15</v>
      </c>
      <c r="CW8" s="116" t="s">
        <v>6</v>
      </c>
      <c r="CX8" s="116" t="s">
        <v>5</v>
      </c>
      <c r="CY8" s="117">
        <v>10</v>
      </c>
      <c r="CZ8" s="115">
        <v>0.12</v>
      </c>
      <c r="DA8" s="116" t="s">
        <v>1</v>
      </c>
      <c r="DB8" s="116" t="s">
        <v>5</v>
      </c>
      <c r="DC8" s="117">
        <v>3.0000000000000001E-3</v>
      </c>
      <c r="DD8" s="115">
        <v>1.1000000000000001</v>
      </c>
      <c r="DE8" s="116" t="s">
        <v>1</v>
      </c>
      <c r="DF8" s="116"/>
      <c r="DG8" s="117">
        <v>3.0000000000000001E-3</v>
      </c>
      <c r="DH8" s="115">
        <v>150</v>
      </c>
      <c r="DI8" s="116" t="s">
        <v>1</v>
      </c>
      <c r="DJ8" s="116" t="s">
        <v>5</v>
      </c>
      <c r="DK8" s="117">
        <v>1</v>
      </c>
      <c r="DL8" s="115">
        <v>260</v>
      </c>
      <c r="DM8" s="116" t="s">
        <v>1</v>
      </c>
      <c r="DN8" s="116"/>
      <c r="DO8" s="116">
        <v>10</v>
      </c>
      <c r="DP8" s="119">
        <v>1.1000000000000001</v>
      </c>
      <c r="DQ8" s="116" t="s">
        <v>1</v>
      </c>
      <c r="DR8" s="116"/>
      <c r="DS8" s="117">
        <v>1E-3</v>
      </c>
      <c r="DT8" s="115">
        <v>0.88</v>
      </c>
      <c r="DU8" s="116" t="s">
        <v>1</v>
      </c>
      <c r="DV8" s="116"/>
      <c r="DW8" s="117">
        <v>0.05</v>
      </c>
      <c r="EE8" s="104" t="s">
        <v>328</v>
      </c>
    </row>
    <row r="9" spans="1:144" ht="15">
      <c r="A9" s="114">
        <v>8</v>
      </c>
      <c r="B9" s="113" t="s">
        <v>212</v>
      </c>
      <c r="C9" s="122">
        <v>9274</v>
      </c>
      <c r="D9" s="106" t="s">
        <v>356</v>
      </c>
      <c r="E9" s="106" t="s">
        <v>357</v>
      </c>
      <c r="F9" s="107">
        <v>37.455877000000001</v>
      </c>
      <c r="G9" s="107">
        <v>-107.198972</v>
      </c>
      <c r="H9" s="104" t="s">
        <v>196</v>
      </c>
      <c r="I9" s="114">
        <v>5.7</v>
      </c>
      <c r="J9" s="104" t="s">
        <v>153</v>
      </c>
      <c r="K9" s="108">
        <v>8.81</v>
      </c>
      <c r="L9" s="109" t="s">
        <v>211</v>
      </c>
      <c r="M9" s="110" t="s">
        <v>210</v>
      </c>
      <c r="N9" s="110">
        <v>23.26</v>
      </c>
      <c r="O9" s="111" t="s">
        <v>1430</v>
      </c>
      <c r="P9" s="104" t="s">
        <v>213</v>
      </c>
      <c r="Q9" s="112">
        <v>41837</v>
      </c>
      <c r="R9" s="138">
        <f t="shared" si="0"/>
        <v>198</v>
      </c>
      <c r="S9" s="140">
        <v>0.56944444444444442</v>
      </c>
      <c r="T9" s="104" t="s">
        <v>198</v>
      </c>
      <c r="U9" s="58">
        <v>1</v>
      </c>
      <c r="V9" s="61">
        <v>19</v>
      </c>
      <c r="W9" s="61">
        <v>20</v>
      </c>
      <c r="X9" s="61">
        <v>6</v>
      </c>
      <c r="Y9" s="62">
        <v>0.3</v>
      </c>
      <c r="AB9" s="115">
        <v>200</v>
      </c>
      <c r="AC9" s="116" t="s">
        <v>6</v>
      </c>
      <c r="AD9" s="116" t="s">
        <v>5</v>
      </c>
      <c r="AE9" s="117">
        <v>40</v>
      </c>
      <c r="AF9" s="115">
        <v>0.36</v>
      </c>
      <c r="AG9" s="116" t="s">
        <v>6</v>
      </c>
      <c r="AH9" s="116" t="s">
        <v>24</v>
      </c>
      <c r="AI9" s="117">
        <v>0.1</v>
      </c>
      <c r="AJ9" s="115">
        <v>0.92</v>
      </c>
      <c r="AK9" s="116" t="s">
        <v>6</v>
      </c>
      <c r="AL9" s="116" t="s">
        <v>24</v>
      </c>
      <c r="AM9" s="117">
        <v>0.1</v>
      </c>
      <c r="AN9" s="116" t="s">
        <v>15</v>
      </c>
      <c r="AO9" s="116" t="s">
        <v>6</v>
      </c>
      <c r="AP9" s="118" t="s">
        <v>0</v>
      </c>
      <c r="AQ9" s="117">
        <v>7.0000000000000007E-2</v>
      </c>
      <c r="AR9" s="115">
        <v>7.7</v>
      </c>
      <c r="AS9" s="116" t="s">
        <v>1</v>
      </c>
      <c r="AT9" s="116"/>
      <c r="AU9" s="117">
        <v>0.02</v>
      </c>
      <c r="AV9" s="116" t="s">
        <v>2</v>
      </c>
      <c r="AW9" s="116" t="s">
        <v>6</v>
      </c>
      <c r="AX9" s="118" t="s">
        <v>0</v>
      </c>
      <c r="AY9" s="117">
        <v>1</v>
      </c>
      <c r="AZ9" s="116" t="s">
        <v>14</v>
      </c>
      <c r="BA9" s="116" t="s">
        <v>6</v>
      </c>
      <c r="BB9" s="118" t="s">
        <v>0</v>
      </c>
      <c r="BC9" s="117">
        <v>4</v>
      </c>
      <c r="BD9" s="115">
        <v>26</v>
      </c>
      <c r="BE9" s="116" t="s">
        <v>1</v>
      </c>
      <c r="BF9" s="116" t="s">
        <v>5</v>
      </c>
      <c r="BG9" s="117">
        <v>1</v>
      </c>
      <c r="BH9" s="115">
        <v>240</v>
      </c>
      <c r="BI9" s="116" t="s">
        <v>6</v>
      </c>
      <c r="BJ9" s="116" t="s">
        <v>5</v>
      </c>
      <c r="BK9" s="117">
        <v>3</v>
      </c>
      <c r="BL9" s="115">
        <v>370</v>
      </c>
      <c r="BM9" s="116" t="s">
        <v>6</v>
      </c>
      <c r="BN9" s="116" t="s">
        <v>5</v>
      </c>
      <c r="BO9" s="117">
        <v>3</v>
      </c>
      <c r="BP9" s="116" t="s">
        <v>12</v>
      </c>
      <c r="BQ9" s="116" t="s">
        <v>6</v>
      </c>
      <c r="BR9" s="118" t="s">
        <v>0</v>
      </c>
      <c r="BS9" s="117">
        <v>0.15</v>
      </c>
      <c r="BT9" s="115">
        <v>1.3</v>
      </c>
      <c r="BU9" s="116" t="s">
        <v>1</v>
      </c>
      <c r="BV9" s="116"/>
      <c r="BW9" s="116">
        <v>0.06</v>
      </c>
      <c r="BX9" s="115">
        <v>26</v>
      </c>
      <c r="BY9" s="116" t="s">
        <v>6</v>
      </c>
      <c r="BZ9" s="116" t="s">
        <v>5</v>
      </c>
      <c r="CA9" s="117">
        <v>2</v>
      </c>
      <c r="CB9" s="116" t="s">
        <v>2</v>
      </c>
      <c r="CC9" s="116" t="s">
        <v>6</v>
      </c>
      <c r="CD9" s="118" t="s">
        <v>0</v>
      </c>
      <c r="CE9" s="117">
        <v>1</v>
      </c>
      <c r="CF9" s="116" t="s">
        <v>9</v>
      </c>
      <c r="CG9" s="116" t="s">
        <v>6</v>
      </c>
      <c r="CH9" s="118" t="s">
        <v>0</v>
      </c>
      <c r="CI9" s="116">
        <v>0.17</v>
      </c>
      <c r="CJ9" s="116" t="s">
        <v>8</v>
      </c>
      <c r="CK9" s="116" t="s">
        <v>6</v>
      </c>
      <c r="CL9" s="118" t="s">
        <v>0</v>
      </c>
      <c r="CM9" s="117">
        <v>0.7</v>
      </c>
      <c r="CN9" s="115">
        <v>3.4</v>
      </c>
      <c r="CO9" s="116" t="s">
        <v>1</v>
      </c>
      <c r="CP9" s="116"/>
      <c r="CQ9" s="117">
        <v>0.1</v>
      </c>
      <c r="CR9" s="115">
        <v>0.1</v>
      </c>
      <c r="CS9" s="116" t="s">
        <v>6</v>
      </c>
      <c r="CT9" s="116" t="s">
        <v>24</v>
      </c>
      <c r="CU9" s="117">
        <v>0.1</v>
      </c>
      <c r="CV9" s="116" t="s">
        <v>4</v>
      </c>
      <c r="CW9" s="116" t="s">
        <v>6</v>
      </c>
      <c r="CX9" s="118" t="s">
        <v>0</v>
      </c>
      <c r="CY9" s="117">
        <v>10</v>
      </c>
      <c r="CZ9" s="115">
        <v>2.1000000000000001E-2</v>
      </c>
      <c r="DA9" s="116" t="s">
        <v>1</v>
      </c>
      <c r="DB9" s="116" t="s">
        <v>5</v>
      </c>
      <c r="DC9" s="117">
        <v>3.0000000000000001E-3</v>
      </c>
      <c r="DD9" s="115">
        <v>4.3999999999999997E-2</v>
      </c>
      <c r="DE9" s="116" t="s">
        <v>1</v>
      </c>
      <c r="DF9" s="116"/>
      <c r="DG9" s="117">
        <v>3.0000000000000001E-3</v>
      </c>
      <c r="DH9" s="115">
        <v>2.1</v>
      </c>
      <c r="DI9" s="116" t="s">
        <v>1</v>
      </c>
      <c r="DJ9" s="116" t="s">
        <v>5</v>
      </c>
      <c r="DK9" s="117">
        <v>1</v>
      </c>
      <c r="DL9" s="115">
        <v>31</v>
      </c>
      <c r="DM9" s="116" t="s">
        <v>1</v>
      </c>
      <c r="DN9" s="116"/>
      <c r="DO9" s="116">
        <v>10</v>
      </c>
      <c r="DP9" s="119">
        <v>0.20499999999999999</v>
      </c>
      <c r="DQ9" s="116" t="s">
        <v>1</v>
      </c>
      <c r="DR9" s="116"/>
      <c r="DS9" s="117">
        <v>1E-3</v>
      </c>
      <c r="DT9" s="116" t="s">
        <v>3</v>
      </c>
      <c r="DU9" s="116" t="s">
        <v>1</v>
      </c>
      <c r="DV9" s="118" t="s">
        <v>0</v>
      </c>
      <c r="DW9" s="117">
        <v>0.05</v>
      </c>
      <c r="EB9" s="123"/>
      <c r="EC9" s="123"/>
      <c r="ED9" s="123"/>
      <c r="EE9" s="104" t="s">
        <v>328</v>
      </c>
      <c r="EF9" s="124"/>
      <c r="EG9" s="134"/>
      <c r="EH9" s="126"/>
      <c r="EI9" s="126"/>
      <c r="EJ9" s="125"/>
      <c r="EK9" s="125"/>
      <c r="EL9" s="125"/>
      <c r="EM9" s="124"/>
      <c r="EN9" s="127"/>
    </row>
    <row r="10" spans="1:144" ht="15">
      <c r="A10" s="114">
        <v>9</v>
      </c>
      <c r="B10" s="113" t="s">
        <v>208</v>
      </c>
      <c r="C10" s="122">
        <v>9274</v>
      </c>
      <c r="D10" s="106" t="s">
        <v>356</v>
      </c>
      <c r="E10" s="106" t="s">
        <v>357</v>
      </c>
      <c r="F10" s="107">
        <v>37.455877000000001</v>
      </c>
      <c r="G10" s="107">
        <v>-107.198972</v>
      </c>
      <c r="H10" s="104" t="s">
        <v>196</v>
      </c>
      <c r="I10" s="114">
        <v>5.7</v>
      </c>
      <c r="J10" s="104" t="s">
        <v>153</v>
      </c>
      <c r="K10" s="108">
        <v>8.81</v>
      </c>
      <c r="L10" s="109" t="s">
        <v>211</v>
      </c>
      <c r="M10" s="110" t="s">
        <v>210</v>
      </c>
      <c r="N10" s="110">
        <v>23.26</v>
      </c>
      <c r="O10" s="111" t="s">
        <v>31</v>
      </c>
      <c r="P10" s="104" t="s">
        <v>209</v>
      </c>
      <c r="Q10" s="112">
        <v>41837</v>
      </c>
      <c r="R10" s="138">
        <f t="shared" si="0"/>
        <v>198</v>
      </c>
      <c r="S10" s="140">
        <v>0.56944444444444442</v>
      </c>
      <c r="T10" s="104" t="s">
        <v>198</v>
      </c>
      <c r="U10" s="58">
        <v>1</v>
      </c>
      <c r="V10" s="61">
        <v>19</v>
      </c>
      <c r="W10" s="61">
        <v>20</v>
      </c>
      <c r="X10" s="61">
        <v>6</v>
      </c>
      <c r="Y10" s="62">
        <v>0.3</v>
      </c>
      <c r="AB10" s="115">
        <v>200</v>
      </c>
      <c r="AC10" s="116" t="s">
        <v>6</v>
      </c>
      <c r="AD10" s="116" t="s">
        <v>5</v>
      </c>
      <c r="AE10" s="117">
        <v>40</v>
      </c>
      <c r="AF10" s="115">
        <v>0.34</v>
      </c>
      <c r="AG10" s="116" t="s">
        <v>6</v>
      </c>
      <c r="AH10" s="116" t="s">
        <v>24</v>
      </c>
      <c r="AI10" s="117">
        <v>0.1</v>
      </c>
      <c r="AJ10" s="115">
        <v>0.92</v>
      </c>
      <c r="AK10" s="116" t="s">
        <v>6</v>
      </c>
      <c r="AL10" s="116" t="s">
        <v>24</v>
      </c>
      <c r="AM10" s="117">
        <v>0.1</v>
      </c>
      <c r="AN10" s="116" t="s">
        <v>15</v>
      </c>
      <c r="AO10" s="116" t="s">
        <v>6</v>
      </c>
      <c r="AP10" s="118" t="s">
        <v>0</v>
      </c>
      <c r="AQ10" s="117">
        <v>7.0000000000000007E-2</v>
      </c>
      <c r="AR10" s="115">
        <v>6.4</v>
      </c>
      <c r="AS10" s="116" t="s">
        <v>1</v>
      </c>
      <c r="AT10" s="116"/>
      <c r="AU10" s="117">
        <v>0.02</v>
      </c>
      <c r="AV10" s="116" t="s">
        <v>2</v>
      </c>
      <c r="AW10" s="116" t="s">
        <v>6</v>
      </c>
      <c r="AX10" s="118" t="s">
        <v>0</v>
      </c>
      <c r="AY10" s="117">
        <v>1</v>
      </c>
      <c r="AZ10" s="116" t="s">
        <v>14</v>
      </c>
      <c r="BA10" s="116" t="s">
        <v>6</v>
      </c>
      <c r="BB10" s="118" t="s">
        <v>0</v>
      </c>
      <c r="BC10" s="117">
        <v>4</v>
      </c>
      <c r="BD10" s="115">
        <v>27</v>
      </c>
      <c r="BE10" s="116" t="s">
        <v>1</v>
      </c>
      <c r="BF10" s="116" t="s">
        <v>5</v>
      </c>
      <c r="BG10" s="117">
        <v>1</v>
      </c>
      <c r="BH10" s="115">
        <v>220</v>
      </c>
      <c r="BI10" s="116" t="s">
        <v>6</v>
      </c>
      <c r="BJ10" s="116" t="s">
        <v>5</v>
      </c>
      <c r="BK10" s="117">
        <v>3</v>
      </c>
      <c r="BL10" s="115">
        <v>400</v>
      </c>
      <c r="BM10" s="116" t="s">
        <v>6</v>
      </c>
      <c r="BN10" s="116" t="s">
        <v>5</v>
      </c>
      <c r="BO10" s="117">
        <v>3</v>
      </c>
      <c r="BP10" s="116" t="s">
        <v>12</v>
      </c>
      <c r="BQ10" s="116" t="s">
        <v>6</v>
      </c>
      <c r="BR10" s="118" t="s">
        <v>0</v>
      </c>
      <c r="BS10" s="117">
        <v>0.15</v>
      </c>
      <c r="BT10" s="115">
        <v>1</v>
      </c>
      <c r="BU10" s="116" t="s">
        <v>1</v>
      </c>
      <c r="BV10" s="116"/>
      <c r="BW10" s="116">
        <v>0.06</v>
      </c>
      <c r="BX10" s="115">
        <v>20</v>
      </c>
      <c r="BY10" s="116" t="s">
        <v>6</v>
      </c>
      <c r="BZ10" s="116" t="s">
        <v>5</v>
      </c>
      <c r="CA10" s="117">
        <v>2</v>
      </c>
      <c r="CB10" s="116" t="s">
        <v>2</v>
      </c>
      <c r="CC10" s="116" t="s">
        <v>6</v>
      </c>
      <c r="CD10" s="118" t="s">
        <v>0</v>
      </c>
      <c r="CE10" s="117">
        <v>1</v>
      </c>
      <c r="CF10" s="116" t="s">
        <v>9</v>
      </c>
      <c r="CG10" s="116" t="s">
        <v>6</v>
      </c>
      <c r="CH10" s="118" t="s">
        <v>0</v>
      </c>
      <c r="CI10" s="116">
        <v>0.17</v>
      </c>
      <c r="CJ10" s="116" t="s">
        <v>8</v>
      </c>
      <c r="CK10" s="116" t="s">
        <v>6</v>
      </c>
      <c r="CL10" s="118" t="s">
        <v>0</v>
      </c>
      <c r="CM10" s="117">
        <v>0.7</v>
      </c>
      <c r="CN10" s="115">
        <v>2.9</v>
      </c>
      <c r="CO10" s="116" t="s">
        <v>1</v>
      </c>
      <c r="CP10" s="116"/>
      <c r="CQ10" s="117">
        <v>0.1</v>
      </c>
      <c r="CR10" s="116" t="s">
        <v>7</v>
      </c>
      <c r="CS10" s="116" t="s">
        <v>6</v>
      </c>
      <c r="CT10" s="118" t="s">
        <v>0</v>
      </c>
      <c r="CU10" s="117">
        <v>0.1</v>
      </c>
      <c r="CV10" s="116" t="s">
        <v>4</v>
      </c>
      <c r="CW10" s="116" t="s">
        <v>6</v>
      </c>
      <c r="CX10" s="118" t="s">
        <v>0</v>
      </c>
      <c r="CY10" s="117">
        <v>10</v>
      </c>
      <c r="CZ10" s="115">
        <v>2.9000000000000001E-2</v>
      </c>
      <c r="DA10" s="116" t="s">
        <v>1</v>
      </c>
      <c r="DB10" s="116" t="s">
        <v>5</v>
      </c>
      <c r="DC10" s="117">
        <v>3.0000000000000001E-3</v>
      </c>
      <c r="DD10" s="115">
        <v>4.3999999999999997E-2</v>
      </c>
      <c r="DE10" s="116" t="s">
        <v>1</v>
      </c>
      <c r="DF10" s="116"/>
      <c r="DG10" s="117">
        <v>3.0000000000000001E-3</v>
      </c>
      <c r="DH10" s="115">
        <v>2.1</v>
      </c>
      <c r="DI10" s="116" t="s">
        <v>1</v>
      </c>
      <c r="DJ10" s="116" t="s">
        <v>5</v>
      </c>
      <c r="DK10" s="117">
        <v>1</v>
      </c>
      <c r="DL10" s="115">
        <v>31</v>
      </c>
      <c r="DM10" s="116" t="s">
        <v>1</v>
      </c>
      <c r="DN10" s="116"/>
      <c r="DO10" s="116">
        <v>10</v>
      </c>
      <c r="DP10" s="119">
        <v>0.20399999999999999</v>
      </c>
      <c r="DQ10" s="116" t="s">
        <v>1</v>
      </c>
      <c r="DR10" s="116"/>
      <c r="DS10" s="117">
        <v>1E-3</v>
      </c>
      <c r="DT10" s="116" t="s">
        <v>3</v>
      </c>
      <c r="DU10" s="116" t="s">
        <v>1</v>
      </c>
      <c r="DV10" s="118" t="s">
        <v>0</v>
      </c>
      <c r="DW10" s="117">
        <v>0.05</v>
      </c>
      <c r="EE10" s="104" t="s">
        <v>328</v>
      </c>
    </row>
    <row r="11" spans="1:144" ht="15">
      <c r="A11" s="114">
        <v>10</v>
      </c>
      <c r="B11" s="113" t="s">
        <v>206</v>
      </c>
      <c r="C11" s="122">
        <v>9274</v>
      </c>
      <c r="D11" s="106" t="s">
        <v>356</v>
      </c>
      <c r="E11" s="106" t="s">
        <v>357</v>
      </c>
      <c r="F11" s="107">
        <v>37.455877000000001</v>
      </c>
      <c r="G11" s="107">
        <v>-107.198972</v>
      </c>
      <c r="H11" s="104" t="s">
        <v>196</v>
      </c>
      <c r="I11" s="114">
        <v>5.7</v>
      </c>
      <c r="J11" s="104" t="s">
        <v>153</v>
      </c>
      <c r="K11" s="108" t="s">
        <v>328</v>
      </c>
      <c r="L11" s="108" t="s">
        <v>328</v>
      </c>
      <c r="M11" s="108" t="s">
        <v>328</v>
      </c>
      <c r="N11" s="108" t="s">
        <v>328</v>
      </c>
      <c r="O11" s="111" t="s">
        <v>23</v>
      </c>
      <c r="P11" s="104" t="s">
        <v>207</v>
      </c>
      <c r="Q11" s="112">
        <v>41837</v>
      </c>
      <c r="R11" s="138">
        <f t="shared" si="0"/>
        <v>198</v>
      </c>
      <c r="S11" s="140">
        <v>0.56944444444444442</v>
      </c>
      <c r="T11" s="104" t="s">
        <v>198</v>
      </c>
      <c r="U11" s="108" t="s">
        <v>328</v>
      </c>
      <c r="V11" s="61">
        <v>19</v>
      </c>
      <c r="W11" s="61">
        <v>20</v>
      </c>
      <c r="X11" s="61">
        <v>6</v>
      </c>
      <c r="Y11" s="62">
        <v>0.3</v>
      </c>
      <c r="AB11" s="116" t="s">
        <v>16</v>
      </c>
      <c r="AC11" s="116" t="s">
        <v>6</v>
      </c>
      <c r="AD11" s="116" t="s">
        <v>5</v>
      </c>
      <c r="AE11" s="117">
        <v>40</v>
      </c>
      <c r="AF11" s="116" t="s">
        <v>7</v>
      </c>
      <c r="AG11" s="116" t="s">
        <v>6</v>
      </c>
      <c r="AH11" s="116"/>
      <c r="AI11" s="117">
        <v>0.1</v>
      </c>
      <c r="AJ11" s="116" t="s">
        <v>7</v>
      </c>
      <c r="AK11" s="116" t="s">
        <v>6</v>
      </c>
      <c r="AL11" s="116" t="s">
        <v>5</v>
      </c>
      <c r="AM11" s="117">
        <v>0.1</v>
      </c>
      <c r="AN11" s="116" t="s">
        <v>15</v>
      </c>
      <c r="AO11" s="116" t="s">
        <v>6</v>
      </c>
      <c r="AP11" s="118" t="s">
        <v>0</v>
      </c>
      <c r="AQ11" s="117">
        <v>7.0000000000000007E-2</v>
      </c>
      <c r="AR11" s="115">
        <v>9.0999999999999998E-2</v>
      </c>
      <c r="AS11" s="116" t="s">
        <v>1</v>
      </c>
      <c r="AT11" s="116"/>
      <c r="AU11" s="117">
        <v>0.02</v>
      </c>
      <c r="AV11" s="116" t="s">
        <v>2</v>
      </c>
      <c r="AW11" s="116" t="s">
        <v>6</v>
      </c>
      <c r="AX11" s="118" t="s">
        <v>0</v>
      </c>
      <c r="AY11" s="117">
        <v>1</v>
      </c>
      <c r="AZ11" s="116" t="s">
        <v>14</v>
      </c>
      <c r="BA11" s="116" t="s">
        <v>6</v>
      </c>
      <c r="BB11" s="118" t="s">
        <v>0</v>
      </c>
      <c r="BC11" s="117">
        <v>4</v>
      </c>
      <c r="BD11" s="116" t="s">
        <v>2</v>
      </c>
      <c r="BE11" s="116" t="s">
        <v>1</v>
      </c>
      <c r="BF11" s="118" t="s">
        <v>0</v>
      </c>
      <c r="BG11" s="117">
        <v>1</v>
      </c>
      <c r="BH11" s="116" t="s">
        <v>13</v>
      </c>
      <c r="BI11" s="116" t="s">
        <v>6</v>
      </c>
      <c r="BJ11" s="118" t="s">
        <v>0</v>
      </c>
      <c r="BK11" s="117">
        <v>3</v>
      </c>
      <c r="BL11" s="116" t="s">
        <v>13</v>
      </c>
      <c r="BM11" s="116" t="s">
        <v>6</v>
      </c>
      <c r="BN11" s="118" t="s">
        <v>0</v>
      </c>
      <c r="BO11" s="117">
        <v>3</v>
      </c>
      <c r="BP11" s="116" t="s">
        <v>12</v>
      </c>
      <c r="BQ11" s="116" t="s">
        <v>6</v>
      </c>
      <c r="BR11" s="118" t="s">
        <v>0</v>
      </c>
      <c r="BS11" s="117">
        <v>0.15</v>
      </c>
      <c r="BT11" s="116" t="s">
        <v>11</v>
      </c>
      <c r="BU11" s="116" t="s">
        <v>1</v>
      </c>
      <c r="BV11" s="118" t="s">
        <v>0</v>
      </c>
      <c r="BW11" s="116">
        <v>0.06</v>
      </c>
      <c r="BX11" s="116" t="s">
        <v>10</v>
      </c>
      <c r="BY11" s="116" t="s">
        <v>6</v>
      </c>
      <c r="BZ11" s="118" t="s">
        <v>0</v>
      </c>
      <c r="CA11" s="117">
        <v>2</v>
      </c>
      <c r="CB11" s="116" t="s">
        <v>2</v>
      </c>
      <c r="CC11" s="116" t="s">
        <v>6</v>
      </c>
      <c r="CD11" s="118" t="s">
        <v>0</v>
      </c>
      <c r="CE11" s="117">
        <v>1</v>
      </c>
      <c r="CF11" s="116" t="s">
        <v>9</v>
      </c>
      <c r="CG11" s="116" t="s">
        <v>6</v>
      </c>
      <c r="CH11" s="118" t="s">
        <v>0</v>
      </c>
      <c r="CI11" s="116">
        <v>0.17</v>
      </c>
      <c r="CJ11" s="116" t="s">
        <v>8</v>
      </c>
      <c r="CK11" s="116" t="s">
        <v>6</v>
      </c>
      <c r="CL11" s="118" t="s">
        <v>0</v>
      </c>
      <c r="CM11" s="117">
        <v>0.7</v>
      </c>
      <c r="CN11" s="115">
        <v>0.41</v>
      </c>
      <c r="CO11" s="116" t="s">
        <v>1</v>
      </c>
      <c r="CP11" s="116"/>
      <c r="CQ11" s="117">
        <v>0.1</v>
      </c>
      <c r="CR11" s="116" t="s">
        <v>7</v>
      </c>
      <c r="CS11" s="116" t="s">
        <v>6</v>
      </c>
      <c r="CT11" s="118" t="s">
        <v>0</v>
      </c>
      <c r="CU11" s="117">
        <v>0.1</v>
      </c>
      <c r="CV11" s="116" t="s">
        <v>4</v>
      </c>
      <c r="CW11" s="116" t="s">
        <v>6</v>
      </c>
      <c r="CX11" s="118" t="s">
        <v>0</v>
      </c>
      <c r="CY11" s="117">
        <v>10</v>
      </c>
      <c r="CZ11" s="115">
        <v>1.7999999999999999E-2</v>
      </c>
      <c r="DA11" s="116" t="s">
        <v>1</v>
      </c>
      <c r="DB11" s="116" t="s">
        <v>5</v>
      </c>
      <c r="DC11" s="117">
        <v>3.0000000000000001E-3</v>
      </c>
      <c r="DD11" s="116" t="s">
        <v>104</v>
      </c>
      <c r="DE11" s="116" t="s">
        <v>1</v>
      </c>
      <c r="DF11" s="118" t="s">
        <v>0</v>
      </c>
      <c r="DG11" s="117">
        <v>3.0000000000000001E-3</v>
      </c>
      <c r="DH11" s="116" t="s">
        <v>2</v>
      </c>
      <c r="DI11" s="116" t="s">
        <v>1</v>
      </c>
      <c r="DJ11" s="118" t="s">
        <v>0</v>
      </c>
      <c r="DK11" s="117">
        <v>1</v>
      </c>
      <c r="DL11" s="116" t="s">
        <v>4</v>
      </c>
      <c r="DM11" s="116" t="s">
        <v>1</v>
      </c>
      <c r="DN11" s="116" t="s">
        <v>0</v>
      </c>
      <c r="DO11" s="116">
        <v>10</v>
      </c>
      <c r="DP11" s="119">
        <v>6.4000000000000001E-2</v>
      </c>
      <c r="DQ11" s="116" t="s">
        <v>1</v>
      </c>
      <c r="DR11" s="116"/>
      <c r="DS11" s="117">
        <v>1E-3</v>
      </c>
      <c r="DT11" s="116" t="s">
        <v>3</v>
      </c>
      <c r="DU11" s="116" t="s">
        <v>1</v>
      </c>
      <c r="DV11" s="118" t="s">
        <v>0</v>
      </c>
      <c r="DW11" s="117">
        <v>0.05</v>
      </c>
      <c r="EE11" s="104" t="s">
        <v>328</v>
      </c>
    </row>
    <row r="12" spans="1:144" ht="15">
      <c r="A12" s="114">
        <v>11</v>
      </c>
      <c r="B12" s="113" t="s">
        <v>202</v>
      </c>
      <c r="C12" s="122">
        <v>9862</v>
      </c>
      <c r="D12" s="106" t="s">
        <v>364</v>
      </c>
      <c r="E12" s="106" t="s">
        <v>365</v>
      </c>
      <c r="F12" s="107">
        <v>37.143698000000001</v>
      </c>
      <c r="G12" s="107">
        <v>-106.88550600000001</v>
      </c>
      <c r="H12" s="104" t="s">
        <v>196</v>
      </c>
      <c r="I12" s="114">
        <v>5.7</v>
      </c>
      <c r="J12" s="104" t="s">
        <v>153</v>
      </c>
      <c r="K12" s="108">
        <v>8.24</v>
      </c>
      <c r="L12" s="109" t="s">
        <v>205</v>
      </c>
      <c r="M12" s="110" t="s">
        <v>204</v>
      </c>
      <c r="N12" s="110">
        <v>22.79</v>
      </c>
      <c r="O12" s="111" t="s">
        <v>1430</v>
      </c>
      <c r="P12" s="104" t="s">
        <v>203</v>
      </c>
      <c r="Q12" s="112">
        <v>41837</v>
      </c>
      <c r="R12" s="138">
        <f t="shared" si="0"/>
        <v>198</v>
      </c>
      <c r="S12" s="140">
        <v>0.64583333333333337</v>
      </c>
      <c r="T12" s="104" t="s">
        <v>198</v>
      </c>
      <c r="U12" s="58">
        <v>1</v>
      </c>
      <c r="V12" s="61">
        <v>15</v>
      </c>
      <c r="W12" s="61">
        <v>20</v>
      </c>
      <c r="X12" s="61">
        <v>4</v>
      </c>
      <c r="Y12" s="62">
        <v>0.2</v>
      </c>
      <c r="AB12" s="115">
        <v>170</v>
      </c>
      <c r="AC12" s="116" t="s">
        <v>6</v>
      </c>
      <c r="AD12" s="116" t="s">
        <v>5</v>
      </c>
      <c r="AE12" s="117">
        <v>40</v>
      </c>
      <c r="AF12" s="115">
        <v>0.33</v>
      </c>
      <c r="AG12" s="116" t="s">
        <v>6</v>
      </c>
      <c r="AH12" s="116" t="s">
        <v>24</v>
      </c>
      <c r="AI12" s="117">
        <v>0.1</v>
      </c>
      <c r="AJ12" s="115">
        <v>1.1000000000000001</v>
      </c>
      <c r="AK12" s="116" t="s">
        <v>6</v>
      </c>
      <c r="AL12" s="116" t="s">
        <v>5</v>
      </c>
      <c r="AM12" s="117">
        <v>0.1</v>
      </c>
      <c r="AN12" s="116" t="s">
        <v>15</v>
      </c>
      <c r="AO12" s="116" t="s">
        <v>6</v>
      </c>
      <c r="AP12" s="118" t="s">
        <v>0</v>
      </c>
      <c r="AQ12" s="117">
        <v>7.0000000000000007E-2</v>
      </c>
      <c r="AR12" s="115">
        <v>12</v>
      </c>
      <c r="AS12" s="116" t="s">
        <v>1</v>
      </c>
      <c r="AT12" s="116"/>
      <c r="AU12" s="117">
        <v>0.02</v>
      </c>
      <c r="AV12" s="116" t="s">
        <v>2</v>
      </c>
      <c r="AW12" s="116" t="s">
        <v>6</v>
      </c>
      <c r="AX12" s="118" t="s">
        <v>0</v>
      </c>
      <c r="AY12" s="117">
        <v>1</v>
      </c>
      <c r="AZ12" s="116" t="s">
        <v>14</v>
      </c>
      <c r="BA12" s="116" t="s">
        <v>6</v>
      </c>
      <c r="BB12" s="118" t="s">
        <v>0</v>
      </c>
      <c r="BC12" s="117">
        <v>4</v>
      </c>
      <c r="BD12" s="115">
        <v>50</v>
      </c>
      <c r="BE12" s="116" t="s">
        <v>1</v>
      </c>
      <c r="BF12" s="116" t="s">
        <v>5</v>
      </c>
      <c r="BG12" s="117">
        <v>1</v>
      </c>
      <c r="BH12" s="115">
        <v>210</v>
      </c>
      <c r="BI12" s="116" t="s">
        <v>6</v>
      </c>
      <c r="BJ12" s="116" t="s">
        <v>5</v>
      </c>
      <c r="BK12" s="117">
        <v>3</v>
      </c>
      <c r="BL12" s="115">
        <v>1400</v>
      </c>
      <c r="BM12" s="116" t="s">
        <v>6</v>
      </c>
      <c r="BN12" s="116" t="s">
        <v>5</v>
      </c>
      <c r="BO12" s="117">
        <v>3</v>
      </c>
      <c r="BP12" s="116" t="s">
        <v>12</v>
      </c>
      <c r="BQ12" s="116" t="s">
        <v>6</v>
      </c>
      <c r="BR12" s="118" t="s">
        <v>0</v>
      </c>
      <c r="BS12" s="117">
        <v>0.15</v>
      </c>
      <c r="BT12" s="115">
        <v>2.1</v>
      </c>
      <c r="BU12" s="116" t="s">
        <v>1</v>
      </c>
      <c r="BV12" s="116"/>
      <c r="BW12" s="116">
        <v>0.06</v>
      </c>
      <c r="BX12" s="115">
        <v>16</v>
      </c>
      <c r="BY12" s="116" t="s">
        <v>6</v>
      </c>
      <c r="BZ12" s="116" t="s">
        <v>5</v>
      </c>
      <c r="CA12" s="117">
        <v>2</v>
      </c>
      <c r="CB12" s="116" t="s">
        <v>2</v>
      </c>
      <c r="CC12" s="116" t="s">
        <v>6</v>
      </c>
      <c r="CD12" s="118" t="s">
        <v>0</v>
      </c>
      <c r="CE12" s="117">
        <v>1</v>
      </c>
      <c r="CF12" s="116" t="s">
        <v>9</v>
      </c>
      <c r="CG12" s="116" t="s">
        <v>6</v>
      </c>
      <c r="CH12" s="118" t="s">
        <v>0</v>
      </c>
      <c r="CI12" s="116">
        <v>0.17</v>
      </c>
      <c r="CJ12" s="116" t="s">
        <v>8</v>
      </c>
      <c r="CK12" s="116" t="s">
        <v>6</v>
      </c>
      <c r="CL12" s="118" t="s">
        <v>0</v>
      </c>
      <c r="CM12" s="117">
        <v>0.7</v>
      </c>
      <c r="CN12" s="115">
        <v>5.3</v>
      </c>
      <c r="CO12" s="116" t="s">
        <v>1</v>
      </c>
      <c r="CP12" s="116"/>
      <c r="CQ12" s="117">
        <v>0.1</v>
      </c>
      <c r="CR12" s="116" t="s">
        <v>7</v>
      </c>
      <c r="CS12" s="116" t="s">
        <v>6</v>
      </c>
      <c r="CT12" s="118" t="s">
        <v>0</v>
      </c>
      <c r="CU12" s="117">
        <v>0.1</v>
      </c>
      <c r="CV12" s="116" t="s">
        <v>4</v>
      </c>
      <c r="CW12" s="116" t="s">
        <v>6</v>
      </c>
      <c r="CX12" s="118" t="s">
        <v>0</v>
      </c>
      <c r="CY12" s="117">
        <v>10</v>
      </c>
      <c r="CZ12" s="115">
        <v>0.02</v>
      </c>
      <c r="DA12" s="116" t="s">
        <v>1</v>
      </c>
      <c r="DB12" s="116" t="s">
        <v>5</v>
      </c>
      <c r="DC12" s="117">
        <v>3.0000000000000001E-3</v>
      </c>
      <c r="DD12" s="115">
        <v>9.7000000000000003E-2</v>
      </c>
      <c r="DE12" s="116" t="s">
        <v>1</v>
      </c>
      <c r="DF12" s="116"/>
      <c r="DG12" s="117">
        <v>3.0000000000000001E-3</v>
      </c>
      <c r="DH12" s="115">
        <v>5.2</v>
      </c>
      <c r="DI12" s="116" t="s">
        <v>1</v>
      </c>
      <c r="DJ12" s="116" t="s">
        <v>5</v>
      </c>
      <c r="DK12" s="117">
        <v>1</v>
      </c>
      <c r="DL12" s="115">
        <v>52</v>
      </c>
      <c r="DM12" s="116" t="s">
        <v>1</v>
      </c>
      <c r="DN12" s="116"/>
      <c r="DO12" s="116">
        <v>10</v>
      </c>
      <c r="DP12" s="119">
        <v>0.21099999999999999</v>
      </c>
      <c r="DQ12" s="116" t="s">
        <v>1</v>
      </c>
      <c r="DR12" s="116"/>
      <c r="DS12" s="117">
        <v>1E-3</v>
      </c>
      <c r="DT12" s="116" t="s">
        <v>3</v>
      </c>
      <c r="DU12" s="116" t="s">
        <v>1</v>
      </c>
      <c r="DV12" s="118" t="s">
        <v>0</v>
      </c>
      <c r="DW12" s="117">
        <v>0.05</v>
      </c>
      <c r="EE12" s="104" t="s">
        <v>328</v>
      </c>
    </row>
    <row r="13" spans="1:144" ht="15">
      <c r="A13" s="114">
        <v>12</v>
      </c>
      <c r="B13" s="113" t="s">
        <v>197</v>
      </c>
      <c r="C13" s="122">
        <v>9853</v>
      </c>
      <c r="D13" s="106" t="s">
        <v>360</v>
      </c>
      <c r="E13" s="106" t="s">
        <v>361</v>
      </c>
      <c r="F13" s="107">
        <v>37.060502999999997</v>
      </c>
      <c r="G13" s="107">
        <v>-106.693152</v>
      </c>
      <c r="H13" s="104" t="s">
        <v>196</v>
      </c>
      <c r="I13" s="114">
        <v>5.7</v>
      </c>
      <c r="J13" s="104" t="s">
        <v>153</v>
      </c>
      <c r="K13" s="108">
        <v>7.75</v>
      </c>
      <c r="L13" s="109" t="s">
        <v>201</v>
      </c>
      <c r="M13" s="110" t="s">
        <v>200</v>
      </c>
      <c r="N13" s="110">
        <v>15.73</v>
      </c>
      <c r="O13" s="111" t="s">
        <v>1430</v>
      </c>
      <c r="P13" s="104" t="s">
        <v>199</v>
      </c>
      <c r="Q13" s="112">
        <v>41837</v>
      </c>
      <c r="R13" s="138">
        <f t="shared" si="0"/>
        <v>198</v>
      </c>
      <c r="S13" s="140">
        <v>0.75</v>
      </c>
      <c r="T13" s="104" t="s">
        <v>198</v>
      </c>
      <c r="U13" s="58">
        <v>1</v>
      </c>
      <c r="V13" s="61">
        <v>8</v>
      </c>
      <c r="W13" s="61">
        <v>20</v>
      </c>
      <c r="X13" s="61">
        <v>12</v>
      </c>
      <c r="Y13" s="62">
        <v>0.6</v>
      </c>
      <c r="AB13" s="115">
        <v>77</v>
      </c>
      <c r="AC13" s="116" t="s">
        <v>6</v>
      </c>
      <c r="AD13" s="116" t="s">
        <v>5</v>
      </c>
      <c r="AE13" s="117">
        <v>40</v>
      </c>
      <c r="AF13" s="115">
        <v>0.15</v>
      </c>
      <c r="AG13" s="116" t="s">
        <v>6</v>
      </c>
      <c r="AH13" s="116" t="s">
        <v>24</v>
      </c>
      <c r="AI13" s="117">
        <v>0.1</v>
      </c>
      <c r="AJ13" s="115">
        <v>0.14000000000000001</v>
      </c>
      <c r="AK13" s="116" t="s">
        <v>6</v>
      </c>
      <c r="AL13" s="116" t="s">
        <v>24</v>
      </c>
      <c r="AM13" s="117">
        <v>0.1</v>
      </c>
      <c r="AN13" s="116" t="s">
        <v>15</v>
      </c>
      <c r="AO13" s="116" t="s">
        <v>6</v>
      </c>
      <c r="AP13" s="118" t="s">
        <v>0</v>
      </c>
      <c r="AQ13" s="117">
        <v>7.0000000000000007E-2</v>
      </c>
      <c r="AR13" s="115">
        <v>13</v>
      </c>
      <c r="AS13" s="116" t="s">
        <v>1</v>
      </c>
      <c r="AT13" s="116" t="s">
        <v>5</v>
      </c>
      <c r="AU13" s="117">
        <v>0.02</v>
      </c>
      <c r="AV13" s="116" t="s">
        <v>2</v>
      </c>
      <c r="AW13" s="116" t="s">
        <v>6</v>
      </c>
      <c r="AX13" s="118" t="s">
        <v>0</v>
      </c>
      <c r="AY13" s="117">
        <v>1</v>
      </c>
      <c r="AZ13" s="116" t="s">
        <v>14</v>
      </c>
      <c r="BA13" s="116" t="s">
        <v>6</v>
      </c>
      <c r="BB13" s="118" t="s">
        <v>0</v>
      </c>
      <c r="BC13" s="117">
        <v>4</v>
      </c>
      <c r="BD13" s="115">
        <v>48</v>
      </c>
      <c r="BE13" s="116" t="s">
        <v>1</v>
      </c>
      <c r="BF13" s="116" t="s">
        <v>5</v>
      </c>
      <c r="BG13" s="117">
        <v>1</v>
      </c>
      <c r="BH13" s="115">
        <v>110</v>
      </c>
      <c r="BI13" s="116" t="s">
        <v>6</v>
      </c>
      <c r="BJ13" s="116" t="s">
        <v>5</v>
      </c>
      <c r="BK13" s="117">
        <v>3</v>
      </c>
      <c r="BL13" s="115">
        <v>140</v>
      </c>
      <c r="BM13" s="116" t="s">
        <v>6</v>
      </c>
      <c r="BN13" s="116" t="s">
        <v>5</v>
      </c>
      <c r="BO13" s="117">
        <v>3</v>
      </c>
      <c r="BP13" s="116" t="s">
        <v>12</v>
      </c>
      <c r="BQ13" s="116" t="s">
        <v>6</v>
      </c>
      <c r="BR13" s="118" t="s">
        <v>0</v>
      </c>
      <c r="BS13" s="117">
        <v>0.15</v>
      </c>
      <c r="BT13" s="115">
        <v>2.1</v>
      </c>
      <c r="BU13" s="116" t="s">
        <v>1</v>
      </c>
      <c r="BV13" s="116" t="s">
        <v>5</v>
      </c>
      <c r="BW13" s="116">
        <v>0.06</v>
      </c>
      <c r="BX13" s="115">
        <v>11</v>
      </c>
      <c r="BY13" s="116" t="s">
        <v>6</v>
      </c>
      <c r="BZ13" s="116" t="s">
        <v>5</v>
      </c>
      <c r="CA13" s="117">
        <v>2</v>
      </c>
      <c r="CB13" s="116" t="s">
        <v>2</v>
      </c>
      <c r="CC13" s="116" t="s">
        <v>6</v>
      </c>
      <c r="CD13" s="118" t="s">
        <v>0</v>
      </c>
      <c r="CE13" s="117">
        <v>1</v>
      </c>
      <c r="CF13" s="116" t="s">
        <v>9</v>
      </c>
      <c r="CG13" s="116" t="s">
        <v>6</v>
      </c>
      <c r="CH13" s="118" t="s">
        <v>0</v>
      </c>
      <c r="CI13" s="116">
        <v>0.17</v>
      </c>
      <c r="CJ13" s="116" t="s">
        <v>8</v>
      </c>
      <c r="CK13" s="116" t="s">
        <v>6</v>
      </c>
      <c r="CL13" s="118" t="s">
        <v>0</v>
      </c>
      <c r="CM13" s="117">
        <v>0.7</v>
      </c>
      <c r="CN13" s="115">
        <v>4.2</v>
      </c>
      <c r="CO13" s="116" t="s">
        <v>1</v>
      </c>
      <c r="CP13" s="116" t="s">
        <v>5</v>
      </c>
      <c r="CQ13" s="117">
        <v>0.1</v>
      </c>
      <c r="CR13" s="116" t="s">
        <v>7</v>
      </c>
      <c r="CS13" s="116" t="s">
        <v>6</v>
      </c>
      <c r="CT13" s="118" t="s">
        <v>0</v>
      </c>
      <c r="CU13" s="117">
        <v>0.1</v>
      </c>
      <c r="CV13" s="116" t="s">
        <v>4</v>
      </c>
      <c r="CW13" s="116" t="s">
        <v>6</v>
      </c>
      <c r="CX13" s="118" t="s">
        <v>0</v>
      </c>
      <c r="CY13" s="117">
        <v>10</v>
      </c>
      <c r="CZ13" s="115">
        <v>3.1E-2</v>
      </c>
      <c r="DA13" s="116" t="s">
        <v>1</v>
      </c>
      <c r="DB13" s="116" t="s">
        <v>5</v>
      </c>
      <c r="DC13" s="117">
        <v>3.0000000000000001E-3</v>
      </c>
      <c r="DD13" s="115">
        <v>0.06</v>
      </c>
      <c r="DE13" s="116" t="s">
        <v>1</v>
      </c>
      <c r="DF13" s="116"/>
      <c r="DG13" s="117">
        <v>3.0000000000000001E-3</v>
      </c>
      <c r="DH13" s="115">
        <v>30</v>
      </c>
      <c r="DI13" s="116" t="s">
        <v>1</v>
      </c>
      <c r="DJ13" s="116" t="s">
        <v>5</v>
      </c>
      <c r="DK13" s="117">
        <v>1</v>
      </c>
      <c r="DL13" s="115">
        <v>36</v>
      </c>
      <c r="DM13" s="116" t="s">
        <v>1</v>
      </c>
      <c r="DN13" s="116"/>
      <c r="DO13" s="116">
        <v>10</v>
      </c>
      <c r="DP13" s="119">
        <v>0.125</v>
      </c>
      <c r="DQ13" s="116" t="s">
        <v>1</v>
      </c>
      <c r="DR13" s="116"/>
      <c r="DS13" s="117">
        <v>1E-3</v>
      </c>
      <c r="DT13" s="116" t="s">
        <v>3</v>
      </c>
      <c r="DU13" s="116" t="s">
        <v>1</v>
      </c>
      <c r="DV13" s="118" t="s">
        <v>0</v>
      </c>
      <c r="DW13" s="117">
        <v>0.05</v>
      </c>
      <c r="EE13" s="104" t="s">
        <v>328</v>
      </c>
    </row>
    <row r="14" spans="1:144" ht="15">
      <c r="A14" s="114">
        <v>13</v>
      </c>
      <c r="B14" s="113" t="s">
        <v>193</v>
      </c>
      <c r="C14" s="105">
        <v>10329</v>
      </c>
      <c r="D14" s="106" t="s">
        <v>379</v>
      </c>
      <c r="E14" s="106" t="s">
        <v>380</v>
      </c>
      <c r="F14" s="107">
        <v>38.024929999999998</v>
      </c>
      <c r="G14" s="107">
        <v>-106.837052</v>
      </c>
      <c r="H14" s="128" t="s">
        <v>175</v>
      </c>
      <c r="I14" s="129">
        <v>6</v>
      </c>
      <c r="J14" s="128" t="s">
        <v>153</v>
      </c>
      <c r="K14" s="108">
        <v>7.83</v>
      </c>
      <c r="L14" s="109" t="s">
        <v>195</v>
      </c>
      <c r="M14" s="110" t="s">
        <v>48</v>
      </c>
      <c r="N14" s="110">
        <v>14.67</v>
      </c>
      <c r="O14" s="111" t="s">
        <v>1430</v>
      </c>
      <c r="P14" s="128" t="s">
        <v>194</v>
      </c>
      <c r="Q14" s="139">
        <v>41842</v>
      </c>
      <c r="R14" s="138">
        <f t="shared" si="0"/>
        <v>203</v>
      </c>
      <c r="S14" s="141">
        <v>0.5493055555555556</v>
      </c>
      <c r="T14" s="128" t="s">
        <v>20</v>
      </c>
      <c r="U14" s="58">
        <v>1</v>
      </c>
      <c r="V14" s="61">
        <v>4</v>
      </c>
      <c r="W14" s="61">
        <v>20</v>
      </c>
      <c r="X14" s="61">
        <v>0</v>
      </c>
      <c r="Y14" s="62">
        <v>0</v>
      </c>
      <c r="AB14" s="118" t="s">
        <v>16</v>
      </c>
      <c r="AC14" s="118" t="s">
        <v>6</v>
      </c>
      <c r="AD14" s="118" t="s">
        <v>5</v>
      </c>
      <c r="AE14" s="117">
        <v>40</v>
      </c>
      <c r="AF14" s="117">
        <v>0.86</v>
      </c>
      <c r="AG14" s="118" t="s">
        <v>6</v>
      </c>
      <c r="AH14" s="118" t="s">
        <v>24</v>
      </c>
      <c r="AI14" s="117">
        <v>0.1</v>
      </c>
      <c r="AJ14" s="117">
        <v>3.1</v>
      </c>
      <c r="AK14" s="118" t="s">
        <v>6</v>
      </c>
      <c r="AL14" s="118" t="s">
        <v>5</v>
      </c>
      <c r="AM14" s="117">
        <v>0.1</v>
      </c>
      <c r="AN14" s="118" t="s">
        <v>15</v>
      </c>
      <c r="AO14" s="118" t="s">
        <v>6</v>
      </c>
      <c r="AP14" s="118" t="s">
        <v>0</v>
      </c>
      <c r="AQ14" s="117">
        <v>7.0000000000000007E-2</v>
      </c>
      <c r="AR14" s="117">
        <v>8.6999999999999993</v>
      </c>
      <c r="AS14" s="118" t="s">
        <v>1</v>
      </c>
      <c r="AT14" s="116"/>
      <c r="AU14" s="117">
        <v>0.02</v>
      </c>
      <c r="AV14" s="118" t="s">
        <v>2</v>
      </c>
      <c r="AW14" s="118" t="s">
        <v>6</v>
      </c>
      <c r="AX14" s="118" t="s">
        <v>0</v>
      </c>
      <c r="AY14" s="117">
        <v>1</v>
      </c>
      <c r="AZ14" s="118" t="s">
        <v>14</v>
      </c>
      <c r="BA14" s="118" t="s">
        <v>6</v>
      </c>
      <c r="BB14" s="118" t="s">
        <v>0</v>
      </c>
      <c r="BC14" s="117">
        <v>4</v>
      </c>
      <c r="BD14" s="117">
        <v>35</v>
      </c>
      <c r="BE14" s="118" t="s">
        <v>1</v>
      </c>
      <c r="BF14" s="118" t="s">
        <v>5</v>
      </c>
      <c r="BG14" s="117">
        <v>1</v>
      </c>
      <c r="BH14" s="117">
        <v>260</v>
      </c>
      <c r="BI14" s="118" t="s">
        <v>6</v>
      </c>
      <c r="BJ14" s="118" t="s">
        <v>5</v>
      </c>
      <c r="BK14" s="117">
        <v>3</v>
      </c>
      <c r="BL14" s="117">
        <v>520</v>
      </c>
      <c r="BM14" s="118" t="s">
        <v>6</v>
      </c>
      <c r="BN14" s="118" t="s">
        <v>5</v>
      </c>
      <c r="BO14" s="117">
        <v>3</v>
      </c>
      <c r="BP14" s="118" t="s">
        <v>12</v>
      </c>
      <c r="BQ14" s="118" t="s">
        <v>6</v>
      </c>
      <c r="BR14" s="118" t="s">
        <v>0</v>
      </c>
      <c r="BS14" s="117">
        <v>0.15</v>
      </c>
      <c r="BT14" s="117">
        <v>2.5</v>
      </c>
      <c r="BU14" s="118" t="s">
        <v>1</v>
      </c>
      <c r="BV14" s="116"/>
      <c r="BW14" s="116">
        <v>0.06</v>
      </c>
      <c r="BX14" s="117">
        <v>26</v>
      </c>
      <c r="BY14" s="118" t="s">
        <v>6</v>
      </c>
      <c r="BZ14" s="118" t="s">
        <v>5</v>
      </c>
      <c r="CA14" s="117">
        <v>2</v>
      </c>
      <c r="CB14" s="118" t="s">
        <v>2</v>
      </c>
      <c r="CC14" s="118" t="s">
        <v>6</v>
      </c>
      <c r="CD14" s="118" t="s">
        <v>0</v>
      </c>
      <c r="CE14" s="117">
        <v>1</v>
      </c>
      <c r="CF14" s="118" t="s">
        <v>9</v>
      </c>
      <c r="CG14" s="118" t="s">
        <v>6</v>
      </c>
      <c r="CH14" s="118" t="s">
        <v>0</v>
      </c>
      <c r="CI14" s="116">
        <v>0.17</v>
      </c>
      <c r="CJ14" s="118" t="s">
        <v>8</v>
      </c>
      <c r="CK14" s="118" t="s">
        <v>6</v>
      </c>
      <c r="CL14" s="118" t="s">
        <v>0</v>
      </c>
      <c r="CM14" s="117">
        <v>0.7</v>
      </c>
      <c r="CN14" s="117">
        <v>2.5</v>
      </c>
      <c r="CO14" s="118" t="s">
        <v>1</v>
      </c>
      <c r="CP14" s="116"/>
      <c r="CQ14" s="117">
        <v>0.1</v>
      </c>
      <c r="CR14" s="118" t="s">
        <v>7</v>
      </c>
      <c r="CS14" s="118" t="s">
        <v>6</v>
      </c>
      <c r="CT14" s="118" t="s">
        <v>0</v>
      </c>
      <c r="CU14" s="117">
        <v>0.1</v>
      </c>
      <c r="CV14" s="118" t="s">
        <v>4</v>
      </c>
      <c r="CW14" s="118" t="s">
        <v>6</v>
      </c>
      <c r="CX14" s="118" t="s">
        <v>0</v>
      </c>
      <c r="CY14" s="117">
        <v>10</v>
      </c>
      <c r="CZ14" s="117">
        <v>0.02</v>
      </c>
      <c r="DA14" s="118" t="s">
        <v>1</v>
      </c>
      <c r="DB14" s="118" t="s">
        <v>5</v>
      </c>
      <c r="DC14" s="117">
        <v>3.0000000000000001E-3</v>
      </c>
      <c r="DD14" s="117">
        <v>7.2999999999999995E-2</v>
      </c>
      <c r="DE14" s="118" t="s">
        <v>1</v>
      </c>
      <c r="DF14" s="116"/>
      <c r="DG14" s="117">
        <v>3.0000000000000001E-3</v>
      </c>
      <c r="DH14" s="117">
        <v>9.6999999999999993</v>
      </c>
      <c r="DI14" s="118" t="s">
        <v>1</v>
      </c>
      <c r="DJ14" s="118" t="s">
        <v>5</v>
      </c>
      <c r="DK14" s="117">
        <v>1</v>
      </c>
      <c r="DL14" s="117">
        <v>29</v>
      </c>
      <c r="DM14" s="118" t="s">
        <v>1</v>
      </c>
      <c r="DN14" s="116"/>
      <c r="DO14" s="116">
        <v>10</v>
      </c>
      <c r="DP14" s="117">
        <v>0.182</v>
      </c>
      <c r="DQ14" s="118" t="s">
        <v>1</v>
      </c>
      <c r="DR14" s="116"/>
      <c r="DS14" s="117">
        <v>1E-3</v>
      </c>
      <c r="DT14" s="117">
        <v>7.2999999999999995E-2</v>
      </c>
      <c r="DU14" s="118" t="s">
        <v>1</v>
      </c>
      <c r="DV14" s="116"/>
      <c r="DW14" s="117">
        <v>0.05</v>
      </c>
      <c r="EE14" s="104" t="s">
        <v>328</v>
      </c>
    </row>
    <row r="15" spans="1:144" ht="15">
      <c r="A15" s="114">
        <v>14</v>
      </c>
      <c r="B15" s="113" t="s">
        <v>190</v>
      </c>
      <c r="C15" s="122">
        <v>10324</v>
      </c>
      <c r="D15" s="106" t="s">
        <v>372</v>
      </c>
      <c r="E15" s="106" t="s">
        <v>783</v>
      </c>
      <c r="F15" s="107">
        <v>38.223889999999997</v>
      </c>
      <c r="G15" s="107">
        <v>-106.743961</v>
      </c>
      <c r="H15" s="128" t="s">
        <v>175</v>
      </c>
      <c r="I15" s="129">
        <v>6</v>
      </c>
      <c r="J15" s="128" t="s">
        <v>153</v>
      </c>
      <c r="K15" s="108">
        <v>8.8000000000000007</v>
      </c>
      <c r="L15" s="109" t="s">
        <v>192</v>
      </c>
      <c r="M15" s="110" t="s">
        <v>96</v>
      </c>
      <c r="N15" s="110">
        <v>22.55</v>
      </c>
      <c r="O15" s="111" t="s">
        <v>1430</v>
      </c>
      <c r="P15" s="128" t="s">
        <v>191</v>
      </c>
      <c r="Q15" s="139">
        <v>41842</v>
      </c>
      <c r="R15" s="138">
        <f t="shared" si="0"/>
        <v>203</v>
      </c>
      <c r="S15" s="141">
        <v>0.65833333333333333</v>
      </c>
      <c r="T15" s="128" t="s">
        <v>20</v>
      </c>
      <c r="U15" s="58">
        <v>1</v>
      </c>
      <c r="V15" s="61">
        <v>6</v>
      </c>
      <c r="W15" s="61">
        <v>20</v>
      </c>
      <c r="X15" s="61">
        <v>7</v>
      </c>
      <c r="Y15" s="62">
        <v>0.35</v>
      </c>
      <c r="AB15" s="117">
        <v>58</v>
      </c>
      <c r="AC15" s="118" t="s">
        <v>6</v>
      </c>
      <c r="AD15" s="118" t="s">
        <v>5</v>
      </c>
      <c r="AE15" s="117">
        <v>40</v>
      </c>
      <c r="AF15" s="117">
        <v>2.8</v>
      </c>
      <c r="AG15" s="118" t="s">
        <v>6</v>
      </c>
      <c r="AH15" s="118" t="s">
        <v>5</v>
      </c>
      <c r="AI15" s="117">
        <v>0.1</v>
      </c>
      <c r="AJ15" s="117">
        <v>5.5</v>
      </c>
      <c r="AK15" s="118" t="s">
        <v>6</v>
      </c>
      <c r="AL15" s="118" t="s">
        <v>5</v>
      </c>
      <c r="AM15" s="117">
        <v>0.1</v>
      </c>
      <c r="AN15" s="118" t="s">
        <v>15</v>
      </c>
      <c r="AO15" s="118" t="s">
        <v>6</v>
      </c>
      <c r="AP15" s="118" t="s">
        <v>0</v>
      </c>
      <c r="AQ15" s="117">
        <v>7.0000000000000007E-2</v>
      </c>
      <c r="AR15" s="117">
        <v>19</v>
      </c>
      <c r="AS15" s="118" t="s">
        <v>1</v>
      </c>
      <c r="AT15" s="116"/>
      <c r="AU15" s="117">
        <v>0.02</v>
      </c>
      <c r="AV15" s="118" t="s">
        <v>2</v>
      </c>
      <c r="AW15" s="118" t="s">
        <v>6</v>
      </c>
      <c r="AX15" s="118" t="s">
        <v>0</v>
      </c>
      <c r="AY15" s="117">
        <v>1</v>
      </c>
      <c r="AZ15" s="118" t="s">
        <v>14</v>
      </c>
      <c r="BA15" s="118" t="s">
        <v>6</v>
      </c>
      <c r="BB15" s="118" t="s">
        <v>0</v>
      </c>
      <c r="BC15" s="117">
        <v>4</v>
      </c>
      <c r="BD15" s="117">
        <v>72</v>
      </c>
      <c r="BE15" s="118" t="s">
        <v>1</v>
      </c>
      <c r="BF15" s="118" t="s">
        <v>5</v>
      </c>
      <c r="BG15" s="117">
        <v>1</v>
      </c>
      <c r="BH15" s="117">
        <v>250</v>
      </c>
      <c r="BI15" s="118" t="s">
        <v>6</v>
      </c>
      <c r="BJ15" s="118" t="s">
        <v>5</v>
      </c>
      <c r="BK15" s="117">
        <v>3</v>
      </c>
      <c r="BL15" s="117">
        <v>740</v>
      </c>
      <c r="BM15" s="118" t="s">
        <v>6</v>
      </c>
      <c r="BN15" s="118" t="s">
        <v>5</v>
      </c>
      <c r="BO15" s="117">
        <v>3</v>
      </c>
      <c r="BP15" s="118" t="s">
        <v>12</v>
      </c>
      <c r="BQ15" s="118" t="s">
        <v>6</v>
      </c>
      <c r="BR15" s="118" t="s">
        <v>0</v>
      </c>
      <c r="BS15" s="117">
        <v>0.15</v>
      </c>
      <c r="BT15" s="117">
        <v>3.6</v>
      </c>
      <c r="BU15" s="118" t="s">
        <v>1</v>
      </c>
      <c r="BV15" s="116"/>
      <c r="BW15" s="116">
        <v>0.06</v>
      </c>
      <c r="BX15" s="117">
        <v>26</v>
      </c>
      <c r="BY15" s="118" t="s">
        <v>6</v>
      </c>
      <c r="BZ15" s="118" t="s">
        <v>5</v>
      </c>
      <c r="CA15" s="117">
        <v>2</v>
      </c>
      <c r="CB15" s="118" t="s">
        <v>2</v>
      </c>
      <c r="CC15" s="118" t="s">
        <v>6</v>
      </c>
      <c r="CD15" s="118" t="s">
        <v>0</v>
      </c>
      <c r="CE15" s="117">
        <v>1</v>
      </c>
      <c r="CF15" s="118" t="s">
        <v>9</v>
      </c>
      <c r="CG15" s="118" t="s">
        <v>6</v>
      </c>
      <c r="CH15" s="118" t="s">
        <v>0</v>
      </c>
      <c r="CI15" s="116">
        <v>0.17</v>
      </c>
      <c r="CJ15" s="118" t="s">
        <v>8</v>
      </c>
      <c r="CK15" s="118" t="s">
        <v>6</v>
      </c>
      <c r="CL15" s="118" t="s">
        <v>0</v>
      </c>
      <c r="CM15" s="117">
        <v>0.7</v>
      </c>
      <c r="CN15" s="117">
        <v>6.1</v>
      </c>
      <c r="CO15" s="118" t="s">
        <v>1</v>
      </c>
      <c r="CP15" s="116"/>
      <c r="CQ15" s="117">
        <v>0.1</v>
      </c>
      <c r="CR15" s="117">
        <v>1.6</v>
      </c>
      <c r="CS15" s="118" t="s">
        <v>6</v>
      </c>
      <c r="CT15" s="118" t="s">
        <v>5</v>
      </c>
      <c r="CU15" s="117">
        <v>0.1</v>
      </c>
      <c r="CV15" s="118" t="s">
        <v>4</v>
      </c>
      <c r="CW15" s="118" t="s">
        <v>6</v>
      </c>
      <c r="CX15" s="118" t="s">
        <v>0</v>
      </c>
      <c r="CY15" s="117">
        <v>10</v>
      </c>
      <c r="CZ15" s="117">
        <v>1.6E-2</v>
      </c>
      <c r="DA15" s="118" t="s">
        <v>1</v>
      </c>
      <c r="DB15" s="118" t="s">
        <v>5</v>
      </c>
      <c r="DC15" s="117">
        <v>3.0000000000000001E-3</v>
      </c>
      <c r="DD15" s="117">
        <v>0.14000000000000001</v>
      </c>
      <c r="DE15" s="118" t="s">
        <v>1</v>
      </c>
      <c r="DF15" s="116"/>
      <c r="DG15" s="117">
        <v>3.0000000000000001E-3</v>
      </c>
      <c r="DH15" s="117">
        <v>3.9</v>
      </c>
      <c r="DI15" s="118" t="s">
        <v>1</v>
      </c>
      <c r="DJ15" s="118" t="s">
        <v>5</v>
      </c>
      <c r="DK15" s="117">
        <v>1</v>
      </c>
      <c r="DL15" s="117">
        <v>81</v>
      </c>
      <c r="DM15" s="118" t="s">
        <v>1</v>
      </c>
      <c r="DN15" s="116"/>
      <c r="DO15" s="116">
        <v>10</v>
      </c>
      <c r="DP15" s="117">
        <v>0.17699999999999999</v>
      </c>
      <c r="DQ15" s="118" t="s">
        <v>1</v>
      </c>
      <c r="DR15" s="116"/>
      <c r="DS15" s="117">
        <v>1E-3</v>
      </c>
      <c r="DT15" s="118" t="s">
        <v>3</v>
      </c>
      <c r="DU15" s="118" t="s">
        <v>1</v>
      </c>
      <c r="DV15" s="118" t="s">
        <v>0</v>
      </c>
      <c r="DW15" s="117">
        <v>0.05</v>
      </c>
      <c r="EE15" s="104" t="s">
        <v>328</v>
      </c>
    </row>
    <row r="16" spans="1:144" ht="15">
      <c r="A16" s="114">
        <v>15</v>
      </c>
      <c r="B16" s="113" t="s">
        <v>187</v>
      </c>
      <c r="C16" s="105">
        <v>10283</v>
      </c>
      <c r="D16" s="106" t="s">
        <v>368</v>
      </c>
      <c r="E16" s="106" t="s">
        <v>369</v>
      </c>
      <c r="F16" s="107">
        <v>38.106758999999997</v>
      </c>
      <c r="G16" s="107">
        <v>-107.03497400000001</v>
      </c>
      <c r="H16" s="128" t="s">
        <v>175</v>
      </c>
      <c r="I16" s="129">
        <v>6</v>
      </c>
      <c r="J16" s="128" t="s">
        <v>153</v>
      </c>
      <c r="K16" s="108">
        <v>7.7</v>
      </c>
      <c r="L16" s="109" t="s">
        <v>189</v>
      </c>
      <c r="M16" s="110" t="s">
        <v>61</v>
      </c>
      <c r="N16" s="110">
        <v>17.36</v>
      </c>
      <c r="O16" s="111" t="s">
        <v>1430</v>
      </c>
      <c r="P16" s="128" t="s">
        <v>188</v>
      </c>
      <c r="Q16" s="139">
        <v>41842</v>
      </c>
      <c r="R16" s="138">
        <f t="shared" si="0"/>
        <v>203</v>
      </c>
      <c r="S16" s="141">
        <v>0.7416666666666667</v>
      </c>
      <c r="T16" s="128" t="s">
        <v>20</v>
      </c>
      <c r="U16" s="58">
        <v>1</v>
      </c>
      <c r="V16" s="61">
        <v>9</v>
      </c>
      <c r="W16" s="61">
        <v>20</v>
      </c>
      <c r="X16" s="61">
        <v>5</v>
      </c>
      <c r="Y16" s="62">
        <v>0.25</v>
      </c>
      <c r="AB16" s="117">
        <v>63</v>
      </c>
      <c r="AC16" s="118" t="s">
        <v>6</v>
      </c>
      <c r="AD16" s="118" t="s">
        <v>5</v>
      </c>
      <c r="AE16" s="117">
        <v>40</v>
      </c>
      <c r="AF16" s="117">
        <v>0.5</v>
      </c>
      <c r="AG16" s="118" t="s">
        <v>6</v>
      </c>
      <c r="AH16" s="118" t="s">
        <v>24</v>
      </c>
      <c r="AI16" s="117">
        <v>0.1</v>
      </c>
      <c r="AJ16" s="117">
        <v>3</v>
      </c>
      <c r="AK16" s="118" t="s">
        <v>6</v>
      </c>
      <c r="AL16" s="118" t="s">
        <v>5</v>
      </c>
      <c r="AM16" s="117">
        <v>0.1</v>
      </c>
      <c r="AN16" s="118" t="s">
        <v>15</v>
      </c>
      <c r="AO16" s="118" t="s">
        <v>6</v>
      </c>
      <c r="AP16" s="118" t="s">
        <v>0</v>
      </c>
      <c r="AQ16" s="117">
        <v>7.0000000000000007E-2</v>
      </c>
      <c r="AR16" s="117">
        <v>15</v>
      </c>
      <c r="AS16" s="118" t="s">
        <v>1</v>
      </c>
      <c r="AT16" s="116"/>
      <c r="AU16" s="117">
        <v>0.02</v>
      </c>
      <c r="AV16" s="118" t="s">
        <v>2</v>
      </c>
      <c r="AW16" s="118" t="s">
        <v>6</v>
      </c>
      <c r="AX16" s="118" t="s">
        <v>0</v>
      </c>
      <c r="AY16" s="117">
        <v>1</v>
      </c>
      <c r="AZ16" s="118" t="s">
        <v>14</v>
      </c>
      <c r="BA16" s="118" t="s">
        <v>6</v>
      </c>
      <c r="BB16" s="118" t="s">
        <v>0</v>
      </c>
      <c r="BC16" s="117">
        <v>4</v>
      </c>
      <c r="BD16" s="117">
        <v>50</v>
      </c>
      <c r="BE16" s="118" t="s">
        <v>1</v>
      </c>
      <c r="BF16" s="118" t="s">
        <v>5</v>
      </c>
      <c r="BG16" s="117">
        <v>1</v>
      </c>
      <c r="BH16" s="117">
        <v>110</v>
      </c>
      <c r="BI16" s="118" t="s">
        <v>6</v>
      </c>
      <c r="BJ16" s="118" t="s">
        <v>5</v>
      </c>
      <c r="BK16" s="117">
        <v>3</v>
      </c>
      <c r="BL16" s="117">
        <v>230</v>
      </c>
      <c r="BM16" s="118" t="s">
        <v>6</v>
      </c>
      <c r="BN16" s="118" t="s">
        <v>5</v>
      </c>
      <c r="BO16" s="117">
        <v>3</v>
      </c>
      <c r="BP16" s="118" t="s">
        <v>12</v>
      </c>
      <c r="BQ16" s="118" t="s">
        <v>6</v>
      </c>
      <c r="BR16" s="118" t="s">
        <v>0</v>
      </c>
      <c r="BS16" s="117">
        <v>0.15</v>
      </c>
      <c r="BT16" s="117">
        <v>2.7</v>
      </c>
      <c r="BU16" s="118" t="s">
        <v>1</v>
      </c>
      <c r="BV16" s="116"/>
      <c r="BW16" s="116">
        <v>0.06</v>
      </c>
      <c r="BX16" s="117">
        <v>19</v>
      </c>
      <c r="BY16" s="118" t="s">
        <v>6</v>
      </c>
      <c r="BZ16" s="118" t="s">
        <v>5</v>
      </c>
      <c r="CA16" s="117">
        <v>2</v>
      </c>
      <c r="CB16" s="118" t="s">
        <v>2</v>
      </c>
      <c r="CC16" s="118" t="s">
        <v>6</v>
      </c>
      <c r="CD16" s="118" t="s">
        <v>0</v>
      </c>
      <c r="CE16" s="117">
        <v>1</v>
      </c>
      <c r="CF16" s="118" t="s">
        <v>9</v>
      </c>
      <c r="CG16" s="118" t="s">
        <v>6</v>
      </c>
      <c r="CH16" s="118" t="s">
        <v>0</v>
      </c>
      <c r="CI16" s="116">
        <v>0.17</v>
      </c>
      <c r="CJ16" s="118" t="s">
        <v>8</v>
      </c>
      <c r="CK16" s="118" t="s">
        <v>6</v>
      </c>
      <c r="CL16" s="118" t="s">
        <v>0</v>
      </c>
      <c r="CM16" s="117">
        <v>0.7</v>
      </c>
      <c r="CN16" s="117">
        <v>3.8</v>
      </c>
      <c r="CO16" s="118" t="s">
        <v>1</v>
      </c>
      <c r="CP16" s="116"/>
      <c r="CQ16" s="117">
        <v>0.1</v>
      </c>
      <c r="CR16" s="118" t="s">
        <v>7</v>
      </c>
      <c r="CS16" s="118" t="s">
        <v>6</v>
      </c>
      <c r="CT16" s="118" t="s">
        <v>0</v>
      </c>
      <c r="CU16" s="117">
        <v>0.1</v>
      </c>
      <c r="CV16" s="118" t="s">
        <v>4</v>
      </c>
      <c r="CW16" s="118" t="s">
        <v>6</v>
      </c>
      <c r="CX16" s="118" t="s">
        <v>0</v>
      </c>
      <c r="CY16" s="117">
        <v>10</v>
      </c>
      <c r="CZ16" s="117">
        <v>1.4999999999999999E-2</v>
      </c>
      <c r="DA16" s="118" t="s">
        <v>1</v>
      </c>
      <c r="DB16" s="118" t="s">
        <v>5</v>
      </c>
      <c r="DC16" s="117">
        <v>3.0000000000000001E-3</v>
      </c>
      <c r="DD16" s="117">
        <v>7.0000000000000007E-2</v>
      </c>
      <c r="DE16" s="118" t="s">
        <v>1</v>
      </c>
      <c r="DF16" s="116"/>
      <c r="DG16" s="117">
        <v>3.0000000000000001E-3</v>
      </c>
      <c r="DH16" s="117">
        <v>23</v>
      </c>
      <c r="DI16" s="118" t="s">
        <v>1</v>
      </c>
      <c r="DJ16" s="118" t="s">
        <v>5</v>
      </c>
      <c r="DK16" s="117">
        <v>1</v>
      </c>
      <c r="DL16" s="117">
        <v>42</v>
      </c>
      <c r="DM16" s="118" t="s">
        <v>1</v>
      </c>
      <c r="DN16" s="116"/>
      <c r="DO16" s="116">
        <v>10</v>
      </c>
      <c r="DP16" s="117">
        <v>0.123</v>
      </c>
      <c r="DQ16" s="118" t="s">
        <v>1</v>
      </c>
      <c r="DR16" s="116"/>
      <c r="DS16" s="117">
        <v>1E-3</v>
      </c>
      <c r="DT16" s="118" t="s">
        <v>3</v>
      </c>
      <c r="DU16" s="118" t="s">
        <v>1</v>
      </c>
      <c r="DV16" s="118" t="s">
        <v>0</v>
      </c>
      <c r="DW16" s="117">
        <v>0.05</v>
      </c>
      <c r="EE16" s="104" t="s">
        <v>328</v>
      </c>
    </row>
    <row r="17" spans="1:144" ht="15">
      <c r="A17" s="114">
        <v>16</v>
      </c>
      <c r="B17" s="113" t="s">
        <v>183</v>
      </c>
      <c r="C17" s="105">
        <v>10322</v>
      </c>
      <c r="D17" s="106" t="s">
        <v>372</v>
      </c>
      <c r="E17" s="106" t="s">
        <v>373</v>
      </c>
      <c r="F17" s="107">
        <v>38.437232000000002</v>
      </c>
      <c r="G17" s="107">
        <v>-106.762522</v>
      </c>
      <c r="H17" s="128" t="s">
        <v>175</v>
      </c>
      <c r="I17" s="129">
        <v>6</v>
      </c>
      <c r="J17" s="128" t="s">
        <v>153</v>
      </c>
      <c r="K17" s="108">
        <v>8.23</v>
      </c>
      <c r="L17" s="109" t="s">
        <v>186</v>
      </c>
      <c r="M17" s="110" t="s">
        <v>185</v>
      </c>
      <c r="N17" s="110">
        <v>20.52</v>
      </c>
      <c r="O17" s="111" t="s">
        <v>1430</v>
      </c>
      <c r="P17" s="128" t="s">
        <v>184</v>
      </c>
      <c r="Q17" s="139">
        <v>41842</v>
      </c>
      <c r="R17" s="138">
        <f t="shared" si="0"/>
        <v>203</v>
      </c>
      <c r="S17" s="141">
        <v>0.84583333333333333</v>
      </c>
      <c r="T17" s="128" t="s">
        <v>20</v>
      </c>
      <c r="U17" s="58">
        <v>1</v>
      </c>
      <c r="V17" s="61">
        <v>1</v>
      </c>
      <c r="W17" s="61">
        <v>20</v>
      </c>
      <c r="X17" s="61">
        <v>0</v>
      </c>
      <c r="Y17" s="62">
        <v>0</v>
      </c>
      <c r="AB17" s="118" t="s">
        <v>16</v>
      </c>
      <c r="AC17" s="118" t="s">
        <v>6</v>
      </c>
      <c r="AD17" s="118" t="s">
        <v>5</v>
      </c>
      <c r="AE17" s="117">
        <v>40</v>
      </c>
      <c r="AF17" s="117">
        <v>5.8</v>
      </c>
      <c r="AG17" s="118" t="s">
        <v>6</v>
      </c>
      <c r="AH17" s="118" t="s">
        <v>5</v>
      </c>
      <c r="AI17" s="117">
        <v>0.1</v>
      </c>
      <c r="AJ17" s="117">
        <v>8.5</v>
      </c>
      <c r="AK17" s="118" t="s">
        <v>6</v>
      </c>
      <c r="AL17" s="118" t="s">
        <v>5</v>
      </c>
      <c r="AM17" s="117">
        <v>0.1</v>
      </c>
      <c r="AN17" s="118" t="s">
        <v>15</v>
      </c>
      <c r="AO17" s="118" t="s">
        <v>6</v>
      </c>
      <c r="AP17" s="118" t="s">
        <v>0</v>
      </c>
      <c r="AQ17" s="117">
        <v>7.0000000000000007E-2</v>
      </c>
      <c r="AR17" s="117">
        <v>26</v>
      </c>
      <c r="AS17" s="118" t="s">
        <v>1</v>
      </c>
      <c r="AT17" s="116"/>
      <c r="AU17" s="117">
        <v>0.02</v>
      </c>
      <c r="AV17" s="118" t="s">
        <v>2</v>
      </c>
      <c r="AW17" s="118" t="s">
        <v>6</v>
      </c>
      <c r="AX17" s="118" t="s">
        <v>0</v>
      </c>
      <c r="AY17" s="117">
        <v>1</v>
      </c>
      <c r="AZ17" s="118" t="s">
        <v>14</v>
      </c>
      <c r="BA17" s="118" t="s">
        <v>6</v>
      </c>
      <c r="BB17" s="118" t="s">
        <v>0</v>
      </c>
      <c r="BC17" s="117">
        <v>4</v>
      </c>
      <c r="BD17" s="117">
        <v>100</v>
      </c>
      <c r="BE17" s="118" t="s">
        <v>1</v>
      </c>
      <c r="BF17" s="118" t="s">
        <v>5</v>
      </c>
      <c r="BG17" s="117">
        <v>1</v>
      </c>
      <c r="BH17" s="117">
        <v>250</v>
      </c>
      <c r="BI17" s="118" t="s">
        <v>6</v>
      </c>
      <c r="BJ17" s="118" t="s">
        <v>5</v>
      </c>
      <c r="BK17" s="117">
        <v>3</v>
      </c>
      <c r="BL17" s="117">
        <v>560</v>
      </c>
      <c r="BM17" s="118" t="s">
        <v>6</v>
      </c>
      <c r="BN17" s="118" t="s">
        <v>5</v>
      </c>
      <c r="BO17" s="117">
        <v>3</v>
      </c>
      <c r="BP17" s="118" t="s">
        <v>12</v>
      </c>
      <c r="BQ17" s="118" t="s">
        <v>6</v>
      </c>
      <c r="BR17" s="118" t="s">
        <v>0</v>
      </c>
      <c r="BS17" s="117">
        <v>0.15</v>
      </c>
      <c r="BT17" s="117">
        <v>5</v>
      </c>
      <c r="BU17" s="118" t="s">
        <v>1</v>
      </c>
      <c r="BV17" s="116"/>
      <c r="BW17" s="116">
        <v>0.06</v>
      </c>
      <c r="BX17" s="117">
        <v>30</v>
      </c>
      <c r="BY17" s="118" t="s">
        <v>6</v>
      </c>
      <c r="BZ17" s="118" t="s">
        <v>5</v>
      </c>
      <c r="CA17" s="117">
        <v>2</v>
      </c>
      <c r="CB17" s="118" t="s">
        <v>2</v>
      </c>
      <c r="CC17" s="118" t="s">
        <v>6</v>
      </c>
      <c r="CD17" s="118" t="s">
        <v>0</v>
      </c>
      <c r="CE17" s="117">
        <v>1</v>
      </c>
      <c r="CF17" s="118" t="s">
        <v>9</v>
      </c>
      <c r="CG17" s="118" t="s">
        <v>6</v>
      </c>
      <c r="CH17" s="118" t="s">
        <v>0</v>
      </c>
      <c r="CI17" s="116">
        <v>0.17</v>
      </c>
      <c r="CJ17" s="118" t="s">
        <v>8</v>
      </c>
      <c r="CK17" s="118" t="s">
        <v>6</v>
      </c>
      <c r="CL17" s="118" t="s">
        <v>0</v>
      </c>
      <c r="CM17" s="117">
        <v>0.7</v>
      </c>
      <c r="CN17" s="117">
        <v>8.6</v>
      </c>
      <c r="CO17" s="118" t="s">
        <v>1</v>
      </c>
      <c r="CP17" s="116"/>
      <c r="CQ17" s="117">
        <v>0.1</v>
      </c>
      <c r="CR17" s="117">
        <v>0.89</v>
      </c>
      <c r="CS17" s="118" t="s">
        <v>6</v>
      </c>
      <c r="CT17" s="118" t="s">
        <v>24</v>
      </c>
      <c r="CU17" s="117">
        <v>0.1</v>
      </c>
      <c r="CV17" s="118" t="s">
        <v>4</v>
      </c>
      <c r="CW17" s="118" t="s">
        <v>6</v>
      </c>
      <c r="CX17" s="118" t="s">
        <v>0</v>
      </c>
      <c r="CY17" s="117">
        <v>10</v>
      </c>
      <c r="CZ17" s="117">
        <v>1.7999999999999999E-2</v>
      </c>
      <c r="DA17" s="118" t="s">
        <v>1</v>
      </c>
      <c r="DB17" s="118" t="s">
        <v>5</v>
      </c>
      <c r="DC17" s="117">
        <v>3.0000000000000001E-3</v>
      </c>
      <c r="DD17" s="117">
        <v>0.12</v>
      </c>
      <c r="DE17" s="118" t="s">
        <v>1</v>
      </c>
      <c r="DF17" s="116"/>
      <c r="DG17" s="117">
        <v>3.0000000000000001E-3</v>
      </c>
      <c r="DH17" s="117">
        <v>5.9</v>
      </c>
      <c r="DI17" s="118" t="s">
        <v>1</v>
      </c>
      <c r="DJ17" s="118" t="s">
        <v>5</v>
      </c>
      <c r="DK17" s="117">
        <v>1</v>
      </c>
      <c r="DL17" s="117">
        <v>120</v>
      </c>
      <c r="DM17" s="118" t="s">
        <v>1</v>
      </c>
      <c r="DN17" s="116"/>
      <c r="DO17" s="116">
        <v>10</v>
      </c>
      <c r="DP17" s="117">
        <v>0.27800000000000002</v>
      </c>
      <c r="DQ17" s="118" t="s">
        <v>1</v>
      </c>
      <c r="DR17" s="116"/>
      <c r="DS17" s="117">
        <v>1E-3</v>
      </c>
      <c r="DT17" s="118" t="s">
        <v>3</v>
      </c>
      <c r="DU17" s="118" t="s">
        <v>1</v>
      </c>
      <c r="DV17" s="118" t="s">
        <v>0</v>
      </c>
      <c r="DW17" s="117">
        <v>0.05</v>
      </c>
      <c r="EE17" s="104" t="s">
        <v>328</v>
      </c>
    </row>
    <row r="18" spans="1:144" ht="15">
      <c r="A18" s="114">
        <v>17</v>
      </c>
      <c r="B18" s="113" t="s">
        <v>179</v>
      </c>
      <c r="C18" s="122" t="s">
        <v>22</v>
      </c>
      <c r="D18" s="106" t="s">
        <v>386</v>
      </c>
      <c r="E18" s="130" t="s">
        <v>387</v>
      </c>
      <c r="F18" s="107">
        <v>38.695605</v>
      </c>
      <c r="G18" s="107">
        <v>-107.0714</v>
      </c>
      <c r="H18" s="128" t="s">
        <v>175</v>
      </c>
      <c r="I18" s="129">
        <v>6</v>
      </c>
      <c r="J18" s="128" t="s">
        <v>153</v>
      </c>
      <c r="K18" s="108">
        <v>7.71</v>
      </c>
      <c r="L18" s="109" t="s">
        <v>182</v>
      </c>
      <c r="M18" s="110" t="s">
        <v>181</v>
      </c>
      <c r="N18" s="110">
        <v>10.94</v>
      </c>
      <c r="O18" s="111" t="s">
        <v>1430</v>
      </c>
      <c r="P18" s="128" t="s">
        <v>180</v>
      </c>
      <c r="Q18" s="139">
        <v>41843</v>
      </c>
      <c r="R18" s="138">
        <f t="shared" si="0"/>
        <v>204</v>
      </c>
      <c r="S18" s="141">
        <v>0.43055555555555558</v>
      </c>
      <c r="T18" s="128" t="s">
        <v>20</v>
      </c>
      <c r="U18" s="58">
        <v>1</v>
      </c>
      <c r="V18" s="61">
        <v>10</v>
      </c>
      <c r="W18" s="61">
        <v>20</v>
      </c>
      <c r="X18" s="61">
        <v>0</v>
      </c>
      <c r="Y18" s="62">
        <v>0</v>
      </c>
      <c r="AB18" s="118" t="s">
        <v>16</v>
      </c>
      <c r="AC18" s="118" t="s">
        <v>6</v>
      </c>
      <c r="AD18" s="118" t="s">
        <v>5</v>
      </c>
      <c r="AE18" s="117">
        <v>40</v>
      </c>
      <c r="AF18" s="117">
        <v>0.28999999999999998</v>
      </c>
      <c r="AG18" s="118" t="s">
        <v>6</v>
      </c>
      <c r="AH18" s="118" t="s">
        <v>24</v>
      </c>
      <c r="AI18" s="117">
        <v>0.1</v>
      </c>
      <c r="AJ18" s="117">
        <v>2.7</v>
      </c>
      <c r="AK18" s="118" t="s">
        <v>6</v>
      </c>
      <c r="AL18" s="118" t="s">
        <v>5</v>
      </c>
      <c r="AM18" s="117">
        <v>0.1</v>
      </c>
      <c r="AN18" s="118" t="s">
        <v>15</v>
      </c>
      <c r="AO18" s="118" t="s">
        <v>6</v>
      </c>
      <c r="AP18" s="118" t="s">
        <v>0</v>
      </c>
      <c r="AQ18" s="117">
        <v>7.0000000000000007E-2</v>
      </c>
      <c r="AR18" s="117">
        <v>7.2</v>
      </c>
      <c r="AS18" s="118" t="s">
        <v>1</v>
      </c>
      <c r="AT18" s="116"/>
      <c r="AU18" s="117">
        <v>0.02</v>
      </c>
      <c r="AV18" s="118" t="s">
        <v>2</v>
      </c>
      <c r="AW18" s="118" t="s">
        <v>6</v>
      </c>
      <c r="AX18" s="118" t="s">
        <v>0</v>
      </c>
      <c r="AY18" s="117">
        <v>1</v>
      </c>
      <c r="AZ18" s="118" t="s">
        <v>14</v>
      </c>
      <c r="BA18" s="118" t="s">
        <v>6</v>
      </c>
      <c r="BB18" s="118" t="s">
        <v>0</v>
      </c>
      <c r="BC18" s="117">
        <v>4</v>
      </c>
      <c r="BD18" s="117">
        <v>25</v>
      </c>
      <c r="BE18" s="118" t="s">
        <v>1</v>
      </c>
      <c r="BF18" s="118" t="s">
        <v>5</v>
      </c>
      <c r="BG18" s="117">
        <v>1</v>
      </c>
      <c r="BH18" s="117">
        <v>180</v>
      </c>
      <c r="BI18" s="118" t="s">
        <v>6</v>
      </c>
      <c r="BJ18" s="118" t="s">
        <v>5</v>
      </c>
      <c r="BK18" s="117">
        <v>3</v>
      </c>
      <c r="BL18" s="117">
        <v>300</v>
      </c>
      <c r="BM18" s="118" t="s">
        <v>6</v>
      </c>
      <c r="BN18" s="118" t="s">
        <v>5</v>
      </c>
      <c r="BO18" s="117">
        <v>3</v>
      </c>
      <c r="BP18" s="118" t="s">
        <v>12</v>
      </c>
      <c r="BQ18" s="118" t="s">
        <v>6</v>
      </c>
      <c r="BR18" s="118" t="s">
        <v>0</v>
      </c>
      <c r="BS18" s="117">
        <v>0.15</v>
      </c>
      <c r="BT18" s="117">
        <v>1.3</v>
      </c>
      <c r="BU18" s="118" t="s">
        <v>1</v>
      </c>
      <c r="BV18" s="116"/>
      <c r="BW18" s="116">
        <v>0.06</v>
      </c>
      <c r="BX18" s="117">
        <v>29</v>
      </c>
      <c r="BY18" s="118" t="s">
        <v>6</v>
      </c>
      <c r="BZ18" s="118" t="s">
        <v>5</v>
      </c>
      <c r="CA18" s="117">
        <v>2</v>
      </c>
      <c r="CB18" s="118" t="s">
        <v>2</v>
      </c>
      <c r="CC18" s="118" t="s">
        <v>6</v>
      </c>
      <c r="CD18" s="118" t="s">
        <v>0</v>
      </c>
      <c r="CE18" s="117">
        <v>1</v>
      </c>
      <c r="CF18" s="118" t="s">
        <v>9</v>
      </c>
      <c r="CG18" s="118" t="s">
        <v>6</v>
      </c>
      <c r="CH18" s="118" t="s">
        <v>0</v>
      </c>
      <c r="CI18" s="116">
        <v>0.17</v>
      </c>
      <c r="CJ18" s="118" t="s">
        <v>8</v>
      </c>
      <c r="CK18" s="118" t="s">
        <v>6</v>
      </c>
      <c r="CL18" s="118" t="s">
        <v>0</v>
      </c>
      <c r="CM18" s="117">
        <v>0.7</v>
      </c>
      <c r="CN18" s="117">
        <v>2.7</v>
      </c>
      <c r="CO18" s="118" t="s">
        <v>1</v>
      </c>
      <c r="CP18" s="116"/>
      <c r="CQ18" s="117">
        <v>0.1</v>
      </c>
      <c r="CR18" s="118" t="s">
        <v>7</v>
      </c>
      <c r="CS18" s="118" t="s">
        <v>6</v>
      </c>
      <c r="CT18" s="118" t="s">
        <v>0</v>
      </c>
      <c r="CU18" s="117">
        <v>0.1</v>
      </c>
      <c r="CV18" s="118" t="s">
        <v>4</v>
      </c>
      <c r="CW18" s="118" t="s">
        <v>6</v>
      </c>
      <c r="CX18" s="118" t="s">
        <v>0</v>
      </c>
      <c r="CY18" s="117">
        <v>10</v>
      </c>
      <c r="CZ18" s="117">
        <v>9.4999999999999998E-3</v>
      </c>
      <c r="DA18" s="118" t="s">
        <v>1</v>
      </c>
      <c r="DB18" s="118" t="s">
        <v>5</v>
      </c>
      <c r="DC18" s="117">
        <v>3.0000000000000001E-3</v>
      </c>
      <c r="DD18" s="117">
        <v>8.8999999999999996E-2</v>
      </c>
      <c r="DE18" s="118" t="s">
        <v>1</v>
      </c>
      <c r="DF18" s="116"/>
      <c r="DG18" s="117">
        <v>3.0000000000000001E-3</v>
      </c>
      <c r="DH18" s="117">
        <v>1.2</v>
      </c>
      <c r="DI18" s="118" t="s">
        <v>1</v>
      </c>
      <c r="DJ18" s="118" t="s">
        <v>5</v>
      </c>
      <c r="DK18" s="117">
        <v>1</v>
      </c>
      <c r="DL18" s="117">
        <v>31</v>
      </c>
      <c r="DM18" s="118" t="s">
        <v>1</v>
      </c>
      <c r="DN18" s="116"/>
      <c r="DO18" s="116">
        <v>10</v>
      </c>
      <c r="DP18" s="117">
        <v>0.14099999999999999</v>
      </c>
      <c r="DQ18" s="118" t="s">
        <v>1</v>
      </c>
      <c r="DR18" s="116"/>
      <c r="DS18" s="117">
        <v>1E-3</v>
      </c>
      <c r="DT18" s="118" t="s">
        <v>3</v>
      </c>
      <c r="DU18" s="118" t="s">
        <v>1</v>
      </c>
      <c r="DV18" s="118" t="s">
        <v>0</v>
      </c>
      <c r="DW18" s="117">
        <v>0.05</v>
      </c>
      <c r="EE18" s="104" t="s">
        <v>328</v>
      </c>
    </row>
    <row r="19" spans="1:144" ht="15">
      <c r="A19" s="114">
        <v>18</v>
      </c>
      <c r="B19" s="113" t="s">
        <v>176</v>
      </c>
      <c r="C19" s="122" t="s">
        <v>62</v>
      </c>
      <c r="D19" s="106" t="s">
        <v>390</v>
      </c>
      <c r="E19" s="106" t="s">
        <v>1019</v>
      </c>
      <c r="F19" s="107">
        <v>38.795644000000003</v>
      </c>
      <c r="G19" s="107">
        <v>-107.087673</v>
      </c>
      <c r="H19" s="128" t="s">
        <v>175</v>
      </c>
      <c r="I19" s="129">
        <v>6</v>
      </c>
      <c r="J19" s="128" t="s">
        <v>153</v>
      </c>
      <c r="K19" s="108">
        <v>7.75</v>
      </c>
      <c r="L19" s="109" t="s">
        <v>178</v>
      </c>
      <c r="M19" s="110" t="s">
        <v>30</v>
      </c>
      <c r="N19" s="110">
        <v>15.01</v>
      </c>
      <c r="O19" s="111" t="s">
        <v>1430</v>
      </c>
      <c r="P19" s="128" t="s">
        <v>177</v>
      </c>
      <c r="Q19" s="139">
        <v>41843</v>
      </c>
      <c r="R19" s="138">
        <f t="shared" si="0"/>
        <v>204</v>
      </c>
      <c r="S19" s="141">
        <v>0.51111111111111118</v>
      </c>
      <c r="T19" s="128" t="s">
        <v>20</v>
      </c>
      <c r="U19" s="58">
        <v>1</v>
      </c>
      <c r="V19" s="61">
        <v>11</v>
      </c>
      <c r="W19" s="61">
        <v>20</v>
      </c>
      <c r="X19" s="61">
        <v>0</v>
      </c>
      <c r="Y19" s="62">
        <v>0</v>
      </c>
      <c r="AB19" s="118" t="s">
        <v>16</v>
      </c>
      <c r="AC19" s="118" t="s">
        <v>6</v>
      </c>
      <c r="AD19" s="118" t="s">
        <v>5</v>
      </c>
      <c r="AE19" s="117">
        <v>40</v>
      </c>
      <c r="AF19" s="117">
        <v>0.14000000000000001</v>
      </c>
      <c r="AG19" s="118" t="s">
        <v>6</v>
      </c>
      <c r="AH19" s="118" t="s">
        <v>24</v>
      </c>
      <c r="AI19" s="117">
        <v>0.1</v>
      </c>
      <c r="AJ19" s="117">
        <v>2.5</v>
      </c>
      <c r="AK19" s="118" t="s">
        <v>6</v>
      </c>
      <c r="AL19" s="118" t="s">
        <v>5</v>
      </c>
      <c r="AM19" s="117">
        <v>0.1</v>
      </c>
      <c r="AN19" s="118" t="s">
        <v>15</v>
      </c>
      <c r="AO19" s="118" t="s">
        <v>6</v>
      </c>
      <c r="AP19" s="118" t="s">
        <v>0</v>
      </c>
      <c r="AQ19" s="117">
        <v>7.0000000000000007E-2</v>
      </c>
      <c r="AR19" s="117">
        <v>6.9</v>
      </c>
      <c r="AS19" s="118" t="s">
        <v>1</v>
      </c>
      <c r="AT19" s="116"/>
      <c r="AU19" s="117">
        <v>0.02</v>
      </c>
      <c r="AV19" s="118" t="s">
        <v>2</v>
      </c>
      <c r="AW19" s="118" t="s">
        <v>6</v>
      </c>
      <c r="AX19" s="118" t="s">
        <v>0</v>
      </c>
      <c r="AY19" s="117">
        <v>1</v>
      </c>
      <c r="AZ19" s="118" t="s">
        <v>14</v>
      </c>
      <c r="BA19" s="118" t="s">
        <v>6</v>
      </c>
      <c r="BB19" s="118" t="s">
        <v>0</v>
      </c>
      <c r="BC19" s="117">
        <v>4</v>
      </c>
      <c r="BD19" s="117">
        <v>23</v>
      </c>
      <c r="BE19" s="118" t="s">
        <v>1</v>
      </c>
      <c r="BF19" s="118" t="s">
        <v>5</v>
      </c>
      <c r="BG19" s="117">
        <v>1</v>
      </c>
      <c r="BH19" s="117">
        <v>100</v>
      </c>
      <c r="BI19" s="118" t="s">
        <v>6</v>
      </c>
      <c r="BJ19" s="118" t="s">
        <v>5</v>
      </c>
      <c r="BK19" s="117">
        <v>3</v>
      </c>
      <c r="BL19" s="117">
        <v>180</v>
      </c>
      <c r="BM19" s="118" t="s">
        <v>6</v>
      </c>
      <c r="BN19" s="118" t="s">
        <v>5</v>
      </c>
      <c r="BO19" s="117">
        <v>3</v>
      </c>
      <c r="BP19" s="118" t="s">
        <v>12</v>
      </c>
      <c r="BQ19" s="118" t="s">
        <v>6</v>
      </c>
      <c r="BR19" s="118" t="s">
        <v>0</v>
      </c>
      <c r="BS19" s="117">
        <v>0.15</v>
      </c>
      <c r="BT19" s="117">
        <v>1.4</v>
      </c>
      <c r="BU19" s="118" t="s">
        <v>1</v>
      </c>
      <c r="BV19" s="116"/>
      <c r="BW19" s="116">
        <v>0.06</v>
      </c>
      <c r="BX19" s="117">
        <v>9.3000000000000007</v>
      </c>
      <c r="BY19" s="118" t="s">
        <v>6</v>
      </c>
      <c r="BZ19" s="118" t="s">
        <v>5</v>
      </c>
      <c r="CA19" s="117">
        <v>2</v>
      </c>
      <c r="CB19" s="118" t="s">
        <v>2</v>
      </c>
      <c r="CC19" s="118" t="s">
        <v>6</v>
      </c>
      <c r="CD19" s="118" t="s">
        <v>0</v>
      </c>
      <c r="CE19" s="117">
        <v>1</v>
      </c>
      <c r="CF19" s="118" t="s">
        <v>9</v>
      </c>
      <c r="CG19" s="118" t="s">
        <v>6</v>
      </c>
      <c r="CH19" s="118" t="s">
        <v>0</v>
      </c>
      <c r="CI19" s="116">
        <v>0.17</v>
      </c>
      <c r="CJ19" s="118" t="s">
        <v>8</v>
      </c>
      <c r="CK19" s="118" t="s">
        <v>6</v>
      </c>
      <c r="CL19" s="118" t="s">
        <v>0</v>
      </c>
      <c r="CM19" s="117">
        <v>0.7</v>
      </c>
      <c r="CN19" s="117">
        <v>2.8</v>
      </c>
      <c r="CO19" s="118" t="s">
        <v>1</v>
      </c>
      <c r="CP19" s="116"/>
      <c r="CQ19" s="117">
        <v>0.1</v>
      </c>
      <c r="CR19" s="118" t="s">
        <v>7</v>
      </c>
      <c r="CS19" s="118" t="s">
        <v>6</v>
      </c>
      <c r="CT19" s="118" t="s">
        <v>0</v>
      </c>
      <c r="CU19" s="117">
        <v>0.1</v>
      </c>
      <c r="CV19" s="118" t="s">
        <v>4</v>
      </c>
      <c r="CW19" s="118" t="s">
        <v>6</v>
      </c>
      <c r="CX19" s="118" t="s">
        <v>0</v>
      </c>
      <c r="CY19" s="117">
        <v>10</v>
      </c>
      <c r="CZ19" s="117">
        <v>2.1000000000000001E-2</v>
      </c>
      <c r="DA19" s="118" t="s">
        <v>1</v>
      </c>
      <c r="DB19" s="118" t="s">
        <v>5</v>
      </c>
      <c r="DC19" s="117">
        <v>3.0000000000000001E-3</v>
      </c>
      <c r="DD19" s="117">
        <v>1.2E-2</v>
      </c>
      <c r="DE19" s="118" t="s">
        <v>1</v>
      </c>
      <c r="DF19" s="116"/>
      <c r="DG19" s="117">
        <v>3.0000000000000001E-3</v>
      </c>
      <c r="DH19" s="117">
        <v>1.5</v>
      </c>
      <c r="DI19" s="118" t="s">
        <v>1</v>
      </c>
      <c r="DJ19" s="118" t="s">
        <v>5</v>
      </c>
      <c r="DK19" s="117">
        <v>1</v>
      </c>
      <c r="DL19" s="117">
        <v>29</v>
      </c>
      <c r="DM19" s="118" t="s">
        <v>1</v>
      </c>
      <c r="DN19" s="116"/>
      <c r="DO19" s="116">
        <v>10</v>
      </c>
      <c r="DP19" s="117">
        <v>0.13300000000000001</v>
      </c>
      <c r="DQ19" s="118" t="s">
        <v>1</v>
      </c>
      <c r="DR19" s="116"/>
      <c r="DS19" s="117">
        <v>1E-3</v>
      </c>
      <c r="DT19" s="118" t="s">
        <v>3</v>
      </c>
      <c r="DU19" s="118" t="s">
        <v>1</v>
      </c>
      <c r="DV19" s="118" t="s">
        <v>0</v>
      </c>
      <c r="DW19" s="117">
        <v>0.05</v>
      </c>
      <c r="EB19" s="123"/>
      <c r="EC19" s="123"/>
      <c r="ED19" s="123"/>
      <c r="EE19" s="104" t="s">
        <v>328</v>
      </c>
      <c r="EF19" s="126"/>
      <c r="EG19" s="135"/>
      <c r="EH19" s="126"/>
      <c r="EI19" s="126"/>
      <c r="EJ19" s="126"/>
      <c r="EK19" s="126"/>
      <c r="EL19" s="126"/>
      <c r="EM19" s="126"/>
      <c r="EN19" s="127"/>
    </row>
    <row r="20" spans="1:144" ht="15">
      <c r="A20" s="114">
        <v>19</v>
      </c>
      <c r="B20" s="113" t="s">
        <v>171</v>
      </c>
      <c r="C20" s="122">
        <v>10118</v>
      </c>
      <c r="D20" s="106" t="s">
        <v>383</v>
      </c>
      <c r="E20" s="106" t="s">
        <v>885</v>
      </c>
      <c r="F20" s="107">
        <v>38.963317000000004</v>
      </c>
      <c r="G20" s="107">
        <v>-106.994384</v>
      </c>
      <c r="H20" s="128" t="s">
        <v>154</v>
      </c>
      <c r="I20" s="129">
        <v>6</v>
      </c>
      <c r="J20" s="128" t="s">
        <v>153</v>
      </c>
      <c r="K20" s="108">
        <v>8.2899999999999991</v>
      </c>
      <c r="L20" s="109" t="s">
        <v>174</v>
      </c>
      <c r="M20" s="110" t="s">
        <v>173</v>
      </c>
      <c r="N20" s="110">
        <v>13.27</v>
      </c>
      <c r="O20" s="111" t="s">
        <v>1430</v>
      </c>
      <c r="P20" s="128" t="s">
        <v>172</v>
      </c>
      <c r="Q20" s="139">
        <v>41843</v>
      </c>
      <c r="R20" s="138">
        <f t="shared" si="0"/>
        <v>204</v>
      </c>
      <c r="S20" s="141">
        <v>0.67499999999999993</v>
      </c>
      <c r="T20" s="128" t="s">
        <v>20</v>
      </c>
      <c r="U20" s="58">
        <v>1</v>
      </c>
      <c r="V20" s="61">
        <v>12</v>
      </c>
      <c r="W20" s="61">
        <v>20</v>
      </c>
      <c r="X20" s="61">
        <v>0</v>
      </c>
      <c r="Y20" s="62">
        <v>0</v>
      </c>
      <c r="AB20" s="118" t="s">
        <v>16</v>
      </c>
      <c r="AC20" s="118" t="s">
        <v>6</v>
      </c>
      <c r="AD20" s="118" t="s">
        <v>5</v>
      </c>
      <c r="AE20" s="117">
        <v>40</v>
      </c>
      <c r="AF20" s="117">
        <v>0.39</v>
      </c>
      <c r="AG20" s="118" t="s">
        <v>6</v>
      </c>
      <c r="AH20" s="118" t="s">
        <v>24</v>
      </c>
      <c r="AI20" s="117">
        <v>0.1</v>
      </c>
      <c r="AJ20" s="117">
        <v>0.42</v>
      </c>
      <c r="AK20" s="118" t="s">
        <v>6</v>
      </c>
      <c r="AL20" s="118" t="s">
        <v>24</v>
      </c>
      <c r="AM20" s="117">
        <v>0.1</v>
      </c>
      <c r="AN20" s="118" t="s">
        <v>15</v>
      </c>
      <c r="AO20" s="118" t="s">
        <v>6</v>
      </c>
      <c r="AP20" s="118" t="s">
        <v>0</v>
      </c>
      <c r="AQ20" s="117">
        <v>7.0000000000000007E-2</v>
      </c>
      <c r="AR20" s="117">
        <v>35</v>
      </c>
      <c r="AS20" s="118" t="s">
        <v>1</v>
      </c>
      <c r="AT20" s="116"/>
      <c r="AU20" s="117">
        <v>0.02</v>
      </c>
      <c r="AV20" s="118" t="s">
        <v>2</v>
      </c>
      <c r="AW20" s="118" t="s">
        <v>6</v>
      </c>
      <c r="AX20" s="118" t="s">
        <v>0</v>
      </c>
      <c r="AY20" s="117">
        <v>1</v>
      </c>
      <c r="AZ20" s="118" t="s">
        <v>14</v>
      </c>
      <c r="BA20" s="118" t="s">
        <v>6</v>
      </c>
      <c r="BB20" s="118" t="s">
        <v>0</v>
      </c>
      <c r="BC20" s="117">
        <v>4</v>
      </c>
      <c r="BD20" s="117">
        <v>110</v>
      </c>
      <c r="BE20" s="118" t="s">
        <v>1</v>
      </c>
      <c r="BF20" s="118" t="s">
        <v>5</v>
      </c>
      <c r="BG20" s="117">
        <v>1</v>
      </c>
      <c r="BH20" s="117">
        <v>46</v>
      </c>
      <c r="BI20" s="118" t="s">
        <v>6</v>
      </c>
      <c r="BJ20" s="118" t="s">
        <v>5</v>
      </c>
      <c r="BK20" s="117">
        <v>3</v>
      </c>
      <c r="BL20" s="117">
        <v>84</v>
      </c>
      <c r="BM20" s="118" t="s">
        <v>6</v>
      </c>
      <c r="BN20" s="118" t="s">
        <v>5</v>
      </c>
      <c r="BO20" s="117">
        <v>3</v>
      </c>
      <c r="BP20" s="118" t="s">
        <v>12</v>
      </c>
      <c r="BQ20" s="118" t="s">
        <v>6</v>
      </c>
      <c r="BR20" s="118" t="s">
        <v>0</v>
      </c>
      <c r="BS20" s="117">
        <v>0.15</v>
      </c>
      <c r="BT20" s="117">
        <v>4.9000000000000004</v>
      </c>
      <c r="BU20" s="118" t="s">
        <v>1</v>
      </c>
      <c r="BV20" s="116"/>
      <c r="BW20" s="116">
        <v>0.06</v>
      </c>
      <c r="BX20" s="117">
        <v>9.1</v>
      </c>
      <c r="BY20" s="118" t="s">
        <v>6</v>
      </c>
      <c r="BZ20" s="118" t="s">
        <v>5</v>
      </c>
      <c r="CA20" s="117">
        <v>2</v>
      </c>
      <c r="CB20" s="118" t="s">
        <v>2</v>
      </c>
      <c r="CC20" s="118" t="s">
        <v>6</v>
      </c>
      <c r="CD20" s="118" t="s">
        <v>0</v>
      </c>
      <c r="CE20" s="117">
        <v>1</v>
      </c>
      <c r="CF20" s="117">
        <v>0.48</v>
      </c>
      <c r="CG20" s="118" t="s">
        <v>6</v>
      </c>
      <c r="CH20" s="118" t="s">
        <v>24</v>
      </c>
      <c r="CI20" s="116">
        <v>0.17</v>
      </c>
      <c r="CJ20" s="118" t="s">
        <v>8</v>
      </c>
      <c r="CK20" s="118" t="s">
        <v>6</v>
      </c>
      <c r="CL20" s="118" t="s">
        <v>0</v>
      </c>
      <c r="CM20" s="117">
        <v>0.7</v>
      </c>
      <c r="CN20" s="117">
        <v>0.85</v>
      </c>
      <c r="CO20" s="118" t="s">
        <v>1</v>
      </c>
      <c r="CP20" s="116"/>
      <c r="CQ20" s="117">
        <v>0.1</v>
      </c>
      <c r="CR20" s="117">
        <v>0.25</v>
      </c>
      <c r="CS20" s="118" t="s">
        <v>6</v>
      </c>
      <c r="CT20" s="118" t="s">
        <v>24</v>
      </c>
      <c r="CU20" s="117">
        <v>0.1</v>
      </c>
      <c r="CV20" s="118" t="s">
        <v>4</v>
      </c>
      <c r="CW20" s="118" t="s">
        <v>6</v>
      </c>
      <c r="CX20" s="118" t="s">
        <v>0</v>
      </c>
      <c r="CY20" s="117">
        <v>10</v>
      </c>
      <c r="CZ20" s="117">
        <v>1.4E-2</v>
      </c>
      <c r="DA20" s="118" t="s">
        <v>1</v>
      </c>
      <c r="DB20" s="118" t="s">
        <v>5</v>
      </c>
      <c r="DC20" s="117">
        <v>3.0000000000000001E-3</v>
      </c>
      <c r="DD20" s="117">
        <v>8.8999999999999999E-3</v>
      </c>
      <c r="DE20" s="118" t="s">
        <v>1</v>
      </c>
      <c r="DF20" s="116"/>
      <c r="DG20" s="117">
        <v>3.0000000000000001E-3</v>
      </c>
      <c r="DH20" s="117">
        <v>30</v>
      </c>
      <c r="DI20" s="118" t="s">
        <v>1</v>
      </c>
      <c r="DJ20" s="118" t="s">
        <v>5</v>
      </c>
      <c r="DK20" s="117">
        <v>1</v>
      </c>
      <c r="DL20" s="117">
        <v>89</v>
      </c>
      <c r="DM20" s="118" t="s">
        <v>1</v>
      </c>
      <c r="DN20" s="116"/>
      <c r="DO20" s="116">
        <v>10</v>
      </c>
      <c r="DP20" s="117">
        <v>0.13400000000000001</v>
      </c>
      <c r="DQ20" s="118" t="s">
        <v>1</v>
      </c>
      <c r="DR20" s="116"/>
      <c r="DS20" s="117">
        <v>1E-3</v>
      </c>
      <c r="DT20" s="118" t="s">
        <v>3</v>
      </c>
      <c r="DU20" s="118" t="s">
        <v>1</v>
      </c>
      <c r="DV20" s="118" t="s">
        <v>0</v>
      </c>
      <c r="DW20" s="117">
        <v>0.05</v>
      </c>
      <c r="EB20" s="123"/>
      <c r="EC20" s="123"/>
      <c r="ED20" s="123"/>
      <c r="EE20" s="104" t="s">
        <v>328</v>
      </c>
      <c r="EF20" s="126"/>
      <c r="EG20" s="135"/>
      <c r="EH20" s="126"/>
      <c r="EI20" s="126"/>
      <c r="EJ20" s="126"/>
      <c r="EK20" s="126"/>
      <c r="EL20" s="126"/>
      <c r="EM20" s="126"/>
      <c r="EN20" s="127"/>
    </row>
    <row r="21" spans="1:144" ht="15">
      <c r="A21" s="114">
        <v>20</v>
      </c>
      <c r="B21" s="113" t="s">
        <v>167</v>
      </c>
      <c r="C21" s="122">
        <v>10232</v>
      </c>
      <c r="D21" s="106" t="s">
        <v>398</v>
      </c>
      <c r="E21" s="106" t="s">
        <v>1020</v>
      </c>
      <c r="F21" s="107">
        <v>38.446510000000004</v>
      </c>
      <c r="G21" s="107">
        <v>-107.344228</v>
      </c>
      <c r="H21" s="128" t="s">
        <v>154</v>
      </c>
      <c r="I21" s="129">
        <v>6</v>
      </c>
      <c r="J21" s="128" t="s">
        <v>153</v>
      </c>
      <c r="K21" s="108">
        <v>8.23</v>
      </c>
      <c r="L21" s="109" t="s">
        <v>170</v>
      </c>
      <c r="M21" s="110" t="s">
        <v>169</v>
      </c>
      <c r="N21" s="110">
        <v>14.71</v>
      </c>
      <c r="O21" s="111" t="s">
        <v>1430</v>
      </c>
      <c r="P21" s="128" t="s">
        <v>168</v>
      </c>
      <c r="Q21" s="139">
        <v>41844</v>
      </c>
      <c r="R21" s="138">
        <f t="shared" si="0"/>
        <v>205</v>
      </c>
      <c r="S21" s="141">
        <v>0.41875000000000001</v>
      </c>
      <c r="T21" s="128" t="s">
        <v>20</v>
      </c>
      <c r="U21" s="58">
        <v>1</v>
      </c>
      <c r="V21" s="61">
        <v>13</v>
      </c>
      <c r="W21" s="61">
        <v>20</v>
      </c>
      <c r="X21" s="61">
        <v>0</v>
      </c>
      <c r="Y21" s="62">
        <v>0</v>
      </c>
      <c r="AB21" s="117">
        <v>160</v>
      </c>
      <c r="AC21" s="118" t="s">
        <v>6</v>
      </c>
      <c r="AD21" s="118" t="s">
        <v>5</v>
      </c>
      <c r="AE21" s="117">
        <v>40</v>
      </c>
      <c r="AF21" s="117">
        <v>3.5</v>
      </c>
      <c r="AG21" s="118" t="s">
        <v>6</v>
      </c>
      <c r="AH21" s="118" t="s">
        <v>5</v>
      </c>
      <c r="AI21" s="117">
        <v>0.1</v>
      </c>
      <c r="AJ21" s="117">
        <v>6.5</v>
      </c>
      <c r="AK21" s="118" t="s">
        <v>6</v>
      </c>
      <c r="AL21" s="118" t="s">
        <v>5</v>
      </c>
      <c r="AM21" s="117">
        <v>0.1</v>
      </c>
      <c r="AN21" s="118" t="s">
        <v>15</v>
      </c>
      <c r="AO21" s="118" t="s">
        <v>6</v>
      </c>
      <c r="AP21" s="118" t="s">
        <v>0</v>
      </c>
      <c r="AQ21" s="117">
        <v>7.0000000000000007E-2</v>
      </c>
      <c r="AR21" s="117">
        <v>17</v>
      </c>
      <c r="AS21" s="118" t="s">
        <v>1</v>
      </c>
      <c r="AT21" s="116"/>
      <c r="AU21" s="117">
        <v>0.02</v>
      </c>
      <c r="AV21" s="118" t="s">
        <v>2</v>
      </c>
      <c r="AW21" s="118" t="s">
        <v>6</v>
      </c>
      <c r="AX21" s="118" t="s">
        <v>0</v>
      </c>
      <c r="AY21" s="117">
        <v>1</v>
      </c>
      <c r="AZ21" s="118" t="s">
        <v>14</v>
      </c>
      <c r="BA21" s="118" t="s">
        <v>6</v>
      </c>
      <c r="BB21" s="118" t="s">
        <v>0</v>
      </c>
      <c r="BC21" s="117">
        <v>4</v>
      </c>
      <c r="BD21" s="117">
        <v>57</v>
      </c>
      <c r="BE21" s="118" t="s">
        <v>1</v>
      </c>
      <c r="BF21" s="118" t="s">
        <v>5</v>
      </c>
      <c r="BG21" s="117">
        <v>1</v>
      </c>
      <c r="BH21" s="117">
        <v>240</v>
      </c>
      <c r="BI21" s="118" t="s">
        <v>6</v>
      </c>
      <c r="BJ21" s="118" t="s">
        <v>5</v>
      </c>
      <c r="BK21" s="117">
        <v>3</v>
      </c>
      <c r="BL21" s="117">
        <v>570</v>
      </c>
      <c r="BM21" s="118" t="s">
        <v>6</v>
      </c>
      <c r="BN21" s="118" t="s">
        <v>5</v>
      </c>
      <c r="BO21" s="117">
        <v>3</v>
      </c>
      <c r="BP21" s="118" t="s">
        <v>12</v>
      </c>
      <c r="BQ21" s="118" t="s">
        <v>6</v>
      </c>
      <c r="BR21" s="118" t="s">
        <v>0</v>
      </c>
      <c r="BS21" s="117">
        <v>0.15</v>
      </c>
      <c r="BT21" s="117">
        <v>3.3</v>
      </c>
      <c r="BU21" s="118" t="s">
        <v>1</v>
      </c>
      <c r="BV21" s="116"/>
      <c r="BW21" s="116">
        <v>0.06</v>
      </c>
      <c r="BX21" s="117">
        <v>8.6</v>
      </c>
      <c r="BY21" s="118" t="s">
        <v>6</v>
      </c>
      <c r="BZ21" s="118" t="s">
        <v>5</v>
      </c>
      <c r="CA21" s="117">
        <v>2</v>
      </c>
      <c r="CB21" s="118" t="s">
        <v>2</v>
      </c>
      <c r="CC21" s="118" t="s">
        <v>6</v>
      </c>
      <c r="CD21" s="118" t="s">
        <v>0</v>
      </c>
      <c r="CE21" s="117">
        <v>1</v>
      </c>
      <c r="CF21" s="118" t="s">
        <v>9</v>
      </c>
      <c r="CG21" s="118" t="s">
        <v>6</v>
      </c>
      <c r="CH21" s="118" t="s">
        <v>0</v>
      </c>
      <c r="CI21" s="116">
        <v>0.17</v>
      </c>
      <c r="CJ21" s="118" t="s">
        <v>8</v>
      </c>
      <c r="CK21" s="118" t="s">
        <v>6</v>
      </c>
      <c r="CL21" s="118" t="s">
        <v>0</v>
      </c>
      <c r="CM21" s="117">
        <v>0.7</v>
      </c>
      <c r="CN21" s="117">
        <v>4.0999999999999996</v>
      </c>
      <c r="CO21" s="118" t="s">
        <v>1</v>
      </c>
      <c r="CP21" s="116"/>
      <c r="CQ21" s="117">
        <v>0.1</v>
      </c>
      <c r="CR21" s="117">
        <v>0.28000000000000003</v>
      </c>
      <c r="CS21" s="118" t="s">
        <v>6</v>
      </c>
      <c r="CT21" s="118" t="s">
        <v>24</v>
      </c>
      <c r="CU21" s="117">
        <v>0.1</v>
      </c>
      <c r="CV21" s="118" t="s">
        <v>4</v>
      </c>
      <c r="CW21" s="118" t="s">
        <v>6</v>
      </c>
      <c r="CX21" s="118" t="s">
        <v>0</v>
      </c>
      <c r="CY21" s="117">
        <v>10</v>
      </c>
      <c r="CZ21" s="117">
        <v>1.4999999999999999E-2</v>
      </c>
      <c r="DA21" s="118" t="s">
        <v>1</v>
      </c>
      <c r="DB21" s="118" t="s">
        <v>5</v>
      </c>
      <c r="DC21" s="117">
        <v>3.0000000000000001E-3</v>
      </c>
      <c r="DD21" s="117">
        <v>0.12</v>
      </c>
      <c r="DE21" s="118" t="s">
        <v>1</v>
      </c>
      <c r="DF21" s="116"/>
      <c r="DG21" s="117">
        <v>3.0000000000000001E-3</v>
      </c>
      <c r="DH21" s="117">
        <v>1.6</v>
      </c>
      <c r="DI21" s="118" t="s">
        <v>1</v>
      </c>
      <c r="DJ21" s="118" t="s">
        <v>5</v>
      </c>
      <c r="DK21" s="117">
        <v>1</v>
      </c>
      <c r="DL21" s="117">
        <v>66</v>
      </c>
      <c r="DM21" s="118" t="s">
        <v>1</v>
      </c>
      <c r="DN21" s="116"/>
      <c r="DO21" s="116">
        <v>10</v>
      </c>
      <c r="DP21" s="117">
        <v>0.22600000000000001</v>
      </c>
      <c r="DQ21" s="118" t="s">
        <v>1</v>
      </c>
      <c r="DR21" s="116"/>
      <c r="DS21" s="117">
        <v>1E-3</v>
      </c>
      <c r="DT21" s="117">
        <v>8.1000000000000003E-2</v>
      </c>
      <c r="DU21" s="118" t="s">
        <v>1</v>
      </c>
      <c r="DV21" s="116"/>
      <c r="DW21" s="117">
        <v>0.05</v>
      </c>
      <c r="EE21" s="104" t="s">
        <v>328</v>
      </c>
    </row>
    <row r="22" spans="1:144" ht="15">
      <c r="A22" s="114">
        <v>21</v>
      </c>
      <c r="B22" s="113" t="s">
        <v>163</v>
      </c>
      <c r="C22" s="122">
        <v>10240</v>
      </c>
      <c r="D22" s="106" t="s">
        <v>402</v>
      </c>
      <c r="E22" s="106" t="s">
        <v>927</v>
      </c>
      <c r="F22" s="107">
        <v>38.351807000000001</v>
      </c>
      <c r="G22" s="107">
        <v>-107.23636500000001</v>
      </c>
      <c r="H22" s="128" t="s">
        <v>154</v>
      </c>
      <c r="I22" s="129">
        <v>6</v>
      </c>
      <c r="J22" s="128" t="s">
        <v>153</v>
      </c>
      <c r="K22" s="108">
        <v>8.26</v>
      </c>
      <c r="L22" s="109" t="s">
        <v>166</v>
      </c>
      <c r="M22" s="110" t="s">
        <v>165</v>
      </c>
      <c r="N22" s="110">
        <v>16.78</v>
      </c>
      <c r="O22" s="111" t="s">
        <v>1430</v>
      </c>
      <c r="P22" s="128" t="s">
        <v>164</v>
      </c>
      <c r="Q22" s="139">
        <v>41844</v>
      </c>
      <c r="R22" s="138">
        <f t="shared" si="0"/>
        <v>205</v>
      </c>
      <c r="S22" s="141">
        <v>0.50763888888888886</v>
      </c>
      <c r="T22" s="128" t="s">
        <v>20</v>
      </c>
      <c r="U22" s="58">
        <v>1</v>
      </c>
      <c r="V22" s="61">
        <v>21</v>
      </c>
      <c r="W22" s="61">
        <v>20</v>
      </c>
      <c r="X22" s="61">
        <v>0</v>
      </c>
      <c r="Y22" s="62">
        <v>0</v>
      </c>
      <c r="AB22" s="117">
        <v>47</v>
      </c>
      <c r="AC22" s="118" t="s">
        <v>6</v>
      </c>
      <c r="AD22" s="118" t="s">
        <v>5</v>
      </c>
      <c r="AE22" s="117">
        <v>40</v>
      </c>
      <c r="AF22" s="117">
        <v>0.6</v>
      </c>
      <c r="AG22" s="118" t="s">
        <v>6</v>
      </c>
      <c r="AH22" s="118" t="s">
        <v>24</v>
      </c>
      <c r="AI22" s="117">
        <v>0.1</v>
      </c>
      <c r="AJ22" s="117">
        <v>2.7</v>
      </c>
      <c r="AK22" s="118" t="s">
        <v>6</v>
      </c>
      <c r="AL22" s="118" t="s">
        <v>5</v>
      </c>
      <c r="AM22" s="117">
        <v>0.1</v>
      </c>
      <c r="AN22" s="118" t="s">
        <v>15</v>
      </c>
      <c r="AO22" s="118" t="s">
        <v>6</v>
      </c>
      <c r="AP22" s="118" t="s">
        <v>0</v>
      </c>
      <c r="AQ22" s="117">
        <v>7.0000000000000007E-2</v>
      </c>
      <c r="AR22" s="117">
        <v>19</v>
      </c>
      <c r="AS22" s="118" t="s">
        <v>1</v>
      </c>
      <c r="AT22" s="116"/>
      <c r="AU22" s="117">
        <v>0.02</v>
      </c>
      <c r="AV22" s="118" t="s">
        <v>2</v>
      </c>
      <c r="AW22" s="118" t="s">
        <v>6</v>
      </c>
      <c r="AX22" s="118" t="s">
        <v>0</v>
      </c>
      <c r="AY22" s="117">
        <v>1</v>
      </c>
      <c r="AZ22" s="118" t="s">
        <v>14</v>
      </c>
      <c r="BA22" s="118" t="s">
        <v>6</v>
      </c>
      <c r="BB22" s="118" t="s">
        <v>0</v>
      </c>
      <c r="BC22" s="117">
        <v>4</v>
      </c>
      <c r="BD22" s="117">
        <v>67</v>
      </c>
      <c r="BE22" s="118" t="s">
        <v>1</v>
      </c>
      <c r="BF22" s="118" t="s">
        <v>5</v>
      </c>
      <c r="BG22" s="117">
        <v>1</v>
      </c>
      <c r="BH22" s="117">
        <v>19</v>
      </c>
      <c r="BI22" s="118" t="s">
        <v>6</v>
      </c>
      <c r="BJ22" s="118" t="s">
        <v>5</v>
      </c>
      <c r="BK22" s="117">
        <v>3</v>
      </c>
      <c r="BL22" s="117">
        <v>82</v>
      </c>
      <c r="BM22" s="118" t="s">
        <v>6</v>
      </c>
      <c r="BN22" s="118" t="s">
        <v>5</v>
      </c>
      <c r="BO22" s="117">
        <v>3</v>
      </c>
      <c r="BP22" s="117">
        <v>0.3</v>
      </c>
      <c r="BQ22" s="118" t="s">
        <v>6</v>
      </c>
      <c r="BR22" s="118" t="s">
        <v>24</v>
      </c>
      <c r="BS22" s="117">
        <v>0.15</v>
      </c>
      <c r="BT22" s="117">
        <v>2.7</v>
      </c>
      <c r="BU22" s="118" t="s">
        <v>1</v>
      </c>
      <c r="BV22" s="116"/>
      <c r="BW22" s="116">
        <v>0.06</v>
      </c>
      <c r="BX22" s="117">
        <v>12</v>
      </c>
      <c r="BY22" s="118" t="s">
        <v>6</v>
      </c>
      <c r="BZ22" s="118" t="s">
        <v>5</v>
      </c>
      <c r="CA22" s="117">
        <v>2</v>
      </c>
      <c r="CB22" s="118" t="s">
        <v>2</v>
      </c>
      <c r="CC22" s="118" t="s">
        <v>6</v>
      </c>
      <c r="CD22" s="118" t="s">
        <v>0</v>
      </c>
      <c r="CE22" s="117">
        <v>1</v>
      </c>
      <c r="CF22" s="118" t="s">
        <v>9</v>
      </c>
      <c r="CG22" s="118" t="s">
        <v>6</v>
      </c>
      <c r="CH22" s="118" t="s">
        <v>0</v>
      </c>
      <c r="CI22" s="116">
        <v>0.17</v>
      </c>
      <c r="CJ22" s="118" t="s">
        <v>8</v>
      </c>
      <c r="CK22" s="118" t="s">
        <v>6</v>
      </c>
      <c r="CL22" s="118" t="s">
        <v>0</v>
      </c>
      <c r="CM22" s="117">
        <v>0.7</v>
      </c>
      <c r="CN22" s="117">
        <v>2.9</v>
      </c>
      <c r="CO22" s="118" t="s">
        <v>1</v>
      </c>
      <c r="CP22" s="116"/>
      <c r="CQ22" s="117">
        <v>0.1</v>
      </c>
      <c r="CR22" s="117">
        <v>0.31</v>
      </c>
      <c r="CS22" s="118" t="s">
        <v>6</v>
      </c>
      <c r="CT22" s="118" t="s">
        <v>24</v>
      </c>
      <c r="CU22" s="117">
        <v>0.1</v>
      </c>
      <c r="CV22" s="118" t="s">
        <v>4</v>
      </c>
      <c r="CW22" s="118" t="s">
        <v>6</v>
      </c>
      <c r="CX22" s="118" t="s">
        <v>0</v>
      </c>
      <c r="CY22" s="117">
        <v>10</v>
      </c>
      <c r="CZ22" s="117">
        <v>1.9E-2</v>
      </c>
      <c r="DA22" s="118" t="s">
        <v>1</v>
      </c>
      <c r="DB22" s="118" t="s">
        <v>5</v>
      </c>
      <c r="DC22" s="117">
        <v>3.0000000000000001E-3</v>
      </c>
      <c r="DD22" s="117">
        <v>2.3E-2</v>
      </c>
      <c r="DE22" s="118" t="s">
        <v>1</v>
      </c>
      <c r="DF22" s="116"/>
      <c r="DG22" s="117">
        <v>3.0000000000000001E-3</v>
      </c>
      <c r="DH22" s="117">
        <v>36</v>
      </c>
      <c r="DI22" s="118" t="s">
        <v>1</v>
      </c>
      <c r="DJ22" s="118" t="s">
        <v>5</v>
      </c>
      <c r="DK22" s="117">
        <v>1</v>
      </c>
      <c r="DL22" s="117">
        <v>37</v>
      </c>
      <c r="DM22" s="118" t="s">
        <v>1</v>
      </c>
      <c r="DN22" s="116"/>
      <c r="DO22" s="116">
        <v>10</v>
      </c>
      <c r="DP22" s="117">
        <v>0.11899999999999999</v>
      </c>
      <c r="DQ22" s="118" t="s">
        <v>1</v>
      </c>
      <c r="DR22" s="116"/>
      <c r="DS22" s="117">
        <v>1E-3</v>
      </c>
      <c r="DT22" s="118" t="s">
        <v>3</v>
      </c>
      <c r="DU22" s="118" t="s">
        <v>1</v>
      </c>
      <c r="DV22" s="118" t="s">
        <v>0</v>
      </c>
      <c r="DW22" s="117">
        <v>0.05</v>
      </c>
      <c r="EE22" s="104" t="s">
        <v>328</v>
      </c>
    </row>
    <row r="23" spans="1:144" ht="15">
      <c r="A23" s="114">
        <v>22</v>
      </c>
      <c r="B23" s="113" t="s">
        <v>161</v>
      </c>
      <c r="C23" s="105">
        <v>10231</v>
      </c>
      <c r="D23" s="106" t="s">
        <v>394</v>
      </c>
      <c r="E23" s="104" t="s">
        <v>948</v>
      </c>
      <c r="F23" s="107">
        <v>38.405279999999998</v>
      </c>
      <c r="G23" s="107">
        <v>-107.40833000000001</v>
      </c>
      <c r="H23" s="128" t="s">
        <v>154</v>
      </c>
      <c r="I23" s="129">
        <v>6</v>
      </c>
      <c r="J23" s="128" t="s">
        <v>153</v>
      </c>
      <c r="K23" s="108">
        <v>8.3800000000000008</v>
      </c>
      <c r="L23" s="109" t="s">
        <v>160</v>
      </c>
      <c r="M23" s="110" t="s">
        <v>159</v>
      </c>
      <c r="N23" s="110">
        <v>17.559999999999999</v>
      </c>
      <c r="O23" s="111" t="s">
        <v>1430</v>
      </c>
      <c r="P23" s="128" t="s">
        <v>162</v>
      </c>
      <c r="Q23" s="139">
        <v>41844</v>
      </c>
      <c r="R23" s="138">
        <f t="shared" si="0"/>
        <v>205</v>
      </c>
      <c r="S23" s="141">
        <v>0.58263888888888882</v>
      </c>
      <c r="T23" s="128" t="s">
        <v>20</v>
      </c>
      <c r="U23" s="58">
        <v>1</v>
      </c>
      <c r="V23" s="61">
        <v>20</v>
      </c>
      <c r="W23" s="61">
        <v>20</v>
      </c>
      <c r="X23" s="61">
        <v>0</v>
      </c>
      <c r="Y23" s="62">
        <v>0</v>
      </c>
      <c r="AB23" s="117">
        <v>82</v>
      </c>
      <c r="AC23" s="118" t="s">
        <v>6</v>
      </c>
      <c r="AD23" s="118" t="s">
        <v>5</v>
      </c>
      <c r="AE23" s="117">
        <v>40</v>
      </c>
      <c r="AF23" s="117">
        <v>0.69</v>
      </c>
      <c r="AG23" s="118" t="s">
        <v>6</v>
      </c>
      <c r="AH23" s="118" t="s">
        <v>24</v>
      </c>
      <c r="AI23" s="117">
        <v>0.1</v>
      </c>
      <c r="AJ23" s="117">
        <v>3</v>
      </c>
      <c r="AK23" s="118" t="s">
        <v>6</v>
      </c>
      <c r="AL23" s="118" t="s">
        <v>5</v>
      </c>
      <c r="AM23" s="117">
        <v>0.1</v>
      </c>
      <c r="AN23" s="118" t="s">
        <v>15</v>
      </c>
      <c r="AO23" s="118" t="s">
        <v>6</v>
      </c>
      <c r="AP23" s="118" t="s">
        <v>0</v>
      </c>
      <c r="AQ23" s="117">
        <v>7.0000000000000007E-2</v>
      </c>
      <c r="AR23" s="117">
        <v>7.4</v>
      </c>
      <c r="AS23" s="118" t="s">
        <v>1</v>
      </c>
      <c r="AT23" s="116"/>
      <c r="AU23" s="117">
        <v>0.02</v>
      </c>
      <c r="AV23" s="118" t="s">
        <v>2</v>
      </c>
      <c r="AW23" s="118" t="s">
        <v>6</v>
      </c>
      <c r="AX23" s="118" t="s">
        <v>0</v>
      </c>
      <c r="AY23" s="117">
        <v>1</v>
      </c>
      <c r="AZ23" s="118" t="s">
        <v>14</v>
      </c>
      <c r="BA23" s="118" t="s">
        <v>6</v>
      </c>
      <c r="BB23" s="118" t="s">
        <v>0</v>
      </c>
      <c r="BC23" s="117">
        <v>4</v>
      </c>
      <c r="BD23" s="117">
        <v>30</v>
      </c>
      <c r="BE23" s="118" t="s">
        <v>1</v>
      </c>
      <c r="BF23" s="118" t="s">
        <v>5</v>
      </c>
      <c r="BG23" s="117">
        <v>1</v>
      </c>
      <c r="BH23" s="117">
        <v>130</v>
      </c>
      <c r="BI23" s="118" t="s">
        <v>6</v>
      </c>
      <c r="BJ23" s="118" t="s">
        <v>5</v>
      </c>
      <c r="BK23" s="117">
        <v>3</v>
      </c>
      <c r="BL23" s="117">
        <v>270</v>
      </c>
      <c r="BM23" s="118" t="s">
        <v>6</v>
      </c>
      <c r="BN23" s="118" t="s">
        <v>5</v>
      </c>
      <c r="BO23" s="117">
        <v>3</v>
      </c>
      <c r="BP23" s="118" t="s">
        <v>12</v>
      </c>
      <c r="BQ23" s="118" t="s">
        <v>6</v>
      </c>
      <c r="BR23" s="118" t="s">
        <v>0</v>
      </c>
      <c r="BS23" s="117">
        <v>0.15</v>
      </c>
      <c r="BT23" s="117">
        <v>1.7</v>
      </c>
      <c r="BU23" s="118" t="s">
        <v>1</v>
      </c>
      <c r="BV23" s="116"/>
      <c r="BW23" s="116">
        <v>0.06</v>
      </c>
      <c r="BX23" s="117">
        <v>9.9</v>
      </c>
      <c r="BY23" s="118" t="s">
        <v>6</v>
      </c>
      <c r="BZ23" s="118" t="s">
        <v>5</v>
      </c>
      <c r="CA23" s="117">
        <v>2</v>
      </c>
      <c r="CB23" s="118" t="s">
        <v>2</v>
      </c>
      <c r="CC23" s="118" t="s">
        <v>6</v>
      </c>
      <c r="CD23" s="118" t="s">
        <v>0</v>
      </c>
      <c r="CE23" s="117">
        <v>1</v>
      </c>
      <c r="CF23" s="118" t="s">
        <v>9</v>
      </c>
      <c r="CG23" s="118" t="s">
        <v>6</v>
      </c>
      <c r="CH23" s="118" t="s">
        <v>0</v>
      </c>
      <c r="CI23" s="116">
        <v>0.17</v>
      </c>
      <c r="CJ23" s="118" t="s">
        <v>8</v>
      </c>
      <c r="CK23" s="118" t="s">
        <v>6</v>
      </c>
      <c r="CL23" s="118" t="s">
        <v>0</v>
      </c>
      <c r="CM23" s="117">
        <v>0.7</v>
      </c>
      <c r="CN23" s="117">
        <v>2.6</v>
      </c>
      <c r="CO23" s="118" t="s">
        <v>1</v>
      </c>
      <c r="CP23" s="116"/>
      <c r="CQ23" s="117">
        <v>0.1</v>
      </c>
      <c r="CR23" s="118" t="s">
        <v>7</v>
      </c>
      <c r="CS23" s="118" t="s">
        <v>6</v>
      </c>
      <c r="CT23" s="118" t="s">
        <v>0</v>
      </c>
      <c r="CU23" s="117">
        <v>0.1</v>
      </c>
      <c r="CV23" s="118" t="s">
        <v>4</v>
      </c>
      <c r="CW23" s="118" t="s">
        <v>6</v>
      </c>
      <c r="CX23" s="118" t="s">
        <v>0</v>
      </c>
      <c r="CY23" s="117">
        <v>10</v>
      </c>
      <c r="CZ23" s="117">
        <v>1.6E-2</v>
      </c>
      <c r="DA23" s="118" t="s">
        <v>1</v>
      </c>
      <c r="DB23" s="118" t="s">
        <v>5</v>
      </c>
      <c r="DC23" s="117">
        <v>3.0000000000000001E-3</v>
      </c>
      <c r="DD23" s="117">
        <v>7.4999999999999997E-2</v>
      </c>
      <c r="DE23" s="118" t="s">
        <v>1</v>
      </c>
      <c r="DF23" s="116"/>
      <c r="DG23" s="117">
        <v>3.0000000000000001E-3</v>
      </c>
      <c r="DH23" s="117">
        <v>2.2999999999999998</v>
      </c>
      <c r="DI23" s="118" t="s">
        <v>1</v>
      </c>
      <c r="DJ23" s="118" t="s">
        <v>5</v>
      </c>
      <c r="DK23" s="117">
        <v>1</v>
      </c>
      <c r="DL23" s="117">
        <v>36</v>
      </c>
      <c r="DM23" s="118" t="s">
        <v>1</v>
      </c>
      <c r="DN23" s="116"/>
      <c r="DO23" s="116">
        <v>10</v>
      </c>
      <c r="DP23" s="117">
        <v>0.13700000000000001</v>
      </c>
      <c r="DQ23" s="118" t="s">
        <v>1</v>
      </c>
      <c r="DR23" s="116"/>
      <c r="DS23" s="117">
        <v>1E-3</v>
      </c>
      <c r="DT23" s="118" t="s">
        <v>3</v>
      </c>
      <c r="DU23" s="118" t="s">
        <v>1</v>
      </c>
      <c r="DV23" s="118" t="s">
        <v>0</v>
      </c>
      <c r="DW23" s="117">
        <v>0.05</v>
      </c>
      <c r="EE23" s="104" t="s">
        <v>328</v>
      </c>
    </row>
    <row r="24" spans="1:144" ht="15">
      <c r="A24" s="114">
        <v>23</v>
      </c>
      <c r="B24" s="113" t="s">
        <v>157</v>
      </c>
      <c r="C24" s="105">
        <v>10231</v>
      </c>
      <c r="D24" s="106" t="s">
        <v>394</v>
      </c>
      <c r="E24" s="104" t="s">
        <v>948</v>
      </c>
      <c r="F24" s="107">
        <v>38.405279999999998</v>
      </c>
      <c r="G24" s="107">
        <v>-107.40833000000001</v>
      </c>
      <c r="H24" s="128" t="s">
        <v>154</v>
      </c>
      <c r="I24" s="129">
        <v>6</v>
      </c>
      <c r="J24" s="128" t="s">
        <v>153</v>
      </c>
      <c r="K24" s="108">
        <v>8.3800000000000008</v>
      </c>
      <c r="L24" s="109" t="s">
        <v>160</v>
      </c>
      <c r="M24" s="110" t="s">
        <v>159</v>
      </c>
      <c r="N24" s="110">
        <v>17.559999999999999</v>
      </c>
      <c r="O24" s="111" t="s">
        <v>31</v>
      </c>
      <c r="P24" s="128" t="s">
        <v>158</v>
      </c>
      <c r="Q24" s="139">
        <v>41844</v>
      </c>
      <c r="R24" s="138">
        <f t="shared" si="0"/>
        <v>205</v>
      </c>
      <c r="S24" s="141">
        <v>0.58263888888888882</v>
      </c>
      <c r="T24" s="128" t="s">
        <v>20</v>
      </c>
      <c r="U24" s="58">
        <v>1</v>
      </c>
      <c r="V24" s="61">
        <v>20</v>
      </c>
      <c r="W24" s="61">
        <v>20</v>
      </c>
      <c r="X24" s="61">
        <v>0</v>
      </c>
      <c r="Y24" s="62">
        <v>0</v>
      </c>
      <c r="AB24" s="117">
        <v>84</v>
      </c>
      <c r="AC24" s="118" t="s">
        <v>6</v>
      </c>
      <c r="AD24" s="118" t="s">
        <v>5</v>
      </c>
      <c r="AE24" s="117">
        <v>40</v>
      </c>
      <c r="AF24" s="117">
        <v>0.7</v>
      </c>
      <c r="AG24" s="118" t="s">
        <v>6</v>
      </c>
      <c r="AH24" s="118" t="s">
        <v>24</v>
      </c>
      <c r="AI24" s="117">
        <v>0.1</v>
      </c>
      <c r="AJ24" s="117">
        <v>2.9</v>
      </c>
      <c r="AK24" s="118" t="s">
        <v>6</v>
      </c>
      <c r="AL24" s="118" t="s">
        <v>5</v>
      </c>
      <c r="AM24" s="117">
        <v>0.1</v>
      </c>
      <c r="AN24" s="118" t="s">
        <v>15</v>
      </c>
      <c r="AO24" s="118" t="s">
        <v>6</v>
      </c>
      <c r="AP24" s="118" t="s">
        <v>0</v>
      </c>
      <c r="AQ24" s="117">
        <v>7.0000000000000007E-2</v>
      </c>
      <c r="AR24" s="117">
        <v>8.1999999999999993</v>
      </c>
      <c r="AS24" s="118" t="s">
        <v>1</v>
      </c>
      <c r="AT24" s="118" t="s">
        <v>5</v>
      </c>
      <c r="AU24" s="117">
        <v>0.02</v>
      </c>
      <c r="AV24" s="118" t="s">
        <v>2</v>
      </c>
      <c r="AW24" s="118" t="s">
        <v>6</v>
      </c>
      <c r="AX24" s="118" t="s">
        <v>0</v>
      </c>
      <c r="AY24" s="117">
        <v>1</v>
      </c>
      <c r="AZ24" s="118" t="s">
        <v>14</v>
      </c>
      <c r="BA24" s="118" t="s">
        <v>6</v>
      </c>
      <c r="BB24" s="118" t="s">
        <v>0</v>
      </c>
      <c r="BC24" s="117">
        <v>4</v>
      </c>
      <c r="BD24" s="117">
        <v>29</v>
      </c>
      <c r="BE24" s="118" t="s">
        <v>1</v>
      </c>
      <c r="BF24" s="118" t="s">
        <v>5</v>
      </c>
      <c r="BG24" s="117">
        <v>1</v>
      </c>
      <c r="BH24" s="117">
        <v>130</v>
      </c>
      <c r="BI24" s="118" t="s">
        <v>6</v>
      </c>
      <c r="BJ24" s="118" t="s">
        <v>5</v>
      </c>
      <c r="BK24" s="117">
        <v>3</v>
      </c>
      <c r="BL24" s="117">
        <v>270</v>
      </c>
      <c r="BM24" s="118" t="s">
        <v>6</v>
      </c>
      <c r="BN24" s="118" t="s">
        <v>5</v>
      </c>
      <c r="BO24" s="117">
        <v>3</v>
      </c>
      <c r="BP24" s="118" t="s">
        <v>12</v>
      </c>
      <c r="BQ24" s="118" t="s">
        <v>6</v>
      </c>
      <c r="BR24" s="118" t="s">
        <v>0</v>
      </c>
      <c r="BS24" s="117">
        <v>0.15</v>
      </c>
      <c r="BT24" s="117">
        <v>1.8</v>
      </c>
      <c r="BU24" s="118" t="s">
        <v>1</v>
      </c>
      <c r="BV24" s="118" t="s">
        <v>5</v>
      </c>
      <c r="BW24" s="116">
        <v>0.06</v>
      </c>
      <c r="BX24" s="117">
        <v>11</v>
      </c>
      <c r="BY24" s="118" t="s">
        <v>6</v>
      </c>
      <c r="BZ24" s="118" t="s">
        <v>5</v>
      </c>
      <c r="CA24" s="117">
        <v>2</v>
      </c>
      <c r="CB24" s="118" t="s">
        <v>2</v>
      </c>
      <c r="CC24" s="118" t="s">
        <v>6</v>
      </c>
      <c r="CD24" s="118" t="s">
        <v>0</v>
      </c>
      <c r="CE24" s="117">
        <v>1</v>
      </c>
      <c r="CF24" s="118" t="s">
        <v>9</v>
      </c>
      <c r="CG24" s="118" t="s">
        <v>6</v>
      </c>
      <c r="CH24" s="118" t="s">
        <v>0</v>
      </c>
      <c r="CI24" s="116">
        <v>0.17</v>
      </c>
      <c r="CJ24" s="118" t="s">
        <v>8</v>
      </c>
      <c r="CK24" s="118" t="s">
        <v>6</v>
      </c>
      <c r="CL24" s="118" t="s">
        <v>0</v>
      </c>
      <c r="CM24" s="117">
        <v>0.7</v>
      </c>
      <c r="CN24" s="117">
        <v>2.7</v>
      </c>
      <c r="CO24" s="118" t="s">
        <v>1</v>
      </c>
      <c r="CP24" s="118" t="s">
        <v>5</v>
      </c>
      <c r="CQ24" s="117">
        <v>0.1</v>
      </c>
      <c r="CR24" s="118" t="s">
        <v>7</v>
      </c>
      <c r="CS24" s="118" t="s">
        <v>6</v>
      </c>
      <c r="CT24" s="118" t="s">
        <v>0</v>
      </c>
      <c r="CU24" s="117">
        <v>0.1</v>
      </c>
      <c r="CV24" s="118" t="s">
        <v>4</v>
      </c>
      <c r="CW24" s="118" t="s">
        <v>6</v>
      </c>
      <c r="CX24" s="118" t="s">
        <v>0</v>
      </c>
      <c r="CY24" s="117">
        <v>10</v>
      </c>
      <c r="CZ24" s="117">
        <v>1.9E-2</v>
      </c>
      <c r="DA24" s="118" t="s">
        <v>1</v>
      </c>
      <c r="DB24" s="118" t="s">
        <v>5</v>
      </c>
      <c r="DC24" s="117">
        <v>3.0000000000000001E-3</v>
      </c>
      <c r="DD24" s="117">
        <v>7.5999999999999998E-2</v>
      </c>
      <c r="DE24" s="118" t="s">
        <v>1</v>
      </c>
      <c r="DF24" s="116"/>
      <c r="DG24" s="117">
        <v>3.0000000000000001E-3</v>
      </c>
      <c r="DH24" s="117">
        <v>2.2000000000000002</v>
      </c>
      <c r="DI24" s="118" t="s">
        <v>1</v>
      </c>
      <c r="DJ24" s="118" t="s">
        <v>5</v>
      </c>
      <c r="DK24" s="117">
        <v>1</v>
      </c>
      <c r="DL24" s="117">
        <v>36</v>
      </c>
      <c r="DM24" s="118" t="s">
        <v>1</v>
      </c>
      <c r="DN24" s="116"/>
      <c r="DO24" s="116">
        <v>10</v>
      </c>
      <c r="DP24" s="117">
        <v>0.151</v>
      </c>
      <c r="DQ24" s="118" t="s">
        <v>1</v>
      </c>
      <c r="DR24" s="116"/>
      <c r="DS24" s="117">
        <v>1E-3</v>
      </c>
      <c r="DT24" s="118" t="s">
        <v>3</v>
      </c>
      <c r="DU24" s="118" t="s">
        <v>1</v>
      </c>
      <c r="DV24" s="118" t="s">
        <v>0</v>
      </c>
      <c r="DW24" s="117">
        <v>0.05</v>
      </c>
      <c r="EB24" s="106"/>
      <c r="EC24" s="106"/>
      <c r="ED24" s="106"/>
      <c r="EE24" s="104" t="s">
        <v>328</v>
      </c>
      <c r="EF24" s="106"/>
      <c r="EG24" s="136"/>
      <c r="EH24" s="106"/>
      <c r="EI24" s="106"/>
      <c r="EJ24" s="106"/>
      <c r="EK24" s="106"/>
      <c r="EL24" s="106"/>
      <c r="EM24" s="106"/>
      <c r="EN24" s="106"/>
    </row>
    <row r="25" spans="1:144" ht="15">
      <c r="A25" s="114">
        <v>24</v>
      </c>
      <c r="B25" s="113" t="s">
        <v>155</v>
      </c>
      <c r="C25" s="105">
        <v>10231</v>
      </c>
      <c r="D25" s="106" t="s">
        <v>394</v>
      </c>
      <c r="E25" s="104" t="s">
        <v>948</v>
      </c>
      <c r="F25" s="107">
        <v>38.405279999999998</v>
      </c>
      <c r="G25" s="107">
        <v>-107.40833000000001</v>
      </c>
      <c r="H25" s="128" t="s">
        <v>154</v>
      </c>
      <c r="I25" s="129">
        <v>6</v>
      </c>
      <c r="J25" s="128" t="s">
        <v>153</v>
      </c>
      <c r="K25" s="108" t="s">
        <v>328</v>
      </c>
      <c r="L25" s="108" t="s">
        <v>328</v>
      </c>
      <c r="M25" s="108" t="s">
        <v>328</v>
      </c>
      <c r="N25" s="108" t="s">
        <v>328</v>
      </c>
      <c r="O25" s="111" t="s">
        <v>23</v>
      </c>
      <c r="P25" s="128" t="s">
        <v>156</v>
      </c>
      <c r="Q25" s="139">
        <v>41844</v>
      </c>
      <c r="R25" s="138">
        <f t="shared" si="0"/>
        <v>205</v>
      </c>
      <c r="S25" s="141">
        <v>0.58263888888888882</v>
      </c>
      <c r="T25" s="128" t="s">
        <v>20</v>
      </c>
      <c r="U25" s="108" t="s">
        <v>328</v>
      </c>
      <c r="V25" s="61">
        <v>20</v>
      </c>
      <c r="W25" s="61">
        <v>20</v>
      </c>
      <c r="X25" s="61">
        <v>0</v>
      </c>
      <c r="Y25" s="62">
        <v>0</v>
      </c>
      <c r="AB25" s="118" t="s">
        <v>16</v>
      </c>
      <c r="AC25" s="118" t="s">
        <v>6</v>
      </c>
      <c r="AD25" s="118" t="s">
        <v>5</v>
      </c>
      <c r="AE25" s="117">
        <v>40</v>
      </c>
      <c r="AF25" s="116" t="s">
        <v>7</v>
      </c>
      <c r="AG25" s="118" t="s">
        <v>6</v>
      </c>
      <c r="AH25" s="118" t="s">
        <v>0</v>
      </c>
      <c r="AI25" s="117">
        <v>0.1</v>
      </c>
      <c r="AJ25" s="116" t="s">
        <v>7</v>
      </c>
      <c r="AK25" s="118" t="s">
        <v>6</v>
      </c>
      <c r="AL25" s="118" t="s">
        <v>0</v>
      </c>
      <c r="AM25" s="117">
        <v>0.1</v>
      </c>
      <c r="AN25" s="118" t="s">
        <v>15</v>
      </c>
      <c r="AO25" s="118" t="s">
        <v>6</v>
      </c>
      <c r="AP25" s="118" t="s">
        <v>0</v>
      </c>
      <c r="AQ25" s="117">
        <v>7.0000000000000007E-2</v>
      </c>
      <c r="AR25" s="118" t="s">
        <v>152</v>
      </c>
      <c r="AS25" s="118" t="s">
        <v>1</v>
      </c>
      <c r="AT25" s="116" t="s">
        <v>0</v>
      </c>
      <c r="AU25" s="117">
        <v>0.02</v>
      </c>
      <c r="AV25" s="118" t="s">
        <v>2</v>
      </c>
      <c r="AW25" s="118" t="s">
        <v>6</v>
      </c>
      <c r="AX25" s="118" t="s">
        <v>0</v>
      </c>
      <c r="AY25" s="117">
        <v>1</v>
      </c>
      <c r="AZ25" s="118" t="s">
        <v>14</v>
      </c>
      <c r="BA25" s="118" t="s">
        <v>6</v>
      </c>
      <c r="BB25" s="118" t="s">
        <v>0</v>
      </c>
      <c r="BC25" s="117">
        <v>4</v>
      </c>
      <c r="BD25" s="118" t="s">
        <v>2</v>
      </c>
      <c r="BE25" s="118" t="s">
        <v>1</v>
      </c>
      <c r="BF25" s="118" t="s">
        <v>0</v>
      </c>
      <c r="BG25" s="117">
        <v>1</v>
      </c>
      <c r="BH25" s="118" t="s">
        <v>13</v>
      </c>
      <c r="BI25" s="118" t="s">
        <v>6</v>
      </c>
      <c r="BJ25" s="118" t="s">
        <v>0</v>
      </c>
      <c r="BK25" s="117">
        <v>3</v>
      </c>
      <c r="BL25" s="118" t="s">
        <v>13</v>
      </c>
      <c r="BM25" s="118" t="s">
        <v>6</v>
      </c>
      <c r="BN25" s="118" t="s">
        <v>0</v>
      </c>
      <c r="BO25" s="117">
        <v>3</v>
      </c>
      <c r="BP25" s="118" t="s">
        <v>12</v>
      </c>
      <c r="BQ25" s="118" t="s">
        <v>6</v>
      </c>
      <c r="BR25" s="118" t="s">
        <v>0</v>
      </c>
      <c r="BS25" s="117">
        <v>0.15</v>
      </c>
      <c r="BT25" s="118" t="s">
        <v>11</v>
      </c>
      <c r="BU25" s="118" t="s">
        <v>1</v>
      </c>
      <c r="BV25" s="118" t="s">
        <v>0</v>
      </c>
      <c r="BW25" s="116">
        <v>0.06</v>
      </c>
      <c r="BX25" s="118" t="s">
        <v>10</v>
      </c>
      <c r="BY25" s="118" t="s">
        <v>6</v>
      </c>
      <c r="BZ25" s="118" t="s">
        <v>0</v>
      </c>
      <c r="CA25" s="117">
        <v>2</v>
      </c>
      <c r="CB25" s="118" t="s">
        <v>2</v>
      </c>
      <c r="CC25" s="118" t="s">
        <v>6</v>
      </c>
      <c r="CD25" s="118" t="s">
        <v>0</v>
      </c>
      <c r="CE25" s="117">
        <v>1</v>
      </c>
      <c r="CF25" s="118" t="s">
        <v>9</v>
      </c>
      <c r="CG25" s="118" t="s">
        <v>6</v>
      </c>
      <c r="CH25" s="118" t="s">
        <v>0</v>
      </c>
      <c r="CI25" s="116">
        <v>0.17</v>
      </c>
      <c r="CJ25" s="118" t="s">
        <v>8</v>
      </c>
      <c r="CK25" s="118" t="s">
        <v>6</v>
      </c>
      <c r="CL25" s="118" t="s">
        <v>0</v>
      </c>
      <c r="CM25" s="117">
        <v>0.7</v>
      </c>
      <c r="CN25" s="118" t="s">
        <v>7</v>
      </c>
      <c r="CO25" s="118" t="s">
        <v>1</v>
      </c>
      <c r="CP25" s="118" t="s">
        <v>0</v>
      </c>
      <c r="CQ25" s="117">
        <v>0.1</v>
      </c>
      <c r="CR25" s="118" t="s">
        <v>7</v>
      </c>
      <c r="CS25" s="118" t="s">
        <v>6</v>
      </c>
      <c r="CT25" s="118" t="s">
        <v>0</v>
      </c>
      <c r="CU25" s="117">
        <v>0.1</v>
      </c>
      <c r="CV25" s="118" t="s">
        <v>4</v>
      </c>
      <c r="CW25" s="118" t="s">
        <v>6</v>
      </c>
      <c r="CX25" s="118" t="s">
        <v>0</v>
      </c>
      <c r="CY25" s="117">
        <v>10</v>
      </c>
      <c r="CZ25" s="117">
        <v>1.0999999999999999E-2</v>
      </c>
      <c r="DA25" s="118" t="s">
        <v>1</v>
      </c>
      <c r="DB25" s="118" t="s">
        <v>5</v>
      </c>
      <c r="DC25" s="117">
        <v>3.0000000000000001E-3</v>
      </c>
      <c r="DD25" s="117">
        <v>3.0999999999999999E-3</v>
      </c>
      <c r="DE25" s="118" t="s">
        <v>1</v>
      </c>
      <c r="DF25" s="116"/>
      <c r="DG25" s="117">
        <v>3.0000000000000001E-3</v>
      </c>
      <c r="DH25" s="118" t="s">
        <v>2</v>
      </c>
      <c r="DI25" s="118" t="s">
        <v>1</v>
      </c>
      <c r="DJ25" s="118" t="s">
        <v>0</v>
      </c>
      <c r="DK25" s="117">
        <v>1</v>
      </c>
      <c r="DL25" s="118" t="s">
        <v>4</v>
      </c>
      <c r="DM25" s="118" t="s">
        <v>1</v>
      </c>
      <c r="DN25" s="116" t="s">
        <v>0</v>
      </c>
      <c r="DO25" s="116">
        <v>10</v>
      </c>
      <c r="DP25" s="117">
        <v>7.1999999999999995E-2</v>
      </c>
      <c r="DQ25" s="118" t="s">
        <v>1</v>
      </c>
      <c r="DR25" s="116"/>
      <c r="DS25" s="117">
        <v>1E-3</v>
      </c>
      <c r="DT25" s="118" t="s">
        <v>3</v>
      </c>
      <c r="DU25" s="118" t="s">
        <v>1</v>
      </c>
      <c r="DV25" s="118" t="s">
        <v>0</v>
      </c>
      <c r="DW25" s="117">
        <v>0.05</v>
      </c>
      <c r="EB25" s="106"/>
      <c r="EC25" s="106"/>
      <c r="ED25" s="106"/>
      <c r="EE25" s="104" t="s">
        <v>328</v>
      </c>
      <c r="EF25" s="106"/>
      <c r="EG25" s="136"/>
      <c r="EH25" s="106"/>
      <c r="EI25" s="106"/>
      <c r="EJ25" s="106"/>
      <c r="EK25" s="106"/>
      <c r="EL25" s="106"/>
      <c r="EM25" s="106"/>
      <c r="EN25" s="106"/>
    </row>
    <row r="26" spans="1:144" ht="15">
      <c r="A26" s="114">
        <v>25</v>
      </c>
      <c r="B26" s="113" t="s">
        <v>144</v>
      </c>
      <c r="C26" s="105">
        <v>10769</v>
      </c>
      <c r="D26" s="106" t="s">
        <v>325</v>
      </c>
      <c r="E26" s="104" t="s">
        <v>326</v>
      </c>
      <c r="F26" s="107">
        <v>37.745888000000001</v>
      </c>
      <c r="G26" s="107">
        <v>-108.236599</v>
      </c>
      <c r="H26" s="128" t="s">
        <v>97</v>
      </c>
      <c r="I26" s="129">
        <v>10.3</v>
      </c>
      <c r="J26" s="128" t="s">
        <v>88</v>
      </c>
      <c r="K26" s="108" t="s">
        <v>149</v>
      </c>
      <c r="L26" s="109" t="s">
        <v>148</v>
      </c>
      <c r="M26" s="110" t="s">
        <v>147</v>
      </c>
      <c r="N26" s="110" t="s">
        <v>146</v>
      </c>
      <c r="O26" s="111" t="s">
        <v>1430</v>
      </c>
      <c r="P26" s="128" t="s">
        <v>145</v>
      </c>
      <c r="Q26" s="139">
        <v>41856</v>
      </c>
      <c r="R26" s="138">
        <f t="shared" si="0"/>
        <v>217</v>
      </c>
      <c r="S26" s="141">
        <v>0.47569444444444442</v>
      </c>
      <c r="T26" s="128" t="s">
        <v>91</v>
      </c>
      <c r="U26" s="58">
        <v>2</v>
      </c>
      <c r="V26" s="61">
        <v>14</v>
      </c>
      <c r="W26" s="61">
        <v>20</v>
      </c>
      <c r="X26" s="61">
        <v>12</v>
      </c>
      <c r="Y26" s="62">
        <v>0.6</v>
      </c>
      <c r="AB26" s="118" t="s">
        <v>16</v>
      </c>
      <c r="AC26" s="118" t="s">
        <v>6</v>
      </c>
      <c r="AD26" s="118"/>
      <c r="AE26" s="117">
        <v>40</v>
      </c>
      <c r="AF26" s="117">
        <v>1.2</v>
      </c>
      <c r="AG26" s="118" t="s">
        <v>6</v>
      </c>
      <c r="AH26" s="118" t="s">
        <v>5</v>
      </c>
      <c r="AI26" s="117">
        <v>0.1</v>
      </c>
      <c r="AJ26" s="117">
        <v>4.2</v>
      </c>
      <c r="AK26" s="118" t="s">
        <v>6</v>
      </c>
      <c r="AL26" s="118" t="s">
        <v>5</v>
      </c>
      <c r="AM26" s="117">
        <v>0.1</v>
      </c>
      <c r="AN26" s="118" t="s">
        <v>15</v>
      </c>
      <c r="AO26" s="118" t="s">
        <v>6</v>
      </c>
      <c r="AP26" s="118" t="s">
        <v>0</v>
      </c>
      <c r="AQ26" s="117">
        <v>7.0000000000000007E-2</v>
      </c>
      <c r="AR26" s="117">
        <v>24</v>
      </c>
      <c r="AS26" s="118" t="s">
        <v>1</v>
      </c>
      <c r="AT26" s="116"/>
      <c r="AU26" s="117">
        <v>0.02</v>
      </c>
      <c r="AV26" s="118" t="s">
        <v>2</v>
      </c>
      <c r="AW26" s="118" t="s">
        <v>6</v>
      </c>
      <c r="AX26" s="118" t="s">
        <v>0</v>
      </c>
      <c r="AY26" s="117">
        <v>1</v>
      </c>
      <c r="AZ26" s="118" t="s">
        <v>14</v>
      </c>
      <c r="BA26" s="118" t="s">
        <v>6</v>
      </c>
      <c r="BB26" s="118" t="s">
        <v>0</v>
      </c>
      <c r="BC26" s="117">
        <v>4</v>
      </c>
      <c r="BD26" s="117">
        <v>82</v>
      </c>
      <c r="BE26" s="118" t="s">
        <v>1</v>
      </c>
      <c r="BF26" s="118" t="s">
        <v>5</v>
      </c>
      <c r="BG26" s="117">
        <v>1</v>
      </c>
      <c r="BH26" s="117">
        <v>86</v>
      </c>
      <c r="BI26" s="118" t="s">
        <v>6</v>
      </c>
      <c r="BJ26" s="118" t="s">
        <v>5</v>
      </c>
      <c r="BK26" s="117">
        <v>3</v>
      </c>
      <c r="BL26" s="117">
        <v>270</v>
      </c>
      <c r="BM26" s="118" t="s">
        <v>6</v>
      </c>
      <c r="BN26" s="118" t="s">
        <v>5</v>
      </c>
      <c r="BO26" s="117">
        <v>3</v>
      </c>
      <c r="BP26" s="131">
        <v>0.17</v>
      </c>
      <c r="BQ26" s="118" t="s">
        <v>6</v>
      </c>
      <c r="BR26" s="118" t="s">
        <v>24</v>
      </c>
      <c r="BS26" s="117">
        <v>0.15</v>
      </c>
      <c r="BT26" s="117">
        <v>4.4000000000000004</v>
      </c>
      <c r="BU26" s="118" t="s">
        <v>1</v>
      </c>
      <c r="BV26" s="116"/>
      <c r="BW26" s="116">
        <v>0.06</v>
      </c>
      <c r="BX26" s="117">
        <v>12</v>
      </c>
      <c r="BY26" s="118" t="s">
        <v>6</v>
      </c>
      <c r="BZ26" s="118" t="s">
        <v>5</v>
      </c>
      <c r="CA26" s="117">
        <v>2</v>
      </c>
      <c r="CB26" s="118" t="s">
        <v>2</v>
      </c>
      <c r="CC26" s="118" t="s">
        <v>6</v>
      </c>
      <c r="CD26" s="118" t="s">
        <v>0</v>
      </c>
      <c r="CE26" s="117">
        <v>1</v>
      </c>
      <c r="CF26" s="117">
        <v>0.42</v>
      </c>
      <c r="CG26" s="118" t="s">
        <v>6</v>
      </c>
      <c r="CH26" s="118" t="s">
        <v>24</v>
      </c>
      <c r="CI26" s="116">
        <v>0.17</v>
      </c>
      <c r="CJ26" s="118" t="s">
        <v>8</v>
      </c>
      <c r="CK26" s="118" t="s">
        <v>6</v>
      </c>
      <c r="CL26" s="118" t="s">
        <v>0</v>
      </c>
      <c r="CM26" s="117">
        <v>0.7</v>
      </c>
      <c r="CN26" s="117">
        <v>4.8</v>
      </c>
      <c r="CO26" s="118" t="s">
        <v>1</v>
      </c>
      <c r="CP26" s="116"/>
      <c r="CQ26" s="117">
        <v>0.1</v>
      </c>
      <c r="CR26" s="117">
        <v>0.15</v>
      </c>
      <c r="CS26" s="118" t="s">
        <v>6</v>
      </c>
      <c r="CT26" s="118" t="s">
        <v>24</v>
      </c>
      <c r="CU26" s="117">
        <v>0.1</v>
      </c>
      <c r="CV26" s="118" t="s">
        <v>4</v>
      </c>
      <c r="CW26" s="118" t="s">
        <v>6</v>
      </c>
      <c r="CX26" s="118" t="s">
        <v>0</v>
      </c>
      <c r="CY26" s="117">
        <v>10</v>
      </c>
      <c r="CZ26" s="117">
        <v>1.6E-2</v>
      </c>
      <c r="DA26" s="118" t="s">
        <v>1</v>
      </c>
      <c r="DB26" s="118" t="s">
        <v>5</v>
      </c>
      <c r="DC26" s="117">
        <v>3.0000000000000001E-3</v>
      </c>
      <c r="DD26" s="117">
        <v>1.2E-2</v>
      </c>
      <c r="DE26" s="118" t="s">
        <v>1</v>
      </c>
      <c r="DF26" s="116"/>
      <c r="DG26" s="117">
        <v>3.0000000000000001E-3</v>
      </c>
      <c r="DH26" s="117">
        <v>11</v>
      </c>
      <c r="DI26" s="118" t="s">
        <v>1</v>
      </c>
      <c r="DJ26" s="118" t="s">
        <v>5</v>
      </c>
      <c r="DK26" s="117">
        <v>1</v>
      </c>
      <c r="DL26" s="117">
        <v>80</v>
      </c>
      <c r="DM26" s="118" t="s">
        <v>1</v>
      </c>
      <c r="DN26" s="116"/>
      <c r="DO26" s="116">
        <v>10</v>
      </c>
      <c r="DP26" s="117">
        <v>0.123</v>
      </c>
      <c r="DQ26" s="118" t="s">
        <v>1</v>
      </c>
      <c r="DR26" s="116"/>
      <c r="DS26" s="117">
        <v>1E-3</v>
      </c>
      <c r="DT26" s="118" t="s">
        <v>3</v>
      </c>
      <c r="DU26" s="118" t="s">
        <v>1</v>
      </c>
      <c r="DV26" s="118" t="s">
        <v>0</v>
      </c>
      <c r="DW26" s="117">
        <v>0.05</v>
      </c>
      <c r="DX26" s="117">
        <v>1.8</v>
      </c>
      <c r="DY26" s="118" t="s">
        <v>1</v>
      </c>
      <c r="DZ26" s="118" t="s">
        <v>5</v>
      </c>
      <c r="EA26" s="117">
        <v>1</v>
      </c>
      <c r="EB26" s="123">
        <v>2</v>
      </c>
      <c r="EC26" s="123">
        <v>45</v>
      </c>
      <c r="ED26" s="123">
        <v>356</v>
      </c>
      <c r="EE26" s="123">
        <v>85.4</v>
      </c>
      <c r="EF26" s="126">
        <v>2.76E-2</v>
      </c>
      <c r="EG26" s="135">
        <v>2515.984375</v>
      </c>
      <c r="EH26" s="126">
        <v>21</v>
      </c>
      <c r="EI26" s="126" t="s">
        <v>518</v>
      </c>
      <c r="EJ26" s="126">
        <v>12.54</v>
      </c>
      <c r="EK26" s="126">
        <v>-1.17</v>
      </c>
      <c r="EL26" s="126">
        <v>556.80805699999996</v>
      </c>
      <c r="EM26" s="126">
        <v>4.3540000000000002E-3</v>
      </c>
      <c r="EN26" s="127">
        <v>86.12</v>
      </c>
    </row>
    <row r="27" spans="1:144" ht="15">
      <c r="A27" s="114">
        <v>26</v>
      </c>
      <c r="B27" s="113" t="s">
        <v>137</v>
      </c>
      <c r="C27" s="120" t="s">
        <v>143</v>
      </c>
      <c r="D27" s="106" t="s">
        <v>335</v>
      </c>
      <c r="E27" s="106" t="s">
        <v>336</v>
      </c>
      <c r="F27" s="121">
        <v>37.705390000000001</v>
      </c>
      <c r="G27" s="107">
        <v>-108.246014</v>
      </c>
      <c r="H27" s="128" t="s">
        <v>97</v>
      </c>
      <c r="I27" s="129">
        <v>10.3</v>
      </c>
      <c r="J27" s="128" t="s">
        <v>88</v>
      </c>
      <c r="K27" s="108" t="s">
        <v>142</v>
      </c>
      <c r="L27" s="109" t="s">
        <v>141</v>
      </c>
      <c r="M27" s="110" t="s">
        <v>140</v>
      </c>
      <c r="N27" s="110" t="s">
        <v>139</v>
      </c>
      <c r="O27" s="111" t="s">
        <v>1430</v>
      </c>
      <c r="P27" s="128" t="s">
        <v>138</v>
      </c>
      <c r="Q27" s="139">
        <v>41856</v>
      </c>
      <c r="R27" s="138">
        <f t="shared" si="0"/>
        <v>217</v>
      </c>
      <c r="S27" s="141">
        <v>0.55277777777777781</v>
      </c>
      <c r="T27" s="128" t="s">
        <v>91</v>
      </c>
      <c r="U27" s="58">
        <v>2</v>
      </c>
      <c r="V27" s="61">
        <v>16</v>
      </c>
      <c r="W27" s="61">
        <v>20</v>
      </c>
      <c r="X27" s="61">
        <v>15</v>
      </c>
      <c r="Y27" s="62">
        <v>0.75</v>
      </c>
      <c r="AB27" s="117">
        <v>54</v>
      </c>
      <c r="AC27" s="118" t="s">
        <v>6</v>
      </c>
      <c r="AD27" s="118" t="s">
        <v>5</v>
      </c>
      <c r="AE27" s="117">
        <v>40</v>
      </c>
      <c r="AF27" s="117">
        <v>1.3</v>
      </c>
      <c r="AG27" s="118" t="s">
        <v>6</v>
      </c>
      <c r="AH27" s="118" t="s">
        <v>5</v>
      </c>
      <c r="AI27" s="117">
        <v>0.1</v>
      </c>
      <c r="AJ27" s="117">
        <v>4.5</v>
      </c>
      <c r="AK27" s="118" t="s">
        <v>6</v>
      </c>
      <c r="AL27" s="118" t="s">
        <v>5</v>
      </c>
      <c r="AM27" s="117">
        <v>0.1</v>
      </c>
      <c r="AN27" s="118" t="s">
        <v>15</v>
      </c>
      <c r="AO27" s="118" t="s">
        <v>6</v>
      </c>
      <c r="AP27" s="118" t="s">
        <v>0</v>
      </c>
      <c r="AQ27" s="117">
        <v>7.0000000000000007E-2</v>
      </c>
      <c r="AR27" s="117">
        <v>37</v>
      </c>
      <c r="AS27" s="118" t="s">
        <v>1</v>
      </c>
      <c r="AT27" s="116"/>
      <c r="AU27" s="117">
        <v>0.02</v>
      </c>
      <c r="AV27" s="118" t="s">
        <v>2</v>
      </c>
      <c r="AW27" s="118" t="s">
        <v>6</v>
      </c>
      <c r="AX27" s="118" t="s">
        <v>0</v>
      </c>
      <c r="AY27" s="117">
        <v>1</v>
      </c>
      <c r="AZ27" s="118" t="s">
        <v>14</v>
      </c>
      <c r="BA27" s="118" t="s">
        <v>6</v>
      </c>
      <c r="BB27" s="118" t="s">
        <v>0</v>
      </c>
      <c r="BC27" s="117">
        <v>4</v>
      </c>
      <c r="BD27" s="117">
        <v>130</v>
      </c>
      <c r="BE27" s="118" t="s">
        <v>1</v>
      </c>
      <c r="BF27" s="118" t="s">
        <v>5</v>
      </c>
      <c r="BG27" s="117">
        <v>1</v>
      </c>
      <c r="BH27" s="117">
        <v>51</v>
      </c>
      <c r="BI27" s="118" t="s">
        <v>6</v>
      </c>
      <c r="BJ27" s="118" t="s">
        <v>5</v>
      </c>
      <c r="BK27" s="117">
        <v>3</v>
      </c>
      <c r="BL27" s="117">
        <v>530</v>
      </c>
      <c r="BM27" s="118" t="s">
        <v>6</v>
      </c>
      <c r="BN27" s="118" t="s">
        <v>5</v>
      </c>
      <c r="BO27" s="117">
        <v>3</v>
      </c>
      <c r="BP27" s="131">
        <v>0.35</v>
      </c>
      <c r="BQ27" s="118" t="s">
        <v>6</v>
      </c>
      <c r="BR27" s="118" t="s">
        <v>24</v>
      </c>
      <c r="BS27" s="117">
        <v>0.15</v>
      </c>
      <c r="BT27" s="117">
        <v>6.5</v>
      </c>
      <c r="BU27" s="118" t="s">
        <v>1</v>
      </c>
      <c r="BV27" s="116"/>
      <c r="BW27" s="116">
        <v>0.06</v>
      </c>
      <c r="BX27" s="117">
        <v>8.6999999999999993</v>
      </c>
      <c r="BY27" s="118" t="s">
        <v>6</v>
      </c>
      <c r="BZ27" s="118" t="s">
        <v>5</v>
      </c>
      <c r="CA27" s="117">
        <v>2</v>
      </c>
      <c r="CB27" s="118" t="s">
        <v>2</v>
      </c>
      <c r="CC27" s="118" t="s">
        <v>6</v>
      </c>
      <c r="CD27" s="118" t="s">
        <v>0</v>
      </c>
      <c r="CE27" s="117">
        <v>1</v>
      </c>
      <c r="CF27" s="117">
        <v>0.25</v>
      </c>
      <c r="CG27" s="118" t="s">
        <v>6</v>
      </c>
      <c r="CH27" s="118" t="s">
        <v>24</v>
      </c>
      <c r="CI27" s="116">
        <v>0.17</v>
      </c>
      <c r="CJ27" s="118" t="s">
        <v>8</v>
      </c>
      <c r="CK27" s="118" t="s">
        <v>6</v>
      </c>
      <c r="CL27" s="118" t="s">
        <v>0</v>
      </c>
      <c r="CM27" s="117">
        <v>0.7</v>
      </c>
      <c r="CN27" s="117">
        <v>12</v>
      </c>
      <c r="CO27" s="118" t="s">
        <v>1</v>
      </c>
      <c r="CP27" s="116"/>
      <c r="CQ27" s="117">
        <v>0.1</v>
      </c>
      <c r="CR27" s="117">
        <v>0.27</v>
      </c>
      <c r="CS27" s="118" t="s">
        <v>6</v>
      </c>
      <c r="CT27" s="118" t="s">
        <v>24</v>
      </c>
      <c r="CU27" s="117">
        <v>0.1</v>
      </c>
      <c r="CV27" s="118" t="s">
        <v>4</v>
      </c>
      <c r="CW27" s="118" t="s">
        <v>6</v>
      </c>
      <c r="CX27" s="118" t="s">
        <v>0</v>
      </c>
      <c r="CY27" s="117">
        <v>10</v>
      </c>
      <c r="CZ27" s="117">
        <v>1.7999999999999999E-2</v>
      </c>
      <c r="DA27" s="118" t="s">
        <v>1</v>
      </c>
      <c r="DB27" s="118" t="s">
        <v>5</v>
      </c>
      <c r="DC27" s="117">
        <v>3.0000000000000001E-3</v>
      </c>
      <c r="DD27" s="117">
        <v>1.9E-2</v>
      </c>
      <c r="DE27" s="118" t="s">
        <v>1</v>
      </c>
      <c r="DF27" s="116"/>
      <c r="DG27" s="117">
        <v>3.0000000000000001E-3</v>
      </c>
      <c r="DH27" s="117">
        <v>28</v>
      </c>
      <c r="DI27" s="118" t="s">
        <v>1</v>
      </c>
      <c r="DJ27" s="118" t="s">
        <v>5</v>
      </c>
      <c r="DK27" s="117">
        <v>1</v>
      </c>
      <c r="DL27" s="117">
        <v>110</v>
      </c>
      <c r="DM27" s="118" t="s">
        <v>1</v>
      </c>
      <c r="DN27" s="116"/>
      <c r="DO27" s="116">
        <v>10</v>
      </c>
      <c r="DP27" s="117">
        <v>0.23300000000000001</v>
      </c>
      <c r="DQ27" s="118" t="s">
        <v>1</v>
      </c>
      <c r="DR27" s="116"/>
      <c r="DS27" s="117">
        <v>1E-3</v>
      </c>
      <c r="DT27" s="118" t="s">
        <v>3</v>
      </c>
      <c r="DU27" s="118" t="s">
        <v>1</v>
      </c>
      <c r="DV27" s="118" t="s">
        <v>0</v>
      </c>
      <c r="DW27" s="117">
        <v>0.05</v>
      </c>
      <c r="DX27" s="117">
        <v>16</v>
      </c>
      <c r="DY27" s="118" t="s">
        <v>1</v>
      </c>
      <c r="DZ27" s="118" t="s">
        <v>5</v>
      </c>
      <c r="EA27" s="117">
        <v>1</v>
      </c>
      <c r="EB27" s="123">
        <v>2</v>
      </c>
      <c r="EC27" s="123">
        <v>26</v>
      </c>
      <c r="ED27" s="123">
        <v>317</v>
      </c>
      <c r="EE27" s="123">
        <v>68.5</v>
      </c>
      <c r="EF27" s="126">
        <v>2.5999999999999999E-3</v>
      </c>
      <c r="EG27" s="135">
        <v>2423.3156739999999</v>
      </c>
      <c r="EH27" s="126">
        <v>21</v>
      </c>
      <c r="EI27" s="126" t="s">
        <v>518</v>
      </c>
      <c r="EJ27" s="126">
        <v>13.44</v>
      </c>
      <c r="EK27" s="126">
        <v>-0.64</v>
      </c>
      <c r="EL27" s="126">
        <v>487.33667000000003</v>
      </c>
      <c r="EM27" s="126">
        <v>3.068E-3</v>
      </c>
      <c r="EN27" s="127">
        <v>83.21</v>
      </c>
    </row>
    <row r="28" spans="1:144" ht="15">
      <c r="A28" s="114">
        <v>27</v>
      </c>
      <c r="B28" s="113" t="s">
        <v>134</v>
      </c>
      <c r="C28" s="120" t="s">
        <v>136</v>
      </c>
      <c r="D28" s="106" t="s">
        <v>332</v>
      </c>
      <c r="E28" s="106" t="s">
        <v>333</v>
      </c>
      <c r="F28" s="107">
        <v>37.598635000000002</v>
      </c>
      <c r="G28" s="107">
        <v>-108.112647</v>
      </c>
      <c r="H28" s="128" t="s">
        <v>97</v>
      </c>
      <c r="I28" s="129">
        <v>10.3</v>
      </c>
      <c r="J28" s="128" t="s">
        <v>88</v>
      </c>
      <c r="K28" s="108">
        <v>8.61</v>
      </c>
      <c r="L28" s="109">
        <v>230.9</v>
      </c>
      <c r="M28" s="110">
        <v>6.79</v>
      </c>
      <c r="N28" s="110">
        <v>19.22</v>
      </c>
      <c r="O28" s="111" t="s">
        <v>1430</v>
      </c>
      <c r="P28" s="128" t="s">
        <v>135</v>
      </c>
      <c r="Q28" s="139">
        <v>41856</v>
      </c>
      <c r="R28" s="138">
        <f t="shared" si="0"/>
        <v>217</v>
      </c>
      <c r="S28" s="141">
        <v>0.59583333333333333</v>
      </c>
      <c r="T28" s="128" t="s">
        <v>91</v>
      </c>
      <c r="U28" s="58">
        <v>2</v>
      </c>
      <c r="V28" s="61">
        <v>2</v>
      </c>
      <c r="W28" s="61">
        <v>20</v>
      </c>
      <c r="X28" s="61">
        <v>1</v>
      </c>
      <c r="Y28" s="62">
        <v>0.05</v>
      </c>
      <c r="AB28" s="118" t="s">
        <v>16</v>
      </c>
      <c r="AC28" s="118" t="s">
        <v>6</v>
      </c>
      <c r="AD28" s="118" t="s">
        <v>5</v>
      </c>
      <c r="AE28" s="117">
        <v>40</v>
      </c>
      <c r="AF28" s="117">
        <v>0.26</v>
      </c>
      <c r="AG28" s="118" t="s">
        <v>6</v>
      </c>
      <c r="AH28" s="118" t="s">
        <v>24</v>
      </c>
      <c r="AI28" s="117">
        <v>0.1</v>
      </c>
      <c r="AJ28" s="117">
        <v>2.9</v>
      </c>
      <c r="AK28" s="118" t="s">
        <v>6</v>
      </c>
      <c r="AL28" s="118" t="s">
        <v>5</v>
      </c>
      <c r="AM28" s="117">
        <v>0.1</v>
      </c>
      <c r="AN28" s="118" t="s">
        <v>15</v>
      </c>
      <c r="AO28" s="118" t="s">
        <v>6</v>
      </c>
      <c r="AP28" s="118" t="s">
        <v>0</v>
      </c>
      <c r="AQ28" s="117">
        <v>7.0000000000000007E-2</v>
      </c>
      <c r="AR28" s="117">
        <v>40</v>
      </c>
      <c r="AS28" s="118" t="s">
        <v>1</v>
      </c>
      <c r="AT28" s="116"/>
      <c r="AU28" s="117">
        <v>0.02</v>
      </c>
      <c r="AV28" s="118" t="s">
        <v>2</v>
      </c>
      <c r="AW28" s="118" t="s">
        <v>6</v>
      </c>
      <c r="AX28" s="118" t="s">
        <v>0</v>
      </c>
      <c r="AY28" s="117">
        <v>1</v>
      </c>
      <c r="AZ28" s="118" t="s">
        <v>14</v>
      </c>
      <c r="BA28" s="118" t="s">
        <v>6</v>
      </c>
      <c r="BB28" s="118" t="s">
        <v>0</v>
      </c>
      <c r="BC28" s="117">
        <v>4</v>
      </c>
      <c r="BD28" s="117">
        <v>130</v>
      </c>
      <c r="BE28" s="118" t="s">
        <v>1</v>
      </c>
      <c r="BF28" s="118" t="s">
        <v>5</v>
      </c>
      <c r="BG28" s="117">
        <v>1</v>
      </c>
      <c r="BH28" s="117">
        <v>15</v>
      </c>
      <c r="BI28" s="118" t="s">
        <v>6</v>
      </c>
      <c r="BJ28" s="118" t="s">
        <v>5</v>
      </c>
      <c r="BK28" s="117">
        <v>3</v>
      </c>
      <c r="BL28" s="117">
        <v>450</v>
      </c>
      <c r="BM28" s="118" t="s">
        <v>6</v>
      </c>
      <c r="BN28" s="118" t="s">
        <v>5</v>
      </c>
      <c r="BO28" s="117">
        <v>3</v>
      </c>
      <c r="BP28" s="118" t="s">
        <v>12</v>
      </c>
      <c r="BQ28" s="118" t="s">
        <v>6</v>
      </c>
      <c r="BR28" s="118" t="s">
        <v>0</v>
      </c>
      <c r="BS28" s="117">
        <v>0.15</v>
      </c>
      <c r="BT28" s="117">
        <v>6.7</v>
      </c>
      <c r="BU28" s="118" t="s">
        <v>1</v>
      </c>
      <c r="BV28" s="116"/>
      <c r="BW28" s="116">
        <v>0.06</v>
      </c>
      <c r="BX28" s="117">
        <v>2.2000000000000002</v>
      </c>
      <c r="BY28" s="118" t="s">
        <v>6</v>
      </c>
      <c r="BZ28" s="118" t="s">
        <v>5</v>
      </c>
      <c r="CA28" s="117">
        <v>2</v>
      </c>
      <c r="CB28" s="118" t="s">
        <v>2</v>
      </c>
      <c r="CC28" s="118" t="s">
        <v>6</v>
      </c>
      <c r="CD28" s="118" t="s">
        <v>0</v>
      </c>
      <c r="CE28" s="117">
        <v>1</v>
      </c>
      <c r="CF28" s="118" t="s">
        <v>9</v>
      </c>
      <c r="CG28" s="118" t="s">
        <v>6</v>
      </c>
      <c r="CH28" s="118" t="s">
        <v>0</v>
      </c>
      <c r="CI28" s="116">
        <v>0.17</v>
      </c>
      <c r="CJ28" s="118" t="s">
        <v>8</v>
      </c>
      <c r="CK28" s="118" t="s">
        <v>6</v>
      </c>
      <c r="CL28" s="118" t="s">
        <v>0</v>
      </c>
      <c r="CM28" s="117">
        <v>0.7</v>
      </c>
      <c r="CN28" s="117">
        <v>3.2</v>
      </c>
      <c r="CO28" s="118" t="s">
        <v>1</v>
      </c>
      <c r="CP28" s="116"/>
      <c r="CQ28" s="117">
        <v>0.1</v>
      </c>
      <c r="CR28" s="117">
        <v>0.86</v>
      </c>
      <c r="CS28" s="118" t="s">
        <v>6</v>
      </c>
      <c r="CT28" s="118" t="s">
        <v>24</v>
      </c>
      <c r="CU28" s="117">
        <v>0.1</v>
      </c>
      <c r="CV28" s="118" t="s">
        <v>4</v>
      </c>
      <c r="CW28" s="118" t="s">
        <v>6</v>
      </c>
      <c r="CX28" s="118" t="s">
        <v>0</v>
      </c>
      <c r="CY28" s="117">
        <v>10</v>
      </c>
      <c r="CZ28" s="117">
        <v>1.9E-2</v>
      </c>
      <c r="DA28" s="118" t="s">
        <v>1</v>
      </c>
      <c r="DB28" s="118" t="s">
        <v>5</v>
      </c>
      <c r="DC28" s="117">
        <v>3.0000000000000001E-3</v>
      </c>
      <c r="DD28" s="117">
        <v>1.9E-2</v>
      </c>
      <c r="DE28" s="118" t="s">
        <v>1</v>
      </c>
      <c r="DF28" s="116"/>
      <c r="DG28" s="117">
        <v>3.0000000000000001E-3</v>
      </c>
      <c r="DH28" s="117">
        <v>2.9</v>
      </c>
      <c r="DI28" s="118" t="s">
        <v>1</v>
      </c>
      <c r="DJ28" s="118" t="s">
        <v>5</v>
      </c>
      <c r="DK28" s="117">
        <v>1</v>
      </c>
      <c r="DL28" s="117">
        <v>140</v>
      </c>
      <c r="DM28" s="118" t="s">
        <v>1</v>
      </c>
      <c r="DN28" s="116"/>
      <c r="DO28" s="116">
        <v>10</v>
      </c>
      <c r="DP28" s="117">
        <v>0.14899999999999999</v>
      </c>
      <c r="DQ28" s="118" t="s">
        <v>1</v>
      </c>
      <c r="DR28" s="116"/>
      <c r="DS28" s="117">
        <v>1E-3</v>
      </c>
      <c r="DT28" s="118" t="s">
        <v>3</v>
      </c>
      <c r="DU28" s="118" t="s">
        <v>1</v>
      </c>
      <c r="DV28" s="118" t="s">
        <v>0</v>
      </c>
      <c r="DW28" s="117">
        <v>0.05</v>
      </c>
      <c r="DX28" s="117" t="s">
        <v>2</v>
      </c>
      <c r="DY28" s="118" t="s">
        <v>1</v>
      </c>
      <c r="DZ28" s="118" t="s">
        <v>0</v>
      </c>
      <c r="EA28" s="117">
        <v>1</v>
      </c>
      <c r="EB28" s="123">
        <v>2</v>
      </c>
      <c r="EC28" s="123">
        <v>28</v>
      </c>
      <c r="ED28" s="123">
        <v>297</v>
      </c>
      <c r="EE28" s="123">
        <v>61.9</v>
      </c>
      <c r="EF28" s="126">
        <v>3.1199999999999999E-2</v>
      </c>
      <c r="EG28" s="135">
        <v>2491.0979000000002</v>
      </c>
      <c r="EH28" s="126">
        <v>21</v>
      </c>
      <c r="EI28" s="126" t="s">
        <v>518</v>
      </c>
      <c r="EJ28" s="126">
        <v>11.78</v>
      </c>
      <c r="EK28" s="126">
        <v>-0.73</v>
      </c>
      <c r="EL28" s="126">
        <v>533.84389599999997</v>
      </c>
      <c r="EM28" s="126">
        <v>4.1729999999999996E-3</v>
      </c>
      <c r="EN28" s="127">
        <v>109.3</v>
      </c>
    </row>
    <row r="29" spans="1:144" ht="15">
      <c r="A29" s="114">
        <v>28</v>
      </c>
      <c r="B29" s="113" t="s">
        <v>129</v>
      </c>
      <c r="C29" s="120">
        <v>9717</v>
      </c>
      <c r="D29" s="106" t="s">
        <v>343</v>
      </c>
      <c r="E29" s="106" t="s">
        <v>344</v>
      </c>
      <c r="F29" s="107">
        <v>37.304149000000002</v>
      </c>
      <c r="G29" s="107">
        <v>-108.357838</v>
      </c>
      <c r="H29" s="128" t="s">
        <v>97</v>
      </c>
      <c r="I29" s="129">
        <v>10.3</v>
      </c>
      <c r="J29" s="128" t="s">
        <v>88</v>
      </c>
      <c r="K29" s="108" t="s">
        <v>87</v>
      </c>
      <c r="L29" s="109" t="s">
        <v>133</v>
      </c>
      <c r="M29" s="110" t="s">
        <v>132</v>
      </c>
      <c r="N29" s="110" t="s">
        <v>131</v>
      </c>
      <c r="O29" s="111" t="s">
        <v>1430</v>
      </c>
      <c r="P29" s="128" t="s">
        <v>130</v>
      </c>
      <c r="Q29" s="139">
        <v>41857</v>
      </c>
      <c r="R29" s="138">
        <f t="shared" si="0"/>
        <v>218</v>
      </c>
      <c r="S29" s="141">
        <v>0.4236111111111111</v>
      </c>
      <c r="T29" s="128" t="s">
        <v>91</v>
      </c>
      <c r="U29" s="58">
        <v>2</v>
      </c>
      <c r="V29" s="61" t="s">
        <v>1037</v>
      </c>
      <c r="W29" s="61">
        <v>40</v>
      </c>
      <c r="X29" s="61">
        <v>40</v>
      </c>
      <c r="Y29" s="62">
        <v>1</v>
      </c>
      <c r="AB29" s="118" t="s">
        <v>16</v>
      </c>
      <c r="AC29" s="118" t="s">
        <v>6</v>
      </c>
      <c r="AD29" s="118" t="s">
        <v>5</v>
      </c>
      <c r="AE29" s="117">
        <v>40</v>
      </c>
      <c r="AF29" s="117">
        <v>0.7</v>
      </c>
      <c r="AG29" s="118" t="s">
        <v>6</v>
      </c>
      <c r="AH29" s="118" t="s">
        <v>24</v>
      </c>
      <c r="AI29" s="117">
        <v>0.1</v>
      </c>
      <c r="AJ29" s="117">
        <v>4.3</v>
      </c>
      <c r="AK29" s="118" t="s">
        <v>6</v>
      </c>
      <c r="AL29" s="118" t="s">
        <v>5</v>
      </c>
      <c r="AM29" s="117">
        <v>0.1</v>
      </c>
      <c r="AN29" s="118" t="s">
        <v>15</v>
      </c>
      <c r="AO29" s="118" t="s">
        <v>6</v>
      </c>
      <c r="AP29" s="118" t="s">
        <v>0</v>
      </c>
      <c r="AQ29" s="117">
        <v>7.0000000000000007E-2</v>
      </c>
      <c r="AR29" s="117">
        <v>140</v>
      </c>
      <c r="AS29" s="118" t="s">
        <v>1</v>
      </c>
      <c r="AT29" s="116"/>
      <c r="AU29" s="117">
        <v>0.02</v>
      </c>
      <c r="AV29" s="118" t="s">
        <v>2</v>
      </c>
      <c r="AW29" s="118" t="s">
        <v>6</v>
      </c>
      <c r="AX29" s="118" t="s">
        <v>0</v>
      </c>
      <c r="AY29" s="117">
        <v>1</v>
      </c>
      <c r="AZ29" s="117">
        <v>4.3</v>
      </c>
      <c r="BA29" s="118" t="s">
        <v>6</v>
      </c>
      <c r="BB29" s="116"/>
      <c r="BC29" s="117">
        <v>4</v>
      </c>
      <c r="BD29" s="117">
        <v>650</v>
      </c>
      <c r="BE29" s="118" t="s">
        <v>1</v>
      </c>
      <c r="BF29" s="118" t="s">
        <v>5</v>
      </c>
      <c r="BG29" s="117">
        <v>1</v>
      </c>
      <c r="BH29" s="117">
        <v>73</v>
      </c>
      <c r="BI29" s="118" t="s">
        <v>6</v>
      </c>
      <c r="BJ29" s="118" t="s">
        <v>5</v>
      </c>
      <c r="BK29" s="117">
        <v>3</v>
      </c>
      <c r="BL29" s="117">
        <v>380</v>
      </c>
      <c r="BM29" s="118" t="s">
        <v>6</v>
      </c>
      <c r="BN29" s="118" t="s">
        <v>5</v>
      </c>
      <c r="BO29" s="117">
        <v>3</v>
      </c>
      <c r="BP29" s="118" t="s">
        <v>12</v>
      </c>
      <c r="BQ29" s="118" t="s">
        <v>6</v>
      </c>
      <c r="BR29" s="118" t="s">
        <v>0</v>
      </c>
      <c r="BS29" s="117">
        <v>0.15</v>
      </c>
      <c r="BT29" s="117">
        <v>67</v>
      </c>
      <c r="BU29" s="118" t="s">
        <v>1</v>
      </c>
      <c r="BV29" s="116"/>
      <c r="BW29" s="116">
        <v>0.06</v>
      </c>
      <c r="BX29" s="117">
        <v>110</v>
      </c>
      <c r="BY29" s="118" t="s">
        <v>6</v>
      </c>
      <c r="BZ29" s="118" t="s">
        <v>5</v>
      </c>
      <c r="CA29" s="117">
        <v>2</v>
      </c>
      <c r="CB29" s="118" t="s">
        <v>2</v>
      </c>
      <c r="CC29" s="118" t="s">
        <v>6</v>
      </c>
      <c r="CD29" s="118" t="s">
        <v>0</v>
      </c>
      <c r="CE29" s="117">
        <v>1</v>
      </c>
      <c r="CF29" s="117">
        <v>1.1000000000000001</v>
      </c>
      <c r="CG29" s="118" t="s">
        <v>6</v>
      </c>
      <c r="CH29" s="118" t="s">
        <v>5</v>
      </c>
      <c r="CI29" s="116">
        <v>0.17</v>
      </c>
      <c r="CJ29" s="118" t="s">
        <v>8</v>
      </c>
      <c r="CK29" s="118" t="s">
        <v>6</v>
      </c>
      <c r="CL29" s="118" t="s">
        <v>0</v>
      </c>
      <c r="CM29" s="117">
        <v>0.7</v>
      </c>
      <c r="CN29" s="117">
        <v>57</v>
      </c>
      <c r="CO29" s="118" t="s">
        <v>1</v>
      </c>
      <c r="CP29" s="116"/>
      <c r="CQ29" s="117">
        <v>0.1</v>
      </c>
      <c r="CR29" s="117">
        <v>4.0999999999999996</v>
      </c>
      <c r="CS29" s="118" t="s">
        <v>6</v>
      </c>
      <c r="CT29" s="118" t="s">
        <v>24</v>
      </c>
      <c r="CU29" s="117">
        <v>0.1</v>
      </c>
      <c r="CV29" s="117">
        <v>15</v>
      </c>
      <c r="CW29" s="118" t="s">
        <v>6</v>
      </c>
      <c r="CX29" s="118" t="s">
        <v>5</v>
      </c>
      <c r="CY29" s="117">
        <v>10</v>
      </c>
      <c r="CZ29" s="117">
        <v>3.6999999999999998E-2</v>
      </c>
      <c r="DA29" s="118" t="s">
        <v>1</v>
      </c>
      <c r="DB29" s="118" t="s">
        <v>5</v>
      </c>
      <c r="DC29" s="117">
        <v>3.0000000000000001E-3</v>
      </c>
      <c r="DD29" s="117">
        <v>1.7999999999999999E-2</v>
      </c>
      <c r="DE29" s="118" t="s">
        <v>1</v>
      </c>
      <c r="DF29" s="116"/>
      <c r="DG29" s="117">
        <v>3.0000000000000001E-3</v>
      </c>
      <c r="DH29" s="117">
        <v>590</v>
      </c>
      <c r="DI29" s="118" t="s">
        <v>1</v>
      </c>
      <c r="DJ29" s="118" t="s">
        <v>5</v>
      </c>
      <c r="DK29" s="117">
        <v>1</v>
      </c>
      <c r="DL29" s="117">
        <v>210</v>
      </c>
      <c r="DM29" s="118" t="s">
        <v>1</v>
      </c>
      <c r="DN29" s="116"/>
      <c r="DO29" s="116">
        <v>10</v>
      </c>
      <c r="DP29" s="117">
        <v>0.26300000000000001</v>
      </c>
      <c r="DQ29" s="118" t="s">
        <v>1</v>
      </c>
      <c r="DR29" s="116"/>
      <c r="DS29" s="117">
        <v>1E-3</v>
      </c>
      <c r="DT29" s="118" t="s">
        <v>3</v>
      </c>
      <c r="DU29" s="118" t="s">
        <v>1</v>
      </c>
      <c r="DV29" s="118" t="s">
        <v>0</v>
      </c>
      <c r="DW29" s="117">
        <v>0.05</v>
      </c>
      <c r="DX29" s="117">
        <v>9.1999999999999993</v>
      </c>
      <c r="DY29" s="118" t="s">
        <v>1</v>
      </c>
      <c r="DZ29" s="118" t="s">
        <v>5</v>
      </c>
      <c r="EA29" s="117">
        <v>1</v>
      </c>
      <c r="EB29" s="123">
        <v>1</v>
      </c>
      <c r="EC29" s="123">
        <v>29</v>
      </c>
      <c r="ED29" s="123">
        <v>263</v>
      </c>
      <c r="EE29" s="123">
        <v>46.9</v>
      </c>
      <c r="EF29" s="126">
        <v>1.6500000000000001E-2</v>
      </c>
      <c r="EG29" s="135">
        <v>2010.056519</v>
      </c>
      <c r="EH29" s="126">
        <v>20</v>
      </c>
      <c r="EI29" s="126" t="s">
        <v>519</v>
      </c>
      <c r="EJ29" s="126">
        <v>15.09</v>
      </c>
      <c r="EK29" s="126">
        <v>1.27</v>
      </c>
      <c r="EL29" s="126">
        <v>337.26889599999998</v>
      </c>
      <c r="EM29" s="126">
        <v>1.3940000000000001E-3</v>
      </c>
      <c r="EN29" s="127">
        <v>74.58</v>
      </c>
    </row>
    <row r="30" spans="1:144" ht="15">
      <c r="A30" s="114">
        <v>29</v>
      </c>
      <c r="B30" s="113" t="s">
        <v>127</v>
      </c>
      <c r="C30" s="105" t="s">
        <v>107</v>
      </c>
      <c r="D30" s="106" t="s">
        <v>347</v>
      </c>
      <c r="E30" s="106" t="s">
        <v>348</v>
      </c>
      <c r="F30" s="107">
        <v>37.426000000000002</v>
      </c>
      <c r="G30" s="107">
        <v>-107.674629</v>
      </c>
      <c r="H30" s="128" t="s">
        <v>97</v>
      </c>
      <c r="I30" s="129">
        <v>10.3</v>
      </c>
      <c r="J30" s="128" t="s">
        <v>88</v>
      </c>
      <c r="K30" s="108" t="s">
        <v>112</v>
      </c>
      <c r="L30" s="109" t="s">
        <v>111</v>
      </c>
      <c r="M30" s="110" t="s">
        <v>48</v>
      </c>
      <c r="N30" s="110" t="s">
        <v>110</v>
      </c>
      <c r="O30" s="111" t="s">
        <v>1430</v>
      </c>
      <c r="P30" s="128" t="s">
        <v>128</v>
      </c>
      <c r="Q30" s="139">
        <v>41857</v>
      </c>
      <c r="R30" s="138">
        <f t="shared" si="0"/>
        <v>218</v>
      </c>
      <c r="S30" s="141">
        <v>0.5625</v>
      </c>
      <c r="T30" s="128" t="s">
        <v>91</v>
      </c>
      <c r="U30" s="58">
        <v>2</v>
      </c>
      <c r="V30" s="61">
        <v>17</v>
      </c>
      <c r="W30" s="61">
        <v>20</v>
      </c>
      <c r="X30" s="61">
        <v>5</v>
      </c>
      <c r="Y30" s="62">
        <v>0.25</v>
      </c>
      <c r="AB30" s="118" t="s">
        <v>16</v>
      </c>
      <c r="AC30" s="118" t="s">
        <v>6</v>
      </c>
      <c r="AD30" s="118" t="s">
        <v>5</v>
      </c>
      <c r="AE30" s="117">
        <v>40</v>
      </c>
      <c r="AF30" s="116" t="s">
        <v>7</v>
      </c>
      <c r="AG30" s="118" t="s">
        <v>6</v>
      </c>
      <c r="AH30" s="118" t="s">
        <v>0</v>
      </c>
      <c r="AI30" s="117">
        <v>0.1</v>
      </c>
      <c r="AJ30" s="117">
        <v>3.5</v>
      </c>
      <c r="AK30" s="118" t="s">
        <v>6</v>
      </c>
      <c r="AL30" s="118" t="s">
        <v>5</v>
      </c>
      <c r="AM30" s="117">
        <v>0.1</v>
      </c>
      <c r="AN30" s="118" t="s">
        <v>15</v>
      </c>
      <c r="AO30" s="118" t="s">
        <v>6</v>
      </c>
      <c r="AP30" s="118" t="s">
        <v>0</v>
      </c>
      <c r="AQ30" s="117">
        <v>7.0000000000000007E-2</v>
      </c>
      <c r="AR30" s="117">
        <v>17</v>
      </c>
      <c r="AS30" s="118" t="s">
        <v>1</v>
      </c>
      <c r="AT30" s="116"/>
      <c r="AU30" s="117">
        <v>0.02</v>
      </c>
      <c r="AV30" s="118" t="s">
        <v>2</v>
      </c>
      <c r="AW30" s="118" t="s">
        <v>6</v>
      </c>
      <c r="AX30" s="118" t="s">
        <v>0</v>
      </c>
      <c r="AY30" s="117">
        <v>1</v>
      </c>
      <c r="AZ30" s="118" t="s">
        <v>14</v>
      </c>
      <c r="BA30" s="118" t="s">
        <v>6</v>
      </c>
      <c r="BB30" s="118" t="s">
        <v>0</v>
      </c>
      <c r="BC30" s="117">
        <v>4</v>
      </c>
      <c r="BD30" s="117">
        <v>59</v>
      </c>
      <c r="BE30" s="118" t="s">
        <v>1</v>
      </c>
      <c r="BF30" s="118" t="s">
        <v>5</v>
      </c>
      <c r="BG30" s="117">
        <v>1</v>
      </c>
      <c r="BH30" s="117">
        <v>17</v>
      </c>
      <c r="BI30" s="118" t="s">
        <v>6</v>
      </c>
      <c r="BJ30" s="118" t="s">
        <v>5</v>
      </c>
      <c r="BK30" s="117">
        <v>3</v>
      </c>
      <c r="BL30" s="117">
        <v>73</v>
      </c>
      <c r="BM30" s="118" t="s">
        <v>6</v>
      </c>
      <c r="BN30" s="118" t="s">
        <v>5</v>
      </c>
      <c r="BO30" s="117">
        <v>3</v>
      </c>
      <c r="BP30" s="118" t="s">
        <v>12</v>
      </c>
      <c r="BQ30" s="118" t="s">
        <v>6</v>
      </c>
      <c r="BR30" s="118" t="s">
        <v>0</v>
      </c>
      <c r="BS30" s="117">
        <v>0.15</v>
      </c>
      <c r="BT30" s="117">
        <v>3.4</v>
      </c>
      <c r="BU30" s="118" t="s">
        <v>1</v>
      </c>
      <c r="BV30" s="116"/>
      <c r="BW30" s="116">
        <v>0.06</v>
      </c>
      <c r="BX30" s="118" t="s">
        <v>10</v>
      </c>
      <c r="BY30" s="118" t="s">
        <v>6</v>
      </c>
      <c r="BZ30" s="118" t="s">
        <v>0</v>
      </c>
      <c r="CA30" s="117">
        <v>2</v>
      </c>
      <c r="CB30" s="118" t="s">
        <v>2</v>
      </c>
      <c r="CC30" s="118" t="s">
        <v>6</v>
      </c>
      <c r="CD30" s="118" t="s">
        <v>0</v>
      </c>
      <c r="CE30" s="117">
        <v>1</v>
      </c>
      <c r="CF30" s="118" t="s">
        <v>9</v>
      </c>
      <c r="CG30" s="118" t="s">
        <v>6</v>
      </c>
      <c r="CH30" s="118" t="s">
        <v>0</v>
      </c>
      <c r="CI30" s="116">
        <v>0.17</v>
      </c>
      <c r="CJ30" s="118" t="s">
        <v>8</v>
      </c>
      <c r="CK30" s="118" t="s">
        <v>6</v>
      </c>
      <c r="CL30" s="118" t="s">
        <v>0</v>
      </c>
      <c r="CM30" s="117">
        <v>0.7</v>
      </c>
      <c r="CN30" s="117">
        <v>0.73</v>
      </c>
      <c r="CO30" s="118" t="s">
        <v>1</v>
      </c>
      <c r="CP30" s="116"/>
      <c r="CQ30" s="117">
        <v>0.1</v>
      </c>
      <c r="CR30" s="117">
        <v>0.97</v>
      </c>
      <c r="CS30" s="118" t="s">
        <v>6</v>
      </c>
      <c r="CT30" s="118" t="s">
        <v>24</v>
      </c>
      <c r="CU30" s="117">
        <v>0.1</v>
      </c>
      <c r="CV30" s="118" t="s">
        <v>4</v>
      </c>
      <c r="CW30" s="118" t="s">
        <v>6</v>
      </c>
      <c r="CX30" s="118" t="s">
        <v>0</v>
      </c>
      <c r="CY30" s="117">
        <v>10</v>
      </c>
      <c r="CZ30" s="118" t="s">
        <v>104</v>
      </c>
      <c r="DA30" s="118" t="s">
        <v>1</v>
      </c>
      <c r="DB30" s="118" t="s">
        <v>0</v>
      </c>
      <c r="DC30" s="117">
        <v>3.0000000000000001E-3</v>
      </c>
      <c r="DD30" s="118" t="s">
        <v>104</v>
      </c>
      <c r="DE30" s="118" t="s">
        <v>1</v>
      </c>
      <c r="DF30" s="118" t="s">
        <v>0</v>
      </c>
      <c r="DG30" s="117">
        <v>3.0000000000000001E-3</v>
      </c>
      <c r="DH30" s="117">
        <v>6.8</v>
      </c>
      <c r="DI30" s="118" t="s">
        <v>1</v>
      </c>
      <c r="DJ30" s="118" t="s">
        <v>5</v>
      </c>
      <c r="DK30" s="117">
        <v>1</v>
      </c>
      <c r="DL30" s="117">
        <v>52</v>
      </c>
      <c r="DM30" s="118" t="s">
        <v>1</v>
      </c>
      <c r="DN30" s="116"/>
      <c r="DO30" s="116">
        <v>10</v>
      </c>
      <c r="DP30" s="117">
        <v>0.156</v>
      </c>
      <c r="DQ30" s="118" t="s">
        <v>1</v>
      </c>
      <c r="DR30" s="116"/>
      <c r="DS30" s="117">
        <v>1E-3</v>
      </c>
      <c r="DT30" s="118" t="s">
        <v>3</v>
      </c>
      <c r="DU30" s="118" t="s">
        <v>1</v>
      </c>
      <c r="DV30" s="118" t="s">
        <v>0</v>
      </c>
      <c r="DW30" s="117">
        <v>0.05</v>
      </c>
      <c r="DX30" s="117" t="s">
        <v>2</v>
      </c>
      <c r="DY30" s="118" t="s">
        <v>1</v>
      </c>
      <c r="DZ30" s="118" t="s">
        <v>0</v>
      </c>
      <c r="EA30" s="117">
        <v>1</v>
      </c>
      <c r="EB30" s="123">
        <v>1</v>
      </c>
      <c r="EC30" s="123">
        <v>42</v>
      </c>
      <c r="ED30" s="123">
        <v>328</v>
      </c>
      <c r="EE30" s="123">
        <v>37.6</v>
      </c>
      <c r="EF30" s="124"/>
      <c r="EG30" s="134"/>
      <c r="EH30" s="126"/>
      <c r="EI30" s="126"/>
      <c r="EJ30" s="125"/>
      <c r="EK30" s="125"/>
      <c r="EL30" s="125"/>
      <c r="EM30" s="124"/>
      <c r="EN30" s="127">
        <v>90.88</v>
      </c>
    </row>
    <row r="31" spans="1:144" ht="15">
      <c r="A31" s="114">
        <v>30</v>
      </c>
      <c r="B31" s="113" t="s">
        <v>108</v>
      </c>
      <c r="C31" s="105" t="s">
        <v>107</v>
      </c>
      <c r="D31" s="106" t="s">
        <v>347</v>
      </c>
      <c r="E31" s="106" t="s">
        <v>348</v>
      </c>
      <c r="F31" s="107">
        <v>37.426000000000002</v>
      </c>
      <c r="G31" s="107">
        <v>-107.674629</v>
      </c>
      <c r="H31" s="128" t="s">
        <v>97</v>
      </c>
      <c r="I31" s="129">
        <v>10.3</v>
      </c>
      <c r="J31" s="128" t="s">
        <v>88</v>
      </c>
      <c r="K31" s="108" t="s">
        <v>112</v>
      </c>
      <c r="L31" s="109" t="s">
        <v>111</v>
      </c>
      <c r="M31" s="110" t="s">
        <v>48</v>
      </c>
      <c r="N31" s="110" t="s">
        <v>110</v>
      </c>
      <c r="O31" s="111" t="s">
        <v>31</v>
      </c>
      <c r="P31" s="128" t="s">
        <v>109</v>
      </c>
      <c r="Q31" s="139">
        <v>41857</v>
      </c>
      <c r="R31" s="138">
        <f t="shared" si="0"/>
        <v>218</v>
      </c>
      <c r="S31" s="141">
        <v>0.5625</v>
      </c>
      <c r="T31" s="128" t="s">
        <v>91</v>
      </c>
      <c r="U31" s="58">
        <v>2</v>
      </c>
      <c r="V31" s="61">
        <v>17</v>
      </c>
      <c r="W31" s="61">
        <v>20</v>
      </c>
      <c r="X31" s="61">
        <v>5</v>
      </c>
      <c r="Y31" s="62">
        <v>0.25</v>
      </c>
      <c r="AB31" s="118" t="s">
        <v>16</v>
      </c>
      <c r="AC31" s="118" t="s">
        <v>6</v>
      </c>
      <c r="AD31" s="118" t="s">
        <v>5</v>
      </c>
      <c r="AE31" s="117">
        <v>40</v>
      </c>
      <c r="AF31" s="116" t="s">
        <v>7</v>
      </c>
      <c r="AG31" s="118" t="s">
        <v>6</v>
      </c>
      <c r="AH31" s="118" t="s">
        <v>0</v>
      </c>
      <c r="AI31" s="117">
        <v>0.1</v>
      </c>
      <c r="AJ31" s="117">
        <v>2.7</v>
      </c>
      <c r="AK31" s="118" t="s">
        <v>6</v>
      </c>
      <c r="AL31" s="118" t="s">
        <v>5</v>
      </c>
      <c r="AM31" s="117">
        <v>0.1</v>
      </c>
      <c r="AN31" s="118" t="s">
        <v>15</v>
      </c>
      <c r="AO31" s="118" t="s">
        <v>6</v>
      </c>
      <c r="AP31" s="118" t="s">
        <v>0</v>
      </c>
      <c r="AQ31" s="117">
        <v>7.0000000000000007E-2</v>
      </c>
      <c r="AR31" s="117">
        <v>15</v>
      </c>
      <c r="AS31" s="118" t="s">
        <v>1</v>
      </c>
      <c r="AT31" s="116"/>
      <c r="AU31" s="117">
        <v>0.02</v>
      </c>
      <c r="AV31" s="118" t="s">
        <v>2</v>
      </c>
      <c r="AW31" s="118" t="s">
        <v>6</v>
      </c>
      <c r="AX31" s="118" t="s">
        <v>0</v>
      </c>
      <c r="AY31" s="117">
        <v>1</v>
      </c>
      <c r="AZ31" s="118" t="s">
        <v>14</v>
      </c>
      <c r="BA31" s="118" t="s">
        <v>6</v>
      </c>
      <c r="BB31" s="118" t="s">
        <v>0</v>
      </c>
      <c r="BC31" s="117">
        <v>4</v>
      </c>
      <c r="BD31" s="117">
        <v>56</v>
      </c>
      <c r="BE31" s="118" t="s">
        <v>1</v>
      </c>
      <c r="BF31" s="118" t="s">
        <v>5</v>
      </c>
      <c r="BG31" s="117">
        <v>1</v>
      </c>
      <c r="BH31" s="117">
        <v>16</v>
      </c>
      <c r="BI31" s="118" t="s">
        <v>6</v>
      </c>
      <c r="BJ31" s="118" t="s">
        <v>5</v>
      </c>
      <c r="BK31" s="117">
        <v>3</v>
      </c>
      <c r="BL31" s="117">
        <v>56</v>
      </c>
      <c r="BM31" s="118" t="s">
        <v>6</v>
      </c>
      <c r="BN31" s="118" t="s">
        <v>5</v>
      </c>
      <c r="BO31" s="117">
        <v>3</v>
      </c>
      <c r="BP31" s="118" t="s">
        <v>12</v>
      </c>
      <c r="BQ31" s="118" t="s">
        <v>6</v>
      </c>
      <c r="BR31" s="118" t="s">
        <v>0</v>
      </c>
      <c r="BS31" s="117">
        <v>0.15</v>
      </c>
      <c r="BT31" s="117">
        <v>3.3</v>
      </c>
      <c r="BU31" s="118" t="s">
        <v>1</v>
      </c>
      <c r="BV31" s="116"/>
      <c r="BW31" s="116">
        <v>0.06</v>
      </c>
      <c r="BX31" s="118" t="s">
        <v>10</v>
      </c>
      <c r="BY31" s="118" t="s">
        <v>6</v>
      </c>
      <c r="BZ31" s="118" t="s">
        <v>0</v>
      </c>
      <c r="CA31" s="117">
        <v>2</v>
      </c>
      <c r="CB31" s="118" t="s">
        <v>2</v>
      </c>
      <c r="CC31" s="118" t="s">
        <v>6</v>
      </c>
      <c r="CD31" s="118" t="s">
        <v>0</v>
      </c>
      <c r="CE31" s="117">
        <v>1</v>
      </c>
      <c r="CF31" s="118" t="s">
        <v>9</v>
      </c>
      <c r="CG31" s="118" t="s">
        <v>6</v>
      </c>
      <c r="CH31" s="118" t="s">
        <v>0</v>
      </c>
      <c r="CI31" s="116">
        <v>0.17</v>
      </c>
      <c r="CJ31" s="118" t="s">
        <v>8</v>
      </c>
      <c r="CK31" s="118" t="s">
        <v>6</v>
      </c>
      <c r="CL31" s="118" t="s">
        <v>0</v>
      </c>
      <c r="CM31" s="117">
        <v>0.7</v>
      </c>
      <c r="CN31" s="117">
        <v>0.73</v>
      </c>
      <c r="CO31" s="118" t="s">
        <v>1</v>
      </c>
      <c r="CP31" s="116"/>
      <c r="CQ31" s="117">
        <v>0.1</v>
      </c>
      <c r="CR31" s="117">
        <v>0.91</v>
      </c>
      <c r="CS31" s="118" t="s">
        <v>6</v>
      </c>
      <c r="CT31" s="118" t="s">
        <v>24</v>
      </c>
      <c r="CU31" s="117">
        <v>0.1</v>
      </c>
      <c r="CV31" s="118" t="s">
        <v>4</v>
      </c>
      <c r="CW31" s="118" t="s">
        <v>6</v>
      </c>
      <c r="CX31" s="118" t="s">
        <v>0</v>
      </c>
      <c r="CY31" s="117">
        <v>10</v>
      </c>
      <c r="CZ31" s="117">
        <v>1.7999999999999999E-2</v>
      </c>
      <c r="DA31" s="118" t="s">
        <v>1</v>
      </c>
      <c r="DB31" s="118" t="s">
        <v>5</v>
      </c>
      <c r="DC31" s="117">
        <v>3.0000000000000001E-3</v>
      </c>
      <c r="DD31" s="118" t="s">
        <v>104</v>
      </c>
      <c r="DE31" s="118" t="s">
        <v>1</v>
      </c>
      <c r="DF31" s="118" t="s">
        <v>0</v>
      </c>
      <c r="DG31" s="117">
        <v>3.0000000000000001E-3</v>
      </c>
      <c r="DH31" s="117">
        <v>6.8</v>
      </c>
      <c r="DI31" s="118" t="s">
        <v>1</v>
      </c>
      <c r="DJ31" s="118" t="s">
        <v>5</v>
      </c>
      <c r="DK31" s="117">
        <v>1</v>
      </c>
      <c r="DL31" s="117">
        <v>51</v>
      </c>
      <c r="DM31" s="118" t="s">
        <v>1</v>
      </c>
      <c r="DN31" s="116"/>
      <c r="DO31" s="116">
        <v>10</v>
      </c>
      <c r="DP31" s="117">
        <v>0.13400000000000001</v>
      </c>
      <c r="DQ31" s="118" t="s">
        <v>1</v>
      </c>
      <c r="DR31" s="116"/>
      <c r="DS31" s="117">
        <v>1E-3</v>
      </c>
      <c r="DT31" s="118" t="s">
        <v>3</v>
      </c>
      <c r="DU31" s="118" t="s">
        <v>1</v>
      </c>
      <c r="DV31" s="118" t="s">
        <v>0</v>
      </c>
      <c r="DW31" s="117">
        <v>0.05</v>
      </c>
      <c r="DX31" s="117" t="s">
        <v>2</v>
      </c>
      <c r="DY31" s="118" t="s">
        <v>1</v>
      </c>
      <c r="DZ31" s="118" t="s">
        <v>0</v>
      </c>
      <c r="EA31" s="117">
        <v>1</v>
      </c>
      <c r="EB31" s="106"/>
      <c r="EC31" s="106"/>
      <c r="ED31" s="106"/>
      <c r="EE31" s="104" t="s">
        <v>328</v>
      </c>
      <c r="EF31" s="106"/>
      <c r="EG31" s="136"/>
      <c r="EH31" s="106"/>
      <c r="EI31" s="106"/>
      <c r="EJ31" s="106"/>
      <c r="EK31" s="106"/>
      <c r="EL31" s="106"/>
      <c r="EM31" s="106"/>
      <c r="EN31" s="106"/>
    </row>
    <row r="32" spans="1:144" ht="15">
      <c r="A32" s="114">
        <v>31</v>
      </c>
      <c r="B32" s="113" t="s">
        <v>105</v>
      </c>
      <c r="C32" s="105" t="s">
        <v>107</v>
      </c>
      <c r="D32" s="106" t="s">
        <v>347</v>
      </c>
      <c r="E32" s="106" t="s">
        <v>348</v>
      </c>
      <c r="F32" s="107">
        <v>37.426000000000002</v>
      </c>
      <c r="G32" s="107">
        <v>-107.674629</v>
      </c>
      <c r="H32" s="128" t="s">
        <v>97</v>
      </c>
      <c r="I32" s="129">
        <v>10.3</v>
      </c>
      <c r="J32" s="128" t="s">
        <v>88</v>
      </c>
      <c r="K32" s="108" t="s">
        <v>328</v>
      </c>
      <c r="L32" s="108" t="s">
        <v>328</v>
      </c>
      <c r="M32" s="108" t="s">
        <v>328</v>
      </c>
      <c r="N32" s="108" t="s">
        <v>328</v>
      </c>
      <c r="O32" s="111" t="s">
        <v>23</v>
      </c>
      <c r="P32" s="128" t="s">
        <v>106</v>
      </c>
      <c r="Q32" s="139">
        <v>41857</v>
      </c>
      <c r="R32" s="138">
        <f t="shared" si="0"/>
        <v>218</v>
      </c>
      <c r="S32" s="141">
        <v>0.5625</v>
      </c>
      <c r="T32" s="128" t="s">
        <v>91</v>
      </c>
      <c r="U32" s="108" t="s">
        <v>328</v>
      </c>
      <c r="V32" s="61">
        <v>17</v>
      </c>
      <c r="W32" s="61">
        <v>20</v>
      </c>
      <c r="X32" s="61">
        <v>5</v>
      </c>
      <c r="Y32" s="62">
        <v>0.25</v>
      </c>
      <c r="AB32" s="118" t="s">
        <v>16</v>
      </c>
      <c r="AC32" s="118" t="s">
        <v>6</v>
      </c>
      <c r="AD32" s="118" t="s">
        <v>5</v>
      </c>
      <c r="AE32" s="117">
        <v>40</v>
      </c>
      <c r="AF32" s="116" t="s">
        <v>7</v>
      </c>
      <c r="AG32" s="118" t="s">
        <v>6</v>
      </c>
      <c r="AH32" s="118" t="s">
        <v>0</v>
      </c>
      <c r="AI32" s="117">
        <v>0.1</v>
      </c>
      <c r="AJ32" s="116" t="s">
        <v>7</v>
      </c>
      <c r="AK32" s="118" t="s">
        <v>6</v>
      </c>
      <c r="AL32" s="118" t="s">
        <v>0</v>
      </c>
      <c r="AM32" s="117">
        <v>0.1</v>
      </c>
      <c r="AN32" s="118" t="s">
        <v>15</v>
      </c>
      <c r="AO32" s="118" t="s">
        <v>6</v>
      </c>
      <c r="AP32" s="118" t="s">
        <v>0</v>
      </c>
      <c r="AQ32" s="117">
        <v>7.0000000000000007E-2</v>
      </c>
      <c r="AR32" s="117">
        <v>2.1999999999999999E-2</v>
      </c>
      <c r="AS32" s="118" t="s">
        <v>1</v>
      </c>
      <c r="AT32" s="116"/>
      <c r="AU32" s="117">
        <v>0.02</v>
      </c>
      <c r="AV32" s="118" t="s">
        <v>2</v>
      </c>
      <c r="AW32" s="118" t="s">
        <v>6</v>
      </c>
      <c r="AX32" s="118" t="s">
        <v>0</v>
      </c>
      <c r="AY32" s="117">
        <v>1</v>
      </c>
      <c r="AZ32" s="118" t="s">
        <v>14</v>
      </c>
      <c r="BA32" s="118" t="s">
        <v>6</v>
      </c>
      <c r="BB32" s="118" t="s">
        <v>0</v>
      </c>
      <c r="BC32" s="117">
        <v>4</v>
      </c>
      <c r="BD32" s="118" t="s">
        <v>2</v>
      </c>
      <c r="BE32" s="118" t="s">
        <v>1</v>
      </c>
      <c r="BF32" s="118" t="s">
        <v>0</v>
      </c>
      <c r="BG32" s="117">
        <v>1</v>
      </c>
      <c r="BH32" s="118" t="s">
        <v>13</v>
      </c>
      <c r="BI32" s="118" t="s">
        <v>6</v>
      </c>
      <c r="BJ32" s="118" t="s">
        <v>0</v>
      </c>
      <c r="BK32" s="117">
        <v>3</v>
      </c>
      <c r="BL32" s="118" t="s">
        <v>13</v>
      </c>
      <c r="BM32" s="118" t="s">
        <v>6</v>
      </c>
      <c r="BN32" s="118" t="s">
        <v>0</v>
      </c>
      <c r="BO32" s="117">
        <v>3</v>
      </c>
      <c r="BP32" s="118" t="s">
        <v>12</v>
      </c>
      <c r="BQ32" s="118" t="s">
        <v>6</v>
      </c>
      <c r="BR32" s="118" t="s">
        <v>0</v>
      </c>
      <c r="BS32" s="117">
        <v>0.15</v>
      </c>
      <c r="BT32" s="118" t="s">
        <v>11</v>
      </c>
      <c r="BU32" s="118" t="s">
        <v>1</v>
      </c>
      <c r="BV32" s="118" t="s">
        <v>0</v>
      </c>
      <c r="BW32" s="116">
        <v>0.06</v>
      </c>
      <c r="BX32" s="118" t="s">
        <v>10</v>
      </c>
      <c r="BY32" s="118" t="s">
        <v>6</v>
      </c>
      <c r="BZ32" s="118" t="s">
        <v>0</v>
      </c>
      <c r="CA32" s="117">
        <v>2</v>
      </c>
      <c r="CB32" s="118" t="s">
        <v>2</v>
      </c>
      <c r="CC32" s="118" t="s">
        <v>6</v>
      </c>
      <c r="CD32" s="118" t="s">
        <v>0</v>
      </c>
      <c r="CE32" s="117">
        <v>1</v>
      </c>
      <c r="CF32" s="118" t="s">
        <v>9</v>
      </c>
      <c r="CG32" s="118" t="s">
        <v>6</v>
      </c>
      <c r="CH32" s="118" t="s">
        <v>0</v>
      </c>
      <c r="CI32" s="116">
        <v>0.17</v>
      </c>
      <c r="CJ32" s="118" t="s">
        <v>8</v>
      </c>
      <c r="CK32" s="118" t="s">
        <v>6</v>
      </c>
      <c r="CL32" s="118" t="s">
        <v>0</v>
      </c>
      <c r="CM32" s="117">
        <v>0.7</v>
      </c>
      <c r="CN32" s="118" t="s">
        <v>7</v>
      </c>
      <c r="CO32" s="118" t="s">
        <v>1</v>
      </c>
      <c r="CP32" s="118" t="s">
        <v>0</v>
      </c>
      <c r="CQ32" s="117">
        <v>0.1</v>
      </c>
      <c r="CR32" s="118" t="s">
        <v>7</v>
      </c>
      <c r="CS32" s="118" t="s">
        <v>6</v>
      </c>
      <c r="CT32" s="118" t="s">
        <v>0</v>
      </c>
      <c r="CU32" s="117">
        <v>0.1</v>
      </c>
      <c r="CV32" s="118" t="s">
        <v>4</v>
      </c>
      <c r="CW32" s="118" t="s">
        <v>6</v>
      </c>
      <c r="CX32" s="118" t="s">
        <v>0</v>
      </c>
      <c r="CY32" s="117">
        <v>10</v>
      </c>
      <c r="CZ32" s="117">
        <v>1.4999999999999999E-2</v>
      </c>
      <c r="DA32" s="118" t="s">
        <v>1</v>
      </c>
      <c r="DB32" s="118" t="s">
        <v>5</v>
      </c>
      <c r="DC32" s="117">
        <v>3.0000000000000001E-3</v>
      </c>
      <c r="DD32" s="118" t="s">
        <v>104</v>
      </c>
      <c r="DE32" s="118" t="s">
        <v>1</v>
      </c>
      <c r="DF32" s="118" t="s">
        <v>0</v>
      </c>
      <c r="DG32" s="117">
        <v>3.0000000000000001E-3</v>
      </c>
      <c r="DH32" s="118" t="s">
        <v>2</v>
      </c>
      <c r="DI32" s="118" t="s">
        <v>1</v>
      </c>
      <c r="DJ32" s="118" t="s">
        <v>0</v>
      </c>
      <c r="DK32" s="117">
        <v>1</v>
      </c>
      <c r="DL32" s="118" t="s">
        <v>4</v>
      </c>
      <c r="DM32" s="118" t="s">
        <v>1</v>
      </c>
      <c r="DN32" s="116" t="s">
        <v>0</v>
      </c>
      <c r="DO32" s="116">
        <v>10</v>
      </c>
      <c r="DP32" s="117">
        <v>6.0999999999999999E-2</v>
      </c>
      <c r="DQ32" s="118" t="s">
        <v>1</v>
      </c>
      <c r="DR32" s="116"/>
      <c r="DS32" s="117">
        <v>1E-3</v>
      </c>
      <c r="DT32" s="118" t="s">
        <v>3</v>
      </c>
      <c r="DU32" s="118" t="s">
        <v>1</v>
      </c>
      <c r="DV32" s="118" t="s">
        <v>0</v>
      </c>
      <c r="DW32" s="117">
        <v>0.05</v>
      </c>
      <c r="DX32" s="117" t="s">
        <v>2</v>
      </c>
      <c r="DY32" s="118" t="s">
        <v>1</v>
      </c>
      <c r="DZ32" s="118" t="s">
        <v>0</v>
      </c>
      <c r="EA32" s="117">
        <v>1</v>
      </c>
      <c r="EB32" s="106"/>
      <c r="EC32" s="106"/>
      <c r="ED32" s="106"/>
      <c r="EE32" s="104" t="s">
        <v>328</v>
      </c>
      <c r="EF32" s="106"/>
      <c r="EG32" s="136"/>
      <c r="EH32" s="106"/>
      <c r="EI32" s="106"/>
      <c r="EJ32" s="106"/>
      <c r="EK32" s="106"/>
      <c r="EL32" s="106"/>
      <c r="EM32" s="106"/>
      <c r="EN32" s="106"/>
    </row>
    <row r="33" spans="1:144" ht="15">
      <c r="A33" s="114">
        <v>32</v>
      </c>
      <c r="B33" s="113" t="s">
        <v>121</v>
      </c>
      <c r="C33" s="122">
        <v>9372</v>
      </c>
      <c r="D33" s="106" t="s">
        <v>339</v>
      </c>
      <c r="E33" s="106" t="s">
        <v>340</v>
      </c>
      <c r="F33" s="107">
        <v>37.473984999999999</v>
      </c>
      <c r="G33" s="107">
        <v>-107.546542</v>
      </c>
      <c r="H33" s="128" t="s">
        <v>97</v>
      </c>
      <c r="I33" s="129">
        <v>10.3</v>
      </c>
      <c r="J33" s="128" t="s">
        <v>17</v>
      </c>
      <c r="K33" s="108" t="s">
        <v>126</v>
      </c>
      <c r="L33" s="109" t="s">
        <v>125</v>
      </c>
      <c r="M33" s="110" t="s">
        <v>124</v>
      </c>
      <c r="N33" s="110" t="s">
        <v>123</v>
      </c>
      <c r="O33" s="111" t="s">
        <v>1430</v>
      </c>
      <c r="P33" s="128" t="s">
        <v>122</v>
      </c>
      <c r="Q33" s="139">
        <v>41857</v>
      </c>
      <c r="R33" s="138">
        <f t="shared" si="0"/>
        <v>218</v>
      </c>
      <c r="S33" s="141">
        <v>0.65277777777777779</v>
      </c>
      <c r="T33" s="128" t="s">
        <v>91</v>
      </c>
      <c r="U33" s="58">
        <v>2</v>
      </c>
      <c r="V33" s="61">
        <v>18</v>
      </c>
      <c r="W33" s="61">
        <v>20</v>
      </c>
      <c r="X33" s="61">
        <v>10</v>
      </c>
      <c r="Y33" s="62">
        <v>0.5</v>
      </c>
      <c r="AB33" s="117">
        <v>90</v>
      </c>
      <c r="AC33" s="118" t="s">
        <v>6</v>
      </c>
      <c r="AD33" s="118" t="s">
        <v>5</v>
      </c>
      <c r="AE33" s="117">
        <v>40</v>
      </c>
      <c r="AF33" s="117">
        <v>0.18</v>
      </c>
      <c r="AG33" s="118" t="s">
        <v>6</v>
      </c>
      <c r="AH33" s="118" t="s">
        <v>24</v>
      </c>
      <c r="AI33" s="117">
        <v>0.1</v>
      </c>
      <c r="AJ33" s="117">
        <v>3.4</v>
      </c>
      <c r="AK33" s="118" t="s">
        <v>6</v>
      </c>
      <c r="AL33" s="118" t="s">
        <v>5</v>
      </c>
      <c r="AM33" s="117">
        <v>0.1</v>
      </c>
      <c r="AN33" s="118" t="s">
        <v>15</v>
      </c>
      <c r="AO33" s="118" t="s">
        <v>6</v>
      </c>
      <c r="AP33" s="118" t="s">
        <v>0</v>
      </c>
      <c r="AQ33" s="117">
        <v>7.0000000000000007E-2</v>
      </c>
      <c r="AR33" s="117">
        <v>7.6</v>
      </c>
      <c r="AS33" s="118" t="s">
        <v>1</v>
      </c>
      <c r="AT33" s="116"/>
      <c r="AU33" s="117">
        <v>0.02</v>
      </c>
      <c r="AV33" s="118" t="s">
        <v>2</v>
      </c>
      <c r="AW33" s="118" t="s">
        <v>6</v>
      </c>
      <c r="AX33" s="118" t="s">
        <v>0</v>
      </c>
      <c r="AY33" s="117">
        <v>1</v>
      </c>
      <c r="AZ33" s="118" t="s">
        <v>14</v>
      </c>
      <c r="BA33" s="118" t="s">
        <v>6</v>
      </c>
      <c r="BB33" s="118" t="s">
        <v>0</v>
      </c>
      <c r="BC33" s="117">
        <v>4</v>
      </c>
      <c r="BD33" s="117">
        <v>29</v>
      </c>
      <c r="BE33" s="118" t="s">
        <v>1</v>
      </c>
      <c r="BF33" s="118" t="s">
        <v>5</v>
      </c>
      <c r="BG33" s="117">
        <v>1</v>
      </c>
      <c r="BH33" s="117">
        <v>15</v>
      </c>
      <c r="BI33" s="118" t="s">
        <v>6</v>
      </c>
      <c r="BJ33" s="118" t="s">
        <v>5</v>
      </c>
      <c r="BK33" s="117">
        <v>3</v>
      </c>
      <c r="BL33" s="117">
        <v>77</v>
      </c>
      <c r="BM33" s="118" t="s">
        <v>6</v>
      </c>
      <c r="BN33" s="118" t="s">
        <v>5</v>
      </c>
      <c r="BO33" s="117">
        <v>3</v>
      </c>
      <c r="BP33" s="118" t="s">
        <v>12</v>
      </c>
      <c r="BQ33" s="118" t="s">
        <v>6</v>
      </c>
      <c r="BR33" s="118" t="s">
        <v>0</v>
      </c>
      <c r="BS33" s="117">
        <v>0.15</v>
      </c>
      <c r="BT33" s="117">
        <v>2</v>
      </c>
      <c r="BU33" s="118" t="s">
        <v>1</v>
      </c>
      <c r="BV33" s="116"/>
      <c r="BW33" s="116">
        <v>0.06</v>
      </c>
      <c r="BX33" s="117">
        <v>17</v>
      </c>
      <c r="BY33" s="118" t="s">
        <v>6</v>
      </c>
      <c r="BZ33" s="118" t="s">
        <v>5</v>
      </c>
      <c r="CA33" s="117">
        <v>2</v>
      </c>
      <c r="CB33" s="117">
        <v>1.4</v>
      </c>
      <c r="CC33" s="118" t="s">
        <v>6</v>
      </c>
      <c r="CD33" s="116"/>
      <c r="CE33" s="117">
        <v>1</v>
      </c>
      <c r="CF33" s="118" t="s">
        <v>9</v>
      </c>
      <c r="CG33" s="118" t="s">
        <v>6</v>
      </c>
      <c r="CH33" s="118" t="s">
        <v>0</v>
      </c>
      <c r="CI33" s="116">
        <v>0.17</v>
      </c>
      <c r="CJ33" s="118" t="s">
        <v>8</v>
      </c>
      <c r="CK33" s="118" t="s">
        <v>6</v>
      </c>
      <c r="CL33" s="118" t="s">
        <v>0</v>
      </c>
      <c r="CM33" s="117">
        <v>0.7</v>
      </c>
      <c r="CN33" s="117">
        <v>0.63</v>
      </c>
      <c r="CO33" s="118" t="s">
        <v>1</v>
      </c>
      <c r="CP33" s="116"/>
      <c r="CQ33" s="117">
        <v>0.1</v>
      </c>
      <c r="CR33" s="117">
        <v>0.37</v>
      </c>
      <c r="CS33" s="118" t="s">
        <v>6</v>
      </c>
      <c r="CT33" s="118" t="s">
        <v>24</v>
      </c>
      <c r="CU33" s="117">
        <v>0.1</v>
      </c>
      <c r="CV33" s="118" t="s">
        <v>4</v>
      </c>
      <c r="CW33" s="118" t="s">
        <v>6</v>
      </c>
      <c r="CX33" s="118" t="s">
        <v>0</v>
      </c>
      <c r="CY33" s="117">
        <v>10</v>
      </c>
      <c r="CZ33" s="117">
        <v>1.4999999999999999E-2</v>
      </c>
      <c r="DA33" s="118" t="s">
        <v>1</v>
      </c>
      <c r="DB33" s="118" t="s">
        <v>5</v>
      </c>
      <c r="DC33" s="117">
        <v>3.0000000000000001E-3</v>
      </c>
      <c r="DD33" s="117">
        <v>9.7000000000000003E-3</v>
      </c>
      <c r="DE33" s="118" t="s">
        <v>1</v>
      </c>
      <c r="DF33" s="116"/>
      <c r="DG33" s="117">
        <v>3.0000000000000001E-3</v>
      </c>
      <c r="DH33" s="117">
        <v>8.1999999999999993</v>
      </c>
      <c r="DI33" s="118" t="s">
        <v>1</v>
      </c>
      <c r="DJ33" s="118" t="s">
        <v>5</v>
      </c>
      <c r="DK33" s="117">
        <v>1</v>
      </c>
      <c r="DL33" s="117">
        <v>22</v>
      </c>
      <c r="DM33" s="118" t="s">
        <v>1</v>
      </c>
      <c r="DN33" s="116"/>
      <c r="DO33" s="116">
        <v>10</v>
      </c>
      <c r="DP33" s="117">
        <v>0.19500000000000001</v>
      </c>
      <c r="DQ33" s="118" t="s">
        <v>1</v>
      </c>
      <c r="DR33" s="116"/>
      <c r="DS33" s="117">
        <v>1E-3</v>
      </c>
      <c r="DT33" s="117">
        <v>9.1999999999999998E-2</v>
      </c>
      <c r="DU33" s="118" t="s">
        <v>1</v>
      </c>
      <c r="DV33" s="118" t="s">
        <v>5</v>
      </c>
      <c r="DW33" s="117">
        <v>0.05</v>
      </c>
      <c r="DX33" s="117" t="s">
        <v>2</v>
      </c>
      <c r="DY33" s="118" t="s">
        <v>1</v>
      </c>
      <c r="DZ33" s="118" t="s">
        <v>0</v>
      </c>
      <c r="EA33" s="117">
        <v>1</v>
      </c>
      <c r="EB33" s="123">
        <v>2</v>
      </c>
      <c r="EC33" s="123">
        <v>29</v>
      </c>
      <c r="ED33" s="123">
        <v>285</v>
      </c>
      <c r="EE33" s="123">
        <v>76.099999999999994</v>
      </c>
      <c r="EF33" s="126">
        <v>1.49E-2</v>
      </c>
      <c r="EG33" s="135">
        <v>2400.975586</v>
      </c>
      <c r="EH33" s="126">
        <v>21</v>
      </c>
      <c r="EI33" s="126" t="s">
        <v>520</v>
      </c>
      <c r="EJ33" s="126">
        <v>12.09</v>
      </c>
      <c r="EK33" s="126">
        <v>-1.41</v>
      </c>
      <c r="EL33" s="126">
        <v>590.83110399999998</v>
      </c>
      <c r="EM33" s="126">
        <v>2.3319999999999999E-3</v>
      </c>
      <c r="EN33" s="127">
        <v>103.6</v>
      </c>
    </row>
    <row r="34" spans="1:144" ht="15">
      <c r="A34" s="114">
        <v>33</v>
      </c>
      <c r="B34" s="113" t="s">
        <v>115</v>
      </c>
      <c r="C34" s="105">
        <v>9245</v>
      </c>
      <c r="D34" s="106" t="s">
        <v>352</v>
      </c>
      <c r="E34" s="106" t="s">
        <v>353</v>
      </c>
      <c r="F34" s="107">
        <v>37.172530000000002</v>
      </c>
      <c r="G34" s="107">
        <v>-107.296858</v>
      </c>
      <c r="H34" s="128" t="s">
        <v>97</v>
      </c>
      <c r="I34" s="129">
        <v>10.3</v>
      </c>
      <c r="J34" s="128" t="s">
        <v>88</v>
      </c>
      <c r="K34" s="108" t="s">
        <v>120</v>
      </c>
      <c r="L34" s="109" t="s">
        <v>119</v>
      </c>
      <c r="M34" s="110" t="s">
        <v>118</v>
      </c>
      <c r="N34" s="110" t="s">
        <v>117</v>
      </c>
      <c r="O34" s="111" t="s">
        <v>1430</v>
      </c>
      <c r="P34" s="128" t="s">
        <v>116</v>
      </c>
      <c r="Q34" s="139">
        <v>41858</v>
      </c>
      <c r="R34" s="138">
        <f t="shared" si="0"/>
        <v>219</v>
      </c>
      <c r="S34" s="141">
        <v>0.36319444444444443</v>
      </c>
      <c r="T34" s="128" t="s">
        <v>91</v>
      </c>
      <c r="U34" s="58">
        <v>2</v>
      </c>
      <c r="V34" s="61">
        <v>5</v>
      </c>
      <c r="W34" s="61">
        <v>20</v>
      </c>
      <c r="X34" s="61">
        <v>0</v>
      </c>
      <c r="Y34" s="62">
        <v>0</v>
      </c>
      <c r="AB34" s="118" t="s">
        <v>16</v>
      </c>
      <c r="AC34" s="118" t="s">
        <v>6</v>
      </c>
      <c r="AD34" s="118" t="s">
        <v>5</v>
      </c>
      <c r="AE34" s="117">
        <v>40</v>
      </c>
      <c r="AF34" s="117">
        <v>1.5</v>
      </c>
      <c r="AG34" s="118" t="s">
        <v>6</v>
      </c>
      <c r="AH34" s="118" t="s">
        <v>5</v>
      </c>
      <c r="AI34" s="117">
        <v>0.1</v>
      </c>
      <c r="AJ34" s="116" t="s">
        <v>7</v>
      </c>
      <c r="AK34" s="118" t="s">
        <v>6</v>
      </c>
      <c r="AL34" s="118" t="s">
        <v>0</v>
      </c>
      <c r="AM34" s="117">
        <v>0.1</v>
      </c>
      <c r="AN34" s="118" t="s">
        <v>15</v>
      </c>
      <c r="AO34" s="118" t="s">
        <v>6</v>
      </c>
      <c r="AP34" s="118" t="s">
        <v>0</v>
      </c>
      <c r="AQ34" s="117">
        <v>7.0000000000000007E-2</v>
      </c>
      <c r="AR34" s="117">
        <v>82</v>
      </c>
      <c r="AS34" s="118" t="s">
        <v>1</v>
      </c>
      <c r="AT34" s="116"/>
      <c r="AU34" s="117">
        <v>0.02</v>
      </c>
      <c r="AV34" s="118" t="s">
        <v>2</v>
      </c>
      <c r="AW34" s="118" t="s">
        <v>6</v>
      </c>
      <c r="AX34" s="118" t="s">
        <v>0</v>
      </c>
      <c r="AY34" s="117">
        <v>1</v>
      </c>
      <c r="AZ34" s="118" t="s">
        <v>14</v>
      </c>
      <c r="BA34" s="118" t="s">
        <v>6</v>
      </c>
      <c r="BB34" s="118" t="s">
        <v>0</v>
      </c>
      <c r="BC34" s="117">
        <v>4</v>
      </c>
      <c r="BD34" s="117">
        <v>370</v>
      </c>
      <c r="BE34" s="118" t="s">
        <v>1</v>
      </c>
      <c r="BF34" s="118" t="s">
        <v>5</v>
      </c>
      <c r="BG34" s="117">
        <v>1</v>
      </c>
      <c r="BH34" s="117">
        <v>17</v>
      </c>
      <c r="BI34" s="118" t="s">
        <v>6</v>
      </c>
      <c r="BJ34" s="118" t="s">
        <v>5</v>
      </c>
      <c r="BK34" s="117">
        <v>3</v>
      </c>
      <c r="BL34" s="117">
        <v>8300</v>
      </c>
      <c r="BM34" s="118" t="s">
        <v>6</v>
      </c>
      <c r="BN34" s="118" t="s">
        <v>5</v>
      </c>
      <c r="BO34" s="117">
        <v>3</v>
      </c>
      <c r="BP34" s="131">
        <v>0.33</v>
      </c>
      <c r="BQ34" s="118" t="s">
        <v>6</v>
      </c>
      <c r="BR34" s="118" t="s">
        <v>24</v>
      </c>
      <c r="BS34" s="117">
        <v>0.15</v>
      </c>
      <c r="BT34" s="117">
        <v>29</v>
      </c>
      <c r="BU34" s="118" t="s">
        <v>1</v>
      </c>
      <c r="BV34" s="116"/>
      <c r="BW34" s="116">
        <v>0.06</v>
      </c>
      <c r="BX34" s="117">
        <v>20</v>
      </c>
      <c r="BY34" s="118" t="s">
        <v>6</v>
      </c>
      <c r="BZ34" s="118" t="s">
        <v>5</v>
      </c>
      <c r="CA34" s="117">
        <v>2</v>
      </c>
      <c r="CB34" s="117">
        <v>2.2000000000000002</v>
      </c>
      <c r="CC34" s="118" t="s">
        <v>6</v>
      </c>
      <c r="CD34" s="116"/>
      <c r="CE34" s="117">
        <v>1</v>
      </c>
      <c r="CF34" s="117">
        <v>1.1000000000000001</v>
      </c>
      <c r="CG34" s="118" t="s">
        <v>6</v>
      </c>
      <c r="CH34" s="118" t="s">
        <v>5</v>
      </c>
      <c r="CI34" s="116">
        <v>0.17</v>
      </c>
      <c r="CJ34" s="118" t="s">
        <v>8</v>
      </c>
      <c r="CK34" s="118" t="s">
        <v>6</v>
      </c>
      <c r="CL34" s="118" t="s">
        <v>0</v>
      </c>
      <c r="CM34" s="117">
        <v>0.7</v>
      </c>
      <c r="CN34" s="117">
        <v>34</v>
      </c>
      <c r="CO34" s="118" t="s">
        <v>1</v>
      </c>
      <c r="CP34" s="116"/>
      <c r="CQ34" s="117">
        <v>0.1</v>
      </c>
      <c r="CR34" s="117">
        <v>1.4</v>
      </c>
      <c r="CS34" s="118" t="s">
        <v>6</v>
      </c>
      <c r="CT34" s="116"/>
      <c r="CU34" s="117">
        <v>0.1</v>
      </c>
      <c r="CV34" s="118" t="s">
        <v>4</v>
      </c>
      <c r="CW34" s="118" t="s">
        <v>6</v>
      </c>
      <c r="CX34" s="118" t="s">
        <v>0</v>
      </c>
      <c r="CY34" s="117">
        <v>10</v>
      </c>
      <c r="CZ34" s="117">
        <v>3.3000000000000002E-2</v>
      </c>
      <c r="DA34" s="118" t="s">
        <v>1</v>
      </c>
      <c r="DB34" s="118" t="s">
        <v>5</v>
      </c>
      <c r="DC34" s="117">
        <v>3.0000000000000001E-3</v>
      </c>
      <c r="DD34" s="117">
        <v>0.23</v>
      </c>
      <c r="DE34" s="118" t="s">
        <v>1</v>
      </c>
      <c r="DF34" s="116"/>
      <c r="DG34" s="117">
        <v>3.0000000000000001E-3</v>
      </c>
      <c r="DH34" s="117">
        <v>170</v>
      </c>
      <c r="DI34" s="118" t="s">
        <v>1</v>
      </c>
      <c r="DJ34" s="118" t="s">
        <v>5</v>
      </c>
      <c r="DK34" s="117">
        <v>1</v>
      </c>
      <c r="DL34" s="117">
        <v>210</v>
      </c>
      <c r="DM34" s="118" t="s">
        <v>1</v>
      </c>
      <c r="DN34" s="116"/>
      <c r="DO34" s="116">
        <v>10</v>
      </c>
      <c r="DP34" s="117">
        <v>0.89700000000000002</v>
      </c>
      <c r="DQ34" s="118" t="s">
        <v>1</v>
      </c>
      <c r="DR34" s="116"/>
      <c r="DS34" s="117">
        <v>1E-3</v>
      </c>
      <c r="DT34" s="117">
        <v>0.65</v>
      </c>
      <c r="DU34" s="118" t="s">
        <v>1</v>
      </c>
      <c r="DV34" s="118" t="s">
        <v>5</v>
      </c>
      <c r="DW34" s="117">
        <v>0.05</v>
      </c>
      <c r="DX34" s="117">
        <v>34</v>
      </c>
      <c r="DY34" s="118" t="s">
        <v>1</v>
      </c>
      <c r="DZ34" s="118" t="s">
        <v>5</v>
      </c>
      <c r="EA34" s="117">
        <v>1</v>
      </c>
      <c r="EB34" s="123">
        <v>1</v>
      </c>
      <c r="EC34" s="123">
        <v>24</v>
      </c>
      <c r="ED34" s="123">
        <v>318</v>
      </c>
      <c r="EE34" s="123">
        <v>32.700000000000003</v>
      </c>
      <c r="EF34" s="126"/>
      <c r="EG34" s="135"/>
      <c r="EH34" s="126"/>
      <c r="EI34" s="126"/>
      <c r="EJ34" s="126"/>
      <c r="EK34" s="126"/>
      <c r="EL34" s="127"/>
      <c r="EM34" s="126"/>
      <c r="EN34" s="127">
        <v>58.48</v>
      </c>
    </row>
    <row r="35" spans="1:144" ht="15">
      <c r="A35" s="114">
        <v>34</v>
      </c>
      <c r="B35" s="113" t="s">
        <v>150</v>
      </c>
      <c r="C35" s="120">
        <v>9240</v>
      </c>
      <c r="D35" s="114" t="s">
        <v>969</v>
      </c>
      <c r="E35" s="114" t="s">
        <v>333</v>
      </c>
      <c r="F35" s="107">
        <v>37.353610000000003</v>
      </c>
      <c r="G35" s="107">
        <v>-107.32458800000001</v>
      </c>
      <c r="H35" s="128" t="s">
        <v>89</v>
      </c>
      <c r="I35" s="129">
        <v>10.3</v>
      </c>
      <c r="J35" s="128" t="s">
        <v>88</v>
      </c>
      <c r="K35" s="108">
        <v>8.3699999999999992</v>
      </c>
      <c r="L35" s="109">
        <v>379.8</v>
      </c>
      <c r="M35" s="110">
        <v>7.78</v>
      </c>
      <c r="N35" s="110">
        <v>13.45</v>
      </c>
      <c r="O35" s="111" t="s">
        <v>1430</v>
      </c>
      <c r="P35" s="128" t="s">
        <v>151</v>
      </c>
      <c r="Q35" s="139">
        <v>41858</v>
      </c>
      <c r="R35" s="138">
        <f t="shared" si="0"/>
        <v>219</v>
      </c>
      <c r="S35" s="141">
        <v>0.45763888888888887</v>
      </c>
      <c r="T35" s="128" t="s">
        <v>91</v>
      </c>
      <c r="U35" s="58">
        <v>1</v>
      </c>
      <c r="V35" s="61" t="s">
        <v>1038</v>
      </c>
      <c r="W35" s="61">
        <v>39</v>
      </c>
      <c r="X35" s="61">
        <v>0</v>
      </c>
      <c r="Y35" s="62">
        <v>0</v>
      </c>
      <c r="AB35" s="118" t="s">
        <v>16</v>
      </c>
      <c r="AC35" s="118" t="s">
        <v>6</v>
      </c>
      <c r="AD35" s="118" t="s">
        <v>5</v>
      </c>
      <c r="AE35" s="117">
        <v>40</v>
      </c>
      <c r="AF35" s="117">
        <v>0.26</v>
      </c>
      <c r="AG35" s="118" t="s">
        <v>6</v>
      </c>
      <c r="AH35" s="118" t="s">
        <v>24</v>
      </c>
      <c r="AI35" s="117">
        <v>0.1</v>
      </c>
      <c r="AJ35" s="117">
        <v>0.3</v>
      </c>
      <c r="AK35" s="118" t="s">
        <v>6</v>
      </c>
      <c r="AL35" s="118" t="s">
        <v>24</v>
      </c>
      <c r="AM35" s="117">
        <v>0.1</v>
      </c>
      <c r="AN35" s="118" t="s">
        <v>15</v>
      </c>
      <c r="AO35" s="118" t="s">
        <v>6</v>
      </c>
      <c r="AP35" s="118" t="s">
        <v>0</v>
      </c>
      <c r="AQ35" s="117">
        <v>7.0000000000000007E-2</v>
      </c>
      <c r="AR35" s="117">
        <v>82</v>
      </c>
      <c r="AS35" s="118" t="s">
        <v>1</v>
      </c>
      <c r="AT35" s="118" t="s">
        <v>5</v>
      </c>
      <c r="AU35" s="117">
        <v>0.02</v>
      </c>
      <c r="AV35" s="118" t="s">
        <v>2</v>
      </c>
      <c r="AW35" s="118" t="s">
        <v>6</v>
      </c>
      <c r="AX35" s="118" t="s">
        <v>0</v>
      </c>
      <c r="AY35" s="117">
        <v>1</v>
      </c>
      <c r="AZ35" s="118" t="s">
        <v>14</v>
      </c>
      <c r="BA35" s="118" t="s">
        <v>6</v>
      </c>
      <c r="BB35" s="118" t="s">
        <v>0</v>
      </c>
      <c r="BC35" s="117">
        <v>4</v>
      </c>
      <c r="BD35" s="117">
        <v>250</v>
      </c>
      <c r="BE35" s="118" t="s">
        <v>1</v>
      </c>
      <c r="BF35" s="118" t="s">
        <v>5</v>
      </c>
      <c r="BG35" s="117">
        <v>1</v>
      </c>
      <c r="BH35" s="117">
        <v>8.9</v>
      </c>
      <c r="BI35" s="118" t="s">
        <v>6</v>
      </c>
      <c r="BJ35" s="118" t="s">
        <v>5</v>
      </c>
      <c r="BK35" s="117">
        <v>3</v>
      </c>
      <c r="BL35" s="117">
        <v>37</v>
      </c>
      <c r="BM35" s="118" t="s">
        <v>6</v>
      </c>
      <c r="BN35" s="118" t="s">
        <v>5</v>
      </c>
      <c r="BO35" s="117">
        <v>3</v>
      </c>
      <c r="BP35" s="118" t="s">
        <v>12</v>
      </c>
      <c r="BQ35" s="118" t="s">
        <v>6</v>
      </c>
      <c r="BR35" s="118" t="s">
        <v>0</v>
      </c>
      <c r="BS35" s="117">
        <v>0.15</v>
      </c>
      <c r="BT35" s="117">
        <v>7.5</v>
      </c>
      <c r="BU35" s="118" t="s">
        <v>1</v>
      </c>
      <c r="BV35" s="118" t="s">
        <v>5</v>
      </c>
      <c r="BW35" s="116">
        <v>0.06</v>
      </c>
      <c r="BX35" s="118" t="s">
        <v>10</v>
      </c>
      <c r="BY35" s="118" t="s">
        <v>6</v>
      </c>
      <c r="BZ35" s="118" t="s">
        <v>0</v>
      </c>
      <c r="CA35" s="117">
        <v>2</v>
      </c>
      <c r="CB35" s="118" t="s">
        <v>2</v>
      </c>
      <c r="CC35" s="118" t="s">
        <v>6</v>
      </c>
      <c r="CD35" s="118" t="s">
        <v>0</v>
      </c>
      <c r="CE35" s="117">
        <v>1</v>
      </c>
      <c r="CF35" s="117">
        <v>0.19</v>
      </c>
      <c r="CG35" s="118" t="s">
        <v>6</v>
      </c>
      <c r="CH35" s="118" t="s">
        <v>24</v>
      </c>
      <c r="CI35" s="116">
        <v>0.17</v>
      </c>
      <c r="CJ35" s="118" t="s">
        <v>8</v>
      </c>
      <c r="CK35" s="118" t="s">
        <v>6</v>
      </c>
      <c r="CL35" s="118" t="s">
        <v>0</v>
      </c>
      <c r="CM35" s="117">
        <v>0.7</v>
      </c>
      <c r="CN35" s="117">
        <v>2.1</v>
      </c>
      <c r="CO35" s="118" t="s">
        <v>1</v>
      </c>
      <c r="CP35" s="118" t="s">
        <v>5</v>
      </c>
      <c r="CQ35" s="117">
        <v>0.1</v>
      </c>
      <c r="CR35" s="117">
        <v>0.71</v>
      </c>
      <c r="CS35" s="118" t="s">
        <v>6</v>
      </c>
      <c r="CT35" s="118" t="s">
        <v>24</v>
      </c>
      <c r="CU35" s="117">
        <v>0.1</v>
      </c>
      <c r="CV35" s="118" t="s">
        <v>4</v>
      </c>
      <c r="CW35" s="118" t="s">
        <v>6</v>
      </c>
      <c r="CX35" s="118" t="s">
        <v>0</v>
      </c>
      <c r="CY35" s="117">
        <v>10</v>
      </c>
      <c r="CZ35" s="117">
        <v>1.6E-2</v>
      </c>
      <c r="DA35" s="118" t="s">
        <v>1</v>
      </c>
      <c r="DB35" s="118" t="s">
        <v>5</v>
      </c>
      <c r="DC35" s="117">
        <v>3.0000000000000001E-3</v>
      </c>
      <c r="DD35" s="117">
        <v>1.0999999999999999E-2</v>
      </c>
      <c r="DE35" s="118" t="s">
        <v>1</v>
      </c>
      <c r="DF35" s="116"/>
      <c r="DG35" s="117">
        <v>3.0000000000000001E-3</v>
      </c>
      <c r="DH35" s="117">
        <v>130</v>
      </c>
      <c r="DI35" s="118" t="s">
        <v>1</v>
      </c>
      <c r="DJ35" s="118" t="s">
        <v>5</v>
      </c>
      <c r="DK35" s="117">
        <v>1</v>
      </c>
      <c r="DL35" s="117">
        <v>140</v>
      </c>
      <c r="DM35" s="118" t="s">
        <v>1</v>
      </c>
      <c r="DN35" s="116"/>
      <c r="DO35" s="116">
        <v>10</v>
      </c>
      <c r="DP35" s="117">
        <v>0.17599999999999999</v>
      </c>
      <c r="DQ35" s="118" t="s">
        <v>1</v>
      </c>
      <c r="DR35" s="116"/>
      <c r="DS35" s="117">
        <v>1E-3</v>
      </c>
      <c r="DT35" s="118" t="s">
        <v>3</v>
      </c>
      <c r="DU35" s="118" t="s">
        <v>1</v>
      </c>
      <c r="DV35" s="118" t="s">
        <v>0</v>
      </c>
      <c r="DW35" s="117">
        <v>0.05</v>
      </c>
      <c r="DX35" s="117" t="s">
        <v>2</v>
      </c>
      <c r="DY35" s="118" t="s">
        <v>1</v>
      </c>
      <c r="DZ35" s="118" t="s">
        <v>0</v>
      </c>
      <c r="EA35" s="117">
        <v>1</v>
      </c>
      <c r="EB35" s="123">
        <v>2</v>
      </c>
      <c r="EC35" s="123">
        <v>32</v>
      </c>
      <c r="ED35" s="123">
        <v>297</v>
      </c>
      <c r="EE35" s="123">
        <v>70.5</v>
      </c>
      <c r="EF35" s="126">
        <v>3.0499999999999999E-2</v>
      </c>
      <c r="EG35" s="135">
        <v>2158.7458499999998</v>
      </c>
      <c r="EH35" s="126">
        <v>21</v>
      </c>
      <c r="EI35" s="126" t="s">
        <v>518</v>
      </c>
      <c r="EJ35" s="126">
        <v>13.63</v>
      </c>
      <c r="EK35" s="126">
        <v>0.73</v>
      </c>
      <c r="EL35" s="126">
        <v>523.55722700000001</v>
      </c>
      <c r="EM35" s="126">
        <v>4.2119999999999996E-3</v>
      </c>
      <c r="EN35" s="127">
        <v>85.27</v>
      </c>
    </row>
    <row r="36" spans="1:144" ht="15">
      <c r="A36" s="114">
        <v>35</v>
      </c>
      <c r="B36" s="113" t="s">
        <v>113</v>
      </c>
      <c r="C36" s="122">
        <v>9274</v>
      </c>
      <c r="D36" s="106" t="s">
        <v>356</v>
      </c>
      <c r="E36" s="106" t="s">
        <v>357</v>
      </c>
      <c r="F36" s="107">
        <v>37.455877000000001</v>
      </c>
      <c r="G36" s="107">
        <v>-107.198972</v>
      </c>
      <c r="H36" s="128" t="s">
        <v>97</v>
      </c>
      <c r="I36" s="129">
        <v>10.3</v>
      </c>
      <c r="J36" s="128" t="s">
        <v>88</v>
      </c>
      <c r="K36" s="108">
        <v>8.6199999999999992</v>
      </c>
      <c r="L36" s="109">
        <v>61.71</v>
      </c>
      <c r="M36" s="110">
        <v>6.58</v>
      </c>
      <c r="N36" s="110">
        <v>21.09</v>
      </c>
      <c r="O36" s="111" t="s">
        <v>1430</v>
      </c>
      <c r="P36" s="128" t="s">
        <v>114</v>
      </c>
      <c r="Q36" s="139">
        <v>41858</v>
      </c>
      <c r="R36" s="138">
        <f t="shared" si="0"/>
        <v>219</v>
      </c>
      <c r="S36" s="141">
        <v>0.54722222222222217</v>
      </c>
      <c r="T36" s="128" t="s">
        <v>91</v>
      </c>
      <c r="U36" s="58">
        <v>2</v>
      </c>
      <c r="V36" s="61">
        <v>19</v>
      </c>
      <c r="W36" s="61">
        <v>20</v>
      </c>
      <c r="X36" s="61">
        <v>6</v>
      </c>
      <c r="Y36" s="62">
        <v>0.3</v>
      </c>
      <c r="AB36" s="117">
        <v>83</v>
      </c>
      <c r="AC36" s="118" t="s">
        <v>6</v>
      </c>
      <c r="AD36" s="118" t="s">
        <v>5</v>
      </c>
      <c r="AE36" s="117">
        <v>40</v>
      </c>
      <c r="AF36" s="117">
        <v>0.33</v>
      </c>
      <c r="AG36" s="118" t="s">
        <v>6</v>
      </c>
      <c r="AH36" s="118" t="s">
        <v>24</v>
      </c>
      <c r="AI36" s="117">
        <v>0.1</v>
      </c>
      <c r="AJ36" s="117">
        <v>3.5</v>
      </c>
      <c r="AK36" s="118" t="s">
        <v>6</v>
      </c>
      <c r="AL36" s="118" t="s">
        <v>5</v>
      </c>
      <c r="AM36" s="117">
        <v>0.1</v>
      </c>
      <c r="AN36" s="118" t="s">
        <v>15</v>
      </c>
      <c r="AO36" s="118" t="s">
        <v>6</v>
      </c>
      <c r="AP36" s="118" t="s">
        <v>0</v>
      </c>
      <c r="AQ36" s="117">
        <v>7.0000000000000007E-2</v>
      </c>
      <c r="AR36" s="117">
        <v>8.4</v>
      </c>
      <c r="AS36" s="118" t="s">
        <v>1</v>
      </c>
      <c r="AT36" s="116"/>
      <c r="AU36" s="117">
        <v>0.02</v>
      </c>
      <c r="AV36" s="118" t="s">
        <v>2</v>
      </c>
      <c r="AW36" s="118" t="s">
        <v>6</v>
      </c>
      <c r="AX36" s="118" t="s">
        <v>0</v>
      </c>
      <c r="AY36" s="117">
        <v>1</v>
      </c>
      <c r="AZ36" s="118" t="s">
        <v>14</v>
      </c>
      <c r="BA36" s="118" t="s">
        <v>6</v>
      </c>
      <c r="BB36" s="118" t="s">
        <v>0</v>
      </c>
      <c r="BC36" s="117">
        <v>4</v>
      </c>
      <c r="BD36" s="117">
        <v>28</v>
      </c>
      <c r="BE36" s="118" t="s">
        <v>1</v>
      </c>
      <c r="BF36" s="118" t="s">
        <v>5</v>
      </c>
      <c r="BG36" s="117">
        <v>1</v>
      </c>
      <c r="BH36" s="117">
        <v>130</v>
      </c>
      <c r="BI36" s="118" t="s">
        <v>6</v>
      </c>
      <c r="BJ36" s="118" t="s">
        <v>5</v>
      </c>
      <c r="BK36" s="117">
        <v>3</v>
      </c>
      <c r="BL36" s="117">
        <v>590</v>
      </c>
      <c r="BM36" s="118" t="s">
        <v>6</v>
      </c>
      <c r="BN36" s="118" t="s">
        <v>5</v>
      </c>
      <c r="BO36" s="117">
        <v>3</v>
      </c>
      <c r="BP36" s="118" t="s">
        <v>12</v>
      </c>
      <c r="BQ36" s="118" t="s">
        <v>6</v>
      </c>
      <c r="BR36" s="118" t="s">
        <v>0</v>
      </c>
      <c r="BS36" s="117">
        <v>0.15</v>
      </c>
      <c r="BT36" s="117">
        <v>1.3</v>
      </c>
      <c r="BU36" s="118" t="s">
        <v>1</v>
      </c>
      <c r="BV36" s="116"/>
      <c r="BW36" s="116">
        <v>0.06</v>
      </c>
      <c r="BX36" s="117">
        <v>4.0999999999999996</v>
      </c>
      <c r="BY36" s="118" t="s">
        <v>6</v>
      </c>
      <c r="BZ36" s="118" t="s">
        <v>5</v>
      </c>
      <c r="CA36" s="117">
        <v>2</v>
      </c>
      <c r="CB36" s="118" t="s">
        <v>2</v>
      </c>
      <c r="CC36" s="118" t="s">
        <v>6</v>
      </c>
      <c r="CD36" s="118" t="s">
        <v>0</v>
      </c>
      <c r="CE36" s="117">
        <v>1</v>
      </c>
      <c r="CF36" s="118" t="s">
        <v>9</v>
      </c>
      <c r="CG36" s="118" t="s">
        <v>6</v>
      </c>
      <c r="CH36" s="118" t="s">
        <v>0</v>
      </c>
      <c r="CI36" s="116">
        <v>0.17</v>
      </c>
      <c r="CJ36" s="118" t="s">
        <v>8</v>
      </c>
      <c r="CK36" s="118" t="s">
        <v>6</v>
      </c>
      <c r="CL36" s="118" t="s">
        <v>0</v>
      </c>
      <c r="CM36" s="117">
        <v>0.7</v>
      </c>
      <c r="CN36" s="117">
        <v>3</v>
      </c>
      <c r="CO36" s="118" t="s">
        <v>1</v>
      </c>
      <c r="CP36" s="116"/>
      <c r="CQ36" s="117">
        <v>0.1</v>
      </c>
      <c r="CR36" s="118" t="s">
        <v>7</v>
      </c>
      <c r="CS36" s="118" t="s">
        <v>6</v>
      </c>
      <c r="CT36" s="118" t="s">
        <v>0</v>
      </c>
      <c r="CU36" s="117">
        <v>0.1</v>
      </c>
      <c r="CV36" s="118" t="s">
        <v>4</v>
      </c>
      <c r="CW36" s="118" t="s">
        <v>6</v>
      </c>
      <c r="CX36" s="118" t="s">
        <v>0</v>
      </c>
      <c r="CY36" s="117">
        <v>10</v>
      </c>
      <c r="CZ36" s="117">
        <v>2.1000000000000001E-2</v>
      </c>
      <c r="DA36" s="118" t="s">
        <v>1</v>
      </c>
      <c r="DB36" s="118" t="s">
        <v>5</v>
      </c>
      <c r="DC36" s="117">
        <v>3.0000000000000001E-3</v>
      </c>
      <c r="DD36" s="117">
        <v>4.9000000000000002E-2</v>
      </c>
      <c r="DE36" s="118" t="s">
        <v>1</v>
      </c>
      <c r="DF36" s="116"/>
      <c r="DG36" s="117">
        <v>3.0000000000000001E-3</v>
      </c>
      <c r="DH36" s="117">
        <v>1.9</v>
      </c>
      <c r="DI36" s="118" t="s">
        <v>1</v>
      </c>
      <c r="DJ36" s="118" t="s">
        <v>5</v>
      </c>
      <c r="DK36" s="117">
        <v>1</v>
      </c>
      <c r="DL36" s="117">
        <v>33</v>
      </c>
      <c r="DM36" s="118" t="s">
        <v>1</v>
      </c>
      <c r="DN36" s="116"/>
      <c r="DO36" s="116">
        <v>10</v>
      </c>
      <c r="DP36" s="117">
        <v>0.17</v>
      </c>
      <c r="DQ36" s="118" t="s">
        <v>1</v>
      </c>
      <c r="DR36" s="116"/>
      <c r="DS36" s="117">
        <v>1E-3</v>
      </c>
      <c r="DT36" s="118" t="s">
        <v>3</v>
      </c>
      <c r="DU36" s="118" t="s">
        <v>1</v>
      </c>
      <c r="DV36" s="118" t="s">
        <v>0</v>
      </c>
      <c r="DW36" s="117">
        <v>0.05</v>
      </c>
      <c r="DX36" s="117" t="s">
        <v>2</v>
      </c>
      <c r="DY36" s="118" t="s">
        <v>1</v>
      </c>
      <c r="DZ36" s="118" t="s">
        <v>0</v>
      </c>
      <c r="EA36" s="117">
        <v>1</v>
      </c>
      <c r="EB36" s="123">
        <v>1</v>
      </c>
      <c r="EC36" s="123">
        <v>36</v>
      </c>
      <c r="ED36" s="123">
        <v>331</v>
      </c>
      <c r="EE36" s="123">
        <v>71.3</v>
      </c>
      <c r="EF36" s="126">
        <v>4.7000000000000002E-3</v>
      </c>
      <c r="EG36" s="135">
        <v>2371.4516600000002</v>
      </c>
      <c r="EH36" s="126">
        <v>21</v>
      </c>
      <c r="EI36" s="126" t="s">
        <v>521</v>
      </c>
      <c r="EJ36" s="126">
        <v>14.02</v>
      </c>
      <c r="EK36" s="126">
        <v>0.52</v>
      </c>
      <c r="EL36" s="126">
        <v>538.63164099999995</v>
      </c>
      <c r="EM36" s="126">
        <v>1.449E-3</v>
      </c>
      <c r="EN36" s="127">
        <v>79.84</v>
      </c>
    </row>
    <row r="37" spans="1:144" ht="15">
      <c r="A37" s="114">
        <v>36</v>
      </c>
      <c r="B37" s="113" t="s">
        <v>98</v>
      </c>
      <c r="C37" s="122">
        <v>9862</v>
      </c>
      <c r="D37" s="106" t="s">
        <v>364</v>
      </c>
      <c r="E37" s="106" t="s">
        <v>365</v>
      </c>
      <c r="F37" s="107">
        <v>37.143698000000001</v>
      </c>
      <c r="G37" s="107">
        <v>-106.88550600000001</v>
      </c>
      <c r="H37" s="128" t="s">
        <v>97</v>
      </c>
      <c r="I37" s="129">
        <v>10.3</v>
      </c>
      <c r="J37" s="128" t="s">
        <v>88</v>
      </c>
      <c r="K37" s="108" t="s">
        <v>103</v>
      </c>
      <c r="L37" s="109" t="s">
        <v>102</v>
      </c>
      <c r="M37" s="110" t="s">
        <v>101</v>
      </c>
      <c r="N37" s="110" t="s">
        <v>100</v>
      </c>
      <c r="O37" s="111" t="s">
        <v>1430</v>
      </c>
      <c r="P37" s="128" t="s">
        <v>99</v>
      </c>
      <c r="Q37" s="139">
        <v>41858</v>
      </c>
      <c r="R37" s="138">
        <f t="shared" si="0"/>
        <v>219</v>
      </c>
      <c r="S37" s="141">
        <v>0.63194444444444442</v>
      </c>
      <c r="T37" s="128" t="s">
        <v>91</v>
      </c>
      <c r="U37" s="58">
        <v>2</v>
      </c>
      <c r="V37" s="61">
        <v>15</v>
      </c>
      <c r="W37" s="61">
        <v>20</v>
      </c>
      <c r="X37" s="61">
        <v>4</v>
      </c>
      <c r="Y37" s="62">
        <v>0.2</v>
      </c>
      <c r="AB37" s="117">
        <v>68</v>
      </c>
      <c r="AC37" s="118" t="s">
        <v>6</v>
      </c>
      <c r="AD37" s="118" t="s">
        <v>5</v>
      </c>
      <c r="AE37" s="117">
        <v>40</v>
      </c>
      <c r="AF37" s="117">
        <v>0.32</v>
      </c>
      <c r="AG37" s="118" t="s">
        <v>6</v>
      </c>
      <c r="AH37" s="118" t="s">
        <v>24</v>
      </c>
      <c r="AI37" s="117">
        <v>0.1</v>
      </c>
      <c r="AJ37" s="117">
        <v>3.2</v>
      </c>
      <c r="AK37" s="118" t="s">
        <v>6</v>
      </c>
      <c r="AL37" s="118" t="s">
        <v>5</v>
      </c>
      <c r="AM37" s="117">
        <v>0.1</v>
      </c>
      <c r="AN37" s="118" t="s">
        <v>15</v>
      </c>
      <c r="AO37" s="118" t="s">
        <v>6</v>
      </c>
      <c r="AP37" s="118" t="s">
        <v>0</v>
      </c>
      <c r="AQ37" s="117">
        <v>7.0000000000000007E-2</v>
      </c>
      <c r="AR37" s="117">
        <v>16</v>
      </c>
      <c r="AS37" s="118" t="s">
        <v>1</v>
      </c>
      <c r="AT37" s="116"/>
      <c r="AU37" s="117">
        <v>0.02</v>
      </c>
      <c r="AV37" s="118" t="s">
        <v>2</v>
      </c>
      <c r="AW37" s="118" t="s">
        <v>6</v>
      </c>
      <c r="AX37" s="118" t="s">
        <v>0</v>
      </c>
      <c r="AY37" s="117">
        <v>1</v>
      </c>
      <c r="AZ37" s="118" t="s">
        <v>14</v>
      </c>
      <c r="BA37" s="118" t="s">
        <v>6</v>
      </c>
      <c r="BB37" s="118" t="s">
        <v>0</v>
      </c>
      <c r="BC37" s="117">
        <v>4</v>
      </c>
      <c r="BD37" s="117">
        <v>57</v>
      </c>
      <c r="BE37" s="118" t="s">
        <v>1</v>
      </c>
      <c r="BF37" s="118" t="s">
        <v>5</v>
      </c>
      <c r="BG37" s="117">
        <v>1</v>
      </c>
      <c r="BH37" s="117">
        <v>85</v>
      </c>
      <c r="BI37" s="118" t="s">
        <v>6</v>
      </c>
      <c r="BJ37" s="118" t="s">
        <v>5</v>
      </c>
      <c r="BK37" s="117">
        <v>3</v>
      </c>
      <c r="BL37" s="117">
        <v>700</v>
      </c>
      <c r="BM37" s="118" t="s">
        <v>6</v>
      </c>
      <c r="BN37" s="118" t="s">
        <v>5</v>
      </c>
      <c r="BO37" s="117">
        <v>3</v>
      </c>
      <c r="BP37" s="118" t="s">
        <v>12</v>
      </c>
      <c r="BQ37" s="118" t="s">
        <v>6</v>
      </c>
      <c r="BR37" s="118" t="s">
        <v>0</v>
      </c>
      <c r="BS37" s="117">
        <v>0.15</v>
      </c>
      <c r="BT37" s="117">
        <v>2.7</v>
      </c>
      <c r="BU37" s="118" t="s">
        <v>1</v>
      </c>
      <c r="BV37" s="116"/>
      <c r="BW37" s="116">
        <v>0.06</v>
      </c>
      <c r="BX37" s="117">
        <v>2.9</v>
      </c>
      <c r="BY37" s="118" t="s">
        <v>6</v>
      </c>
      <c r="BZ37" s="118" t="s">
        <v>5</v>
      </c>
      <c r="CA37" s="117">
        <v>2</v>
      </c>
      <c r="CB37" s="118" t="s">
        <v>2</v>
      </c>
      <c r="CC37" s="118" t="s">
        <v>6</v>
      </c>
      <c r="CD37" s="118" t="s">
        <v>0</v>
      </c>
      <c r="CE37" s="117">
        <v>1</v>
      </c>
      <c r="CF37" s="118" t="s">
        <v>9</v>
      </c>
      <c r="CG37" s="118" t="s">
        <v>6</v>
      </c>
      <c r="CH37" s="118" t="s">
        <v>0</v>
      </c>
      <c r="CI37" s="116">
        <v>0.17</v>
      </c>
      <c r="CJ37" s="118" t="s">
        <v>8</v>
      </c>
      <c r="CK37" s="118" t="s">
        <v>6</v>
      </c>
      <c r="CL37" s="118" t="s">
        <v>0</v>
      </c>
      <c r="CM37" s="117">
        <v>0.7</v>
      </c>
      <c r="CN37" s="117">
        <v>7.7</v>
      </c>
      <c r="CO37" s="118" t="s">
        <v>1</v>
      </c>
      <c r="CP37" s="116"/>
      <c r="CQ37" s="117">
        <v>0.1</v>
      </c>
      <c r="CR37" s="118" t="s">
        <v>7</v>
      </c>
      <c r="CS37" s="118" t="s">
        <v>6</v>
      </c>
      <c r="CT37" s="118" t="s">
        <v>0</v>
      </c>
      <c r="CU37" s="117">
        <v>0.1</v>
      </c>
      <c r="CV37" s="118" t="s">
        <v>4</v>
      </c>
      <c r="CW37" s="118" t="s">
        <v>6</v>
      </c>
      <c r="CX37" s="118" t="s">
        <v>0</v>
      </c>
      <c r="CY37" s="117">
        <v>10</v>
      </c>
      <c r="CZ37" s="117">
        <v>1.4999999999999999E-2</v>
      </c>
      <c r="DA37" s="118" t="s">
        <v>1</v>
      </c>
      <c r="DB37" s="118" t="s">
        <v>5</v>
      </c>
      <c r="DC37" s="117">
        <v>3.0000000000000001E-3</v>
      </c>
      <c r="DD37" s="117">
        <v>7.0999999999999994E-2</v>
      </c>
      <c r="DE37" s="118" t="s">
        <v>1</v>
      </c>
      <c r="DF37" s="116"/>
      <c r="DG37" s="117">
        <v>3.0000000000000001E-3</v>
      </c>
      <c r="DH37" s="117">
        <v>4.9000000000000004</v>
      </c>
      <c r="DI37" s="118" t="s">
        <v>1</v>
      </c>
      <c r="DJ37" s="118" t="s">
        <v>5</v>
      </c>
      <c r="DK37" s="117">
        <v>1</v>
      </c>
      <c r="DL37" s="117">
        <v>71</v>
      </c>
      <c r="DM37" s="118" t="s">
        <v>1</v>
      </c>
      <c r="DN37" s="116"/>
      <c r="DO37" s="116">
        <v>10</v>
      </c>
      <c r="DP37" s="117">
        <v>0.129</v>
      </c>
      <c r="DQ37" s="118" t="s">
        <v>1</v>
      </c>
      <c r="DR37" s="116"/>
      <c r="DS37" s="117">
        <v>1E-3</v>
      </c>
      <c r="DT37" s="118" t="s">
        <v>3</v>
      </c>
      <c r="DU37" s="118" t="s">
        <v>1</v>
      </c>
      <c r="DV37" s="118" t="s">
        <v>0</v>
      </c>
      <c r="DW37" s="117">
        <v>0.05</v>
      </c>
      <c r="DX37" s="117" t="s">
        <v>2</v>
      </c>
      <c r="DY37" s="118" t="s">
        <v>1</v>
      </c>
      <c r="DZ37" s="118" t="s">
        <v>0</v>
      </c>
      <c r="EA37" s="117">
        <v>1</v>
      </c>
      <c r="EB37" s="123">
        <v>1</v>
      </c>
      <c r="EC37" s="123">
        <v>42</v>
      </c>
      <c r="ED37" s="123">
        <v>317</v>
      </c>
      <c r="EE37" s="123">
        <v>81.7</v>
      </c>
      <c r="EF37" s="126">
        <v>2.4E-2</v>
      </c>
      <c r="EG37" s="135">
        <v>2207.79126</v>
      </c>
      <c r="EH37" s="126">
        <v>21</v>
      </c>
      <c r="EI37" s="126" t="s">
        <v>521</v>
      </c>
      <c r="EJ37" s="126">
        <v>13.94</v>
      </c>
      <c r="EK37" s="126">
        <v>0.95</v>
      </c>
      <c r="EL37" s="126">
        <v>487.74887699999999</v>
      </c>
      <c r="EM37" s="126">
        <v>2.9390000000000002E-3</v>
      </c>
      <c r="EN37" s="127">
        <v>78.45</v>
      </c>
    </row>
    <row r="38" spans="1:144" ht="15">
      <c r="A38" s="114">
        <v>37</v>
      </c>
      <c r="B38" s="113" t="s">
        <v>90</v>
      </c>
      <c r="C38" s="122">
        <v>9853</v>
      </c>
      <c r="D38" s="106" t="s">
        <v>360</v>
      </c>
      <c r="E38" s="106" t="s">
        <v>361</v>
      </c>
      <c r="F38" s="107">
        <v>37.060502999999997</v>
      </c>
      <c r="G38" s="107">
        <v>-106.693152</v>
      </c>
      <c r="H38" s="128" t="s">
        <v>89</v>
      </c>
      <c r="I38" s="129">
        <v>10.3</v>
      </c>
      <c r="J38" s="128" t="s">
        <v>88</v>
      </c>
      <c r="K38" s="108" t="s">
        <v>96</v>
      </c>
      <c r="L38" s="109" t="s">
        <v>95</v>
      </c>
      <c r="M38" s="110" t="s">
        <v>94</v>
      </c>
      <c r="N38" s="110" t="s">
        <v>93</v>
      </c>
      <c r="O38" s="111" t="s">
        <v>1430</v>
      </c>
      <c r="P38" s="128" t="s">
        <v>92</v>
      </c>
      <c r="Q38" s="139">
        <v>41858</v>
      </c>
      <c r="R38" s="138">
        <f t="shared" si="0"/>
        <v>219</v>
      </c>
      <c r="S38" s="141">
        <v>0.70833333333333337</v>
      </c>
      <c r="T38" s="128" t="s">
        <v>91</v>
      </c>
      <c r="U38" s="58">
        <v>2</v>
      </c>
      <c r="V38" s="61">
        <v>8</v>
      </c>
      <c r="W38" s="61">
        <v>20</v>
      </c>
      <c r="X38" s="61">
        <v>12</v>
      </c>
      <c r="Y38" s="62">
        <v>0.6</v>
      </c>
      <c r="AB38" s="118" t="s">
        <v>16</v>
      </c>
      <c r="AC38" s="118" t="s">
        <v>6</v>
      </c>
      <c r="AD38" s="118" t="s">
        <v>5</v>
      </c>
      <c r="AE38" s="117">
        <v>40</v>
      </c>
      <c r="AF38" s="117">
        <v>0.13</v>
      </c>
      <c r="AG38" s="118" t="s">
        <v>6</v>
      </c>
      <c r="AH38" s="118" t="s">
        <v>24</v>
      </c>
      <c r="AI38" s="117">
        <v>0.1</v>
      </c>
      <c r="AJ38" s="117">
        <v>2.5</v>
      </c>
      <c r="AK38" s="118" t="s">
        <v>6</v>
      </c>
      <c r="AL38" s="118" t="s">
        <v>5</v>
      </c>
      <c r="AM38" s="117">
        <v>0.1</v>
      </c>
      <c r="AN38" s="118" t="s">
        <v>15</v>
      </c>
      <c r="AO38" s="118" t="s">
        <v>6</v>
      </c>
      <c r="AP38" s="118" t="s">
        <v>0</v>
      </c>
      <c r="AQ38" s="117">
        <v>7.0000000000000007E-2</v>
      </c>
      <c r="AR38" s="117">
        <v>17</v>
      </c>
      <c r="AS38" s="118" t="s">
        <v>1</v>
      </c>
      <c r="AT38" s="116"/>
      <c r="AU38" s="117">
        <v>0.02</v>
      </c>
      <c r="AV38" s="118" t="s">
        <v>2</v>
      </c>
      <c r="AW38" s="118" t="s">
        <v>6</v>
      </c>
      <c r="AX38" s="118" t="s">
        <v>0</v>
      </c>
      <c r="AY38" s="117">
        <v>1</v>
      </c>
      <c r="AZ38" s="118" t="s">
        <v>14</v>
      </c>
      <c r="BA38" s="118" t="s">
        <v>6</v>
      </c>
      <c r="BB38" s="118" t="s">
        <v>0</v>
      </c>
      <c r="BC38" s="117">
        <v>4</v>
      </c>
      <c r="BD38" s="117">
        <v>59</v>
      </c>
      <c r="BE38" s="118" t="s">
        <v>1</v>
      </c>
      <c r="BF38" s="118" t="s">
        <v>5</v>
      </c>
      <c r="BG38" s="117">
        <v>1</v>
      </c>
      <c r="BH38" s="117">
        <v>43</v>
      </c>
      <c r="BI38" s="118" t="s">
        <v>6</v>
      </c>
      <c r="BJ38" s="118" t="s">
        <v>5</v>
      </c>
      <c r="BK38" s="117">
        <v>3</v>
      </c>
      <c r="BL38" s="117">
        <v>210</v>
      </c>
      <c r="BM38" s="118" t="s">
        <v>6</v>
      </c>
      <c r="BN38" s="118" t="s">
        <v>5</v>
      </c>
      <c r="BO38" s="117">
        <v>3</v>
      </c>
      <c r="BP38" s="118" t="s">
        <v>12</v>
      </c>
      <c r="BQ38" s="118" t="s">
        <v>6</v>
      </c>
      <c r="BR38" s="118" t="s">
        <v>0</v>
      </c>
      <c r="BS38" s="117">
        <v>0.15</v>
      </c>
      <c r="BT38" s="117">
        <v>2.9</v>
      </c>
      <c r="BU38" s="118" t="s">
        <v>1</v>
      </c>
      <c r="BV38" s="116"/>
      <c r="BW38" s="116">
        <v>0.06</v>
      </c>
      <c r="BX38" s="117">
        <v>11</v>
      </c>
      <c r="BY38" s="118" t="s">
        <v>6</v>
      </c>
      <c r="BZ38" s="118" t="s">
        <v>5</v>
      </c>
      <c r="CA38" s="117">
        <v>2</v>
      </c>
      <c r="CB38" s="118" t="s">
        <v>2</v>
      </c>
      <c r="CC38" s="118" t="s">
        <v>6</v>
      </c>
      <c r="CD38" s="118" t="s">
        <v>0</v>
      </c>
      <c r="CE38" s="117">
        <v>1</v>
      </c>
      <c r="CF38" s="118" t="s">
        <v>9</v>
      </c>
      <c r="CG38" s="118" t="s">
        <v>6</v>
      </c>
      <c r="CH38" s="118" t="s">
        <v>0</v>
      </c>
      <c r="CI38" s="116">
        <v>0.17</v>
      </c>
      <c r="CJ38" s="118" t="s">
        <v>8</v>
      </c>
      <c r="CK38" s="118" t="s">
        <v>6</v>
      </c>
      <c r="CL38" s="118" t="s">
        <v>0</v>
      </c>
      <c r="CM38" s="117">
        <v>0.7</v>
      </c>
      <c r="CN38" s="117">
        <v>4.9000000000000004</v>
      </c>
      <c r="CO38" s="118" t="s">
        <v>1</v>
      </c>
      <c r="CP38" s="116"/>
      <c r="CQ38" s="117">
        <v>0.1</v>
      </c>
      <c r="CR38" s="118" t="s">
        <v>7</v>
      </c>
      <c r="CS38" s="118" t="s">
        <v>6</v>
      </c>
      <c r="CT38" s="118" t="s">
        <v>0</v>
      </c>
      <c r="CU38" s="117">
        <v>0.1</v>
      </c>
      <c r="CV38" s="118" t="s">
        <v>4</v>
      </c>
      <c r="CW38" s="118" t="s">
        <v>6</v>
      </c>
      <c r="CX38" s="118" t="s">
        <v>0</v>
      </c>
      <c r="CY38" s="117">
        <v>10</v>
      </c>
      <c r="CZ38" s="117">
        <v>1.9E-2</v>
      </c>
      <c r="DA38" s="118" t="s">
        <v>1</v>
      </c>
      <c r="DB38" s="118" t="s">
        <v>5</v>
      </c>
      <c r="DC38" s="117">
        <v>3.0000000000000001E-3</v>
      </c>
      <c r="DD38" s="117">
        <v>5.8000000000000003E-2</v>
      </c>
      <c r="DE38" s="118" t="s">
        <v>1</v>
      </c>
      <c r="DF38" s="116"/>
      <c r="DG38" s="117">
        <v>3.0000000000000001E-3</v>
      </c>
      <c r="DH38" s="117">
        <v>31</v>
      </c>
      <c r="DI38" s="118" t="s">
        <v>1</v>
      </c>
      <c r="DJ38" s="118" t="s">
        <v>5</v>
      </c>
      <c r="DK38" s="117">
        <v>1</v>
      </c>
      <c r="DL38" s="117">
        <v>38</v>
      </c>
      <c r="DM38" s="118" t="s">
        <v>1</v>
      </c>
      <c r="DN38" s="116"/>
      <c r="DO38" s="116">
        <v>10</v>
      </c>
      <c r="DP38" s="117">
        <v>8.5999999999999993E-2</v>
      </c>
      <c r="DQ38" s="118" t="s">
        <v>1</v>
      </c>
      <c r="DR38" s="116"/>
      <c r="DS38" s="117">
        <v>1E-3</v>
      </c>
      <c r="DT38" s="118" t="s">
        <v>3</v>
      </c>
      <c r="DU38" s="118" t="s">
        <v>1</v>
      </c>
      <c r="DV38" s="118" t="s">
        <v>0</v>
      </c>
      <c r="DW38" s="117">
        <v>0.05</v>
      </c>
      <c r="DX38" s="117" t="s">
        <v>2</v>
      </c>
      <c r="DY38" s="118" t="s">
        <v>1</v>
      </c>
      <c r="DZ38" s="118" t="s">
        <v>0</v>
      </c>
      <c r="EA38" s="117">
        <v>1</v>
      </c>
      <c r="EB38" s="123">
        <v>1</v>
      </c>
      <c r="EC38" s="123">
        <v>30</v>
      </c>
      <c r="ED38" s="123">
        <v>320</v>
      </c>
      <c r="EE38" s="123">
        <v>62.5</v>
      </c>
      <c r="EF38" s="126">
        <v>9.4999999999999998E-3</v>
      </c>
      <c r="EG38" s="135">
        <v>2390.7883299999999</v>
      </c>
      <c r="EH38" s="126">
        <v>21</v>
      </c>
      <c r="EI38" s="126" t="s">
        <v>521</v>
      </c>
      <c r="EJ38" s="126">
        <v>13.05</v>
      </c>
      <c r="EK38" s="126">
        <v>0.51</v>
      </c>
      <c r="EL38" s="126">
        <v>482.92890599999998</v>
      </c>
      <c r="EM38" s="126">
        <v>1.7750000000000001E-3</v>
      </c>
      <c r="EN38" s="127">
        <v>86.25</v>
      </c>
    </row>
    <row r="39" spans="1:144" ht="15">
      <c r="A39" s="114">
        <v>38</v>
      </c>
      <c r="B39" s="113" t="s">
        <v>72</v>
      </c>
      <c r="C39" s="105">
        <v>10283</v>
      </c>
      <c r="D39" s="106" t="s">
        <v>368</v>
      </c>
      <c r="E39" s="106" t="s">
        <v>369</v>
      </c>
      <c r="F39" s="107">
        <v>38.106758999999997</v>
      </c>
      <c r="G39" s="107">
        <v>-107.03497400000001</v>
      </c>
      <c r="H39" s="128" t="s">
        <v>71</v>
      </c>
      <c r="I39" s="129">
        <v>3.7</v>
      </c>
      <c r="J39" s="128" t="s">
        <v>17</v>
      </c>
      <c r="K39" s="108" t="s">
        <v>77</v>
      </c>
      <c r="L39" s="109" t="s">
        <v>76</v>
      </c>
      <c r="M39" s="110" t="s">
        <v>75</v>
      </c>
      <c r="N39" s="110" t="s">
        <v>74</v>
      </c>
      <c r="O39" s="111" t="s">
        <v>1430</v>
      </c>
      <c r="P39" s="128" t="s">
        <v>73</v>
      </c>
      <c r="Q39" s="139">
        <v>41863</v>
      </c>
      <c r="R39" s="138">
        <f t="shared" si="0"/>
        <v>224</v>
      </c>
      <c r="S39" s="141">
        <v>0.3833333333333333</v>
      </c>
      <c r="T39" s="128" t="s">
        <v>20</v>
      </c>
      <c r="U39" s="58">
        <v>2</v>
      </c>
      <c r="V39" s="61">
        <v>9</v>
      </c>
      <c r="W39" s="61">
        <v>20</v>
      </c>
      <c r="X39" s="61">
        <v>5</v>
      </c>
      <c r="Y39" s="62">
        <v>0.25</v>
      </c>
      <c r="AB39" s="118" t="s">
        <v>16</v>
      </c>
      <c r="AC39" s="118" t="s">
        <v>6</v>
      </c>
      <c r="AD39" s="118" t="s">
        <v>5</v>
      </c>
      <c r="AE39" s="117">
        <v>40</v>
      </c>
      <c r="AF39" s="117">
        <v>0.39</v>
      </c>
      <c r="AG39" s="118" t="s">
        <v>6</v>
      </c>
      <c r="AH39" s="118" t="s">
        <v>24</v>
      </c>
      <c r="AI39" s="117">
        <v>0.1</v>
      </c>
      <c r="AJ39" s="117">
        <v>3.4</v>
      </c>
      <c r="AK39" s="118" t="s">
        <v>6</v>
      </c>
      <c r="AL39" s="118" t="s">
        <v>5</v>
      </c>
      <c r="AM39" s="117">
        <v>0.1</v>
      </c>
      <c r="AN39" s="118" t="s">
        <v>15</v>
      </c>
      <c r="AO39" s="118" t="s">
        <v>6</v>
      </c>
      <c r="AP39" s="118" t="s">
        <v>0</v>
      </c>
      <c r="AQ39" s="117">
        <v>7.0000000000000007E-2</v>
      </c>
      <c r="AR39" s="117">
        <v>16</v>
      </c>
      <c r="AS39" s="118" t="s">
        <v>1</v>
      </c>
      <c r="AT39" s="116"/>
      <c r="AU39" s="117">
        <v>0.02</v>
      </c>
      <c r="AV39" s="118" t="s">
        <v>2</v>
      </c>
      <c r="AW39" s="118" t="s">
        <v>6</v>
      </c>
      <c r="AX39" s="118" t="s">
        <v>0</v>
      </c>
      <c r="AY39" s="117">
        <v>1</v>
      </c>
      <c r="AZ39" s="118" t="s">
        <v>14</v>
      </c>
      <c r="BA39" s="118" t="s">
        <v>6</v>
      </c>
      <c r="BB39" s="118" t="s">
        <v>0</v>
      </c>
      <c r="BC39" s="117">
        <v>4</v>
      </c>
      <c r="BD39" s="117">
        <v>57</v>
      </c>
      <c r="BE39" s="118" t="s">
        <v>1</v>
      </c>
      <c r="BF39" s="118" t="s">
        <v>5</v>
      </c>
      <c r="BG39" s="117">
        <v>1</v>
      </c>
      <c r="BH39" s="117">
        <v>63</v>
      </c>
      <c r="BI39" s="118" t="s">
        <v>6</v>
      </c>
      <c r="BJ39" s="118" t="s">
        <v>5</v>
      </c>
      <c r="BK39" s="117">
        <v>3</v>
      </c>
      <c r="BL39" s="117">
        <v>250</v>
      </c>
      <c r="BM39" s="118" t="s">
        <v>6</v>
      </c>
      <c r="BN39" s="118" t="s">
        <v>5</v>
      </c>
      <c r="BO39" s="117">
        <v>3</v>
      </c>
      <c r="BP39" s="118" t="s">
        <v>12</v>
      </c>
      <c r="BQ39" s="118" t="s">
        <v>6</v>
      </c>
      <c r="BR39" s="118" t="s">
        <v>0</v>
      </c>
      <c r="BS39" s="117">
        <v>0.15</v>
      </c>
      <c r="BT39" s="117">
        <v>2.7</v>
      </c>
      <c r="BU39" s="118" t="s">
        <v>1</v>
      </c>
      <c r="BV39" s="116"/>
      <c r="BW39" s="116">
        <v>0.06</v>
      </c>
      <c r="BX39" s="117">
        <v>20</v>
      </c>
      <c r="BY39" s="118" t="s">
        <v>6</v>
      </c>
      <c r="BZ39" s="118" t="s">
        <v>5</v>
      </c>
      <c r="CA39" s="117">
        <v>2</v>
      </c>
      <c r="CB39" s="118" t="s">
        <v>2</v>
      </c>
      <c r="CC39" s="118" t="s">
        <v>6</v>
      </c>
      <c r="CD39" s="118" t="s">
        <v>0</v>
      </c>
      <c r="CE39" s="117">
        <v>1</v>
      </c>
      <c r="CF39" s="118" t="s">
        <v>9</v>
      </c>
      <c r="CG39" s="118" t="s">
        <v>6</v>
      </c>
      <c r="CH39" s="118" t="s">
        <v>0</v>
      </c>
      <c r="CI39" s="116">
        <v>0.17</v>
      </c>
      <c r="CJ39" s="118" t="s">
        <v>8</v>
      </c>
      <c r="CK39" s="118" t="s">
        <v>6</v>
      </c>
      <c r="CL39" s="118" t="s">
        <v>0</v>
      </c>
      <c r="CM39" s="117">
        <v>0.7</v>
      </c>
      <c r="CN39" s="117">
        <v>3.7</v>
      </c>
      <c r="CO39" s="118" t="s">
        <v>1</v>
      </c>
      <c r="CP39" s="116"/>
      <c r="CQ39" s="117">
        <v>0.1</v>
      </c>
      <c r="CR39" s="118" t="s">
        <v>7</v>
      </c>
      <c r="CS39" s="118" t="s">
        <v>6</v>
      </c>
      <c r="CT39" s="118" t="s">
        <v>0</v>
      </c>
      <c r="CU39" s="117">
        <v>0.1</v>
      </c>
      <c r="CV39" s="118" t="s">
        <v>4</v>
      </c>
      <c r="CW39" s="118" t="s">
        <v>6</v>
      </c>
      <c r="CX39" s="118" t="s">
        <v>0</v>
      </c>
      <c r="CY39" s="117">
        <v>10</v>
      </c>
      <c r="CZ39" s="117">
        <v>2.4E-2</v>
      </c>
      <c r="DA39" s="118" t="s">
        <v>1</v>
      </c>
      <c r="DB39" s="118" t="s">
        <v>5</v>
      </c>
      <c r="DC39" s="117">
        <v>3.0000000000000001E-3</v>
      </c>
      <c r="DD39" s="117">
        <v>6.0999999999999999E-2</v>
      </c>
      <c r="DE39" s="118" t="s">
        <v>1</v>
      </c>
      <c r="DF39" s="116"/>
      <c r="DG39" s="117">
        <v>3.0000000000000001E-3</v>
      </c>
      <c r="DH39" s="117">
        <v>26</v>
      </c>
      <c r="DI39" s="118" t="s">
        <v>1</v>
      </c>
      <c r="DJ39" s="118" t="s">
        <v>5</v>
      </c>
      <c r="DK39" s="117">
        <v>1</v>
      </c>
      <c r="DL39" s="117">
        <v>43</v>
      </c>
      <c r="DM39" s="118" t="s">
        <v>1</v>
      </c>
      <c r="DN39" s="116"/>
      <c r="DO39" s="116">
        <v>10</v>
      </c>
      <c r="DP39" s="117">
        <v>0.188</v>
      </c>
      <c r="DQ39" s="118" t="s">
        <v>1</v>
      </c>
      <c r="DR39" s="116"/>
      <c r="DS39" s="117">
        <v>1E-3</v>
      </c>
      <c r="DT39" s="117">
        <v>7.1999999999999995E-2</v>
      </c>
      <c r="DU39" s="118" t="s">
        <v>1</v>
      </c>
      <c r="DV39" s="118" t="s">
        <v>5</v>
      </c>
      <c r="DW39" s="117">
        <v>0.05</v>
      </c>
      <c r="DX39" s="117" t="s">
        <v>2</v>
      </c>
      <c r="DY39" s="118" t="s">
        <v>1</v>
      </c>
      <c r="DZ39" s="118" t="s">
        <v>0</v>
      </c>
      <c r="EA39" s="117">
        <v>1</v>
      </c>
      <c r="EB39" s="123">
        <v>1</v>
      </c>
      <c r="EC39" s="123">
        <v>35</v>
      </c>
      <c r="ED39" s="123">
        <v>326</v>
      </c>
      <c r="EE39" s="123">
        <v>49.9</v>
      </c>
      <c r="EF39" s="126">
        <v>3.1699999999999999E-2</v>
      </c>
      <c r="EG39" s="135">
        <v>2689.389893</v>
      </c>
      <c r="EH39" s="126">
        <v>21</v>
      </c>
      <c r="EI39" s="126" t="s">
        <v>523</v>
      </c>
      <c r="EJ39" s="126">
        <v>11.9</v>
      </c>
      <c r="EK39" s="126">
        <v>-1.1599999999999999</v>
      </c>
      <c r="EL39" s="126">
        <v>273.958325</v>
      </c>
      <c r="EM39" s="126">
        <v>8.1939999999999999E-3</v>
      </c>
      <c r="EN39" s="127">
        <v>60.78</v>
      </c>
    </row>
    <row r="40" spans="1:144" ht="15">
      <c r="A40" s="114">
        <v>39</v>
      </c>
      <c r="B40" s="113" t="s">
        <v>84</v>
      </c>
      <c r="C40" s="105">
        <v>10329</v>
      </c>
      <c r="D40" s="106" t="s">
        <v>379</v>
      </c>
      <c r="E40" s="106" t="s">
        <v>380</v>
      </c>
      <c r="F40" s="107">
        <v>38.024929999999998</v>
      </c>
      <c r="G40" s="107">
        <v>-106.837052</v>
      </c>
      <c r="H40" s="128" t="s">
        <v>71</v>
      </c>
      <c r="I40" s="129">
        <v>3.7</v>
      </c>
      <c r="J40" s="128" t="s">
        <v>17</v>
      </c>
      <c r="K40" s="108" t="s">
        <v>87</v>
      </c>
      <c r="L40" s="109">
        <v>63.6</v>
      </c>
      <c r="M40" s="110" t="s">
        <v>86</v>
      </c>
      <c r="N40" s="110">
        <v>11.12</v>
      </c>
      <c r="O40" s="111" t="s">
        <v>1430</v>
      </c>
      <c r="P40" s="128" t="s">
        <v>85</v>
      </c>
      <c r="Q40" s="139">
        <v>41863</v>
      </c>
      <c r="R40" s="138">
        <f t="shared" si="0"/>
        <v>224</v>
      </c>
      <c r="S40" s="141">
        <v>0.50138888888888888</v>
      </c>
      <c r="T40" s="128" t="s">
        <v>20</v>
      </c>
      <c r="U40" s="58">
        <v>2</v>
      </c>
      <c r="V40" s="61">
        <v>4</v>
      </c>
      <c r="W40" s="61">
        <v>20</v>
      </c>
      <c r="X40" s="61">
        <v>0</v>
      </c>
      <c r="Y40" s="62">
        <v>0</v>
      </c>
      <c r="AB40" s="118" t="s">
        <v>16</v>
      </c>
      <c r="AC40" s="118" t="s">
        <v>6</v>
      </c>
      <c r="AD40" s="118" t="s">
        <v>5</v>
      </c>
      <c r="AE40" s="117">
        <v>40</v>
      </c>
      <c r="AF40" s="117">
        <v>0.82</v>
      </c>
      <c r="AG40" s="118" t="s">
        <v>6</v>
      </c>
      <c r="AH40" s="118" t="s">
        <v>24</v>
      </c>
      <c r="AI40" s="117">
        <v>0.1</v>
      </c>
      <c r="AJ40" s="117">
        <v>3.6</v>
      </c>
      <c r="AK40" s="118" t="s">
        <v>6</v>
      </c>
      <c r="AL40" s="118" t="s">
        <v>5</v>
      </c>
      <c r="AM40" s="117">
        <v>0.1</v>
      </c>
      <c r="AN40" s="118" t="s">
        <v>15</v>
      </c>
      <c r="AO40" s="118" t="s">
        <v>6</v>
      </c>
      <c r="AP40" s="118" t="s">
        <v>0</v>
      </c>
      <c r="AQ40" s="117">
        <v>7.0000000000000007E-2</v>
      </c>
      <c r="AR40" s="117">
        <v>9.1</v>
      </c>
      <c r="AS40" s="118" t="s">
        <v>1</v>
      </c>
      <c r="AT40" s="116"/>
      <c r="AU40" s="117">
        <v>0.02</v>
      </c>
      <c r="AV40" s="118" t="s">
        <v>2</v>
      </c>
      <c r="AW40" s="118" t="s">
        <v>6</v>
      </c>
      <c r="AX40" s="118" t="s">
        <v>0</v>
      </c>
      <c r="AY40" s="117">
        <v>1</v>
      </c>
      <c r="AZ40" s="118" t="s">
        <v>14</v>
      </c>
      <c r="BA40" s="118" t="s">
        <v>6</v>
      </c>
      <c r="BB40" s="118" t="s">
        <v>0</v>
      </c>
      <c r="BC40" s="117">
        <v>4</v>
      </c>
      <c r="BD40" s="117">
        <v>33</v>
      </c>
      <c r="BE40" s="118" t="s">
        <v>1</v>
      </c>
      <c r="BF40" s="118" t="s">
        <v>5</v>
      </c>
      <c r="BG40" s="117">
        <v>1</v>
      </c>
      <c r="BH40" s="117">
        <v>270</v>
      </c>
      <c r="BI40" s="118" t="s">
        <v>6</v>
      </c>
      <c r="BJ40" s="118" t="s">
        <v>5</v>
      </c>
      <c r="BK40" s="117">
        <v>3</v>
      </c>
      <c r="BL40" s="117">
        <v>590</v>
      </c>
      <c r="BM40" s="118" t="s">
        <v>6</v>
      </c>
      <c r="BN40" s="118" t="s">
        <v>5</v>
      </c>
      <c r="BO40" s="117">
        <v>3</v>
      </c>
      <c r="BP40" s="118" t="s">
        <v>12</v>
      </c>
      <c r="BQ40" s="118" t="s">
        <v>6</v>
      </c>
      <c r="BR40" s="118" t="s">
        <v>0</v>
      </c>
      <c r="BS40" s="117">
        <v>0.15</v>
      </c>
      <c r="BT40" s="117">
        <v>2.6</v>
      </c>
      <c r="BU40" s="118" t="s">
        <v>1</v>
      </c>
      <c r="BV40" s="116"/>
      <c r="BW40" s="116">
        <v>0.06</v>
      </c>
      <c r="BX40" s="117">
        <v>30</v>
      </c>
      <c r="BY40" s="118" t="s">
        <v>6</v>
      </c>
      <c r="BZ40" s="118" t="s">
        <v>5</v>
      </c>
      <c r="CA40" s="117">
        <v>2</v>
      </c>
      <c r="CB40" s="118" t="s">
        <v>2</v>
      </c>
      <c r="CC40" s="118" t="s">
        <v>6</v>
      </c>
      <c r="CD40" s="118" t="s">
        <v>0</v>
      </c>
      <c r="CE40" s="117">
        <v>1</v>
      </c>
      <c r="CF40" s="118" t="s">
        <v>9</v>
      </c>
      <c r="CG40" s="118" t="s">
        <v>6</v>
      </c>
      <c r="CH40" s="118" t="s">
        <v>0</v>
      </c>
      <c r="CI40" s="116">
        <v>0.17</v>
      </c>
      <c r="CJ40" s="118" t="s">
        <v>8</v>
      </c>
      <c r="CK40" s="118" t="s">
        <v>6</v>
      </c>
      <c r="CL40" s="118" t="s">
        <v>0</v>
      </c>
      <c r="CM40" s="117">
        <v>0.7</v>
      </c>
      <c r="CN40" s="117">
        <v>2.6</v>
      </c>
      <c r="CO40" s="118" t="s">
        <v>1</v>
      </c>
      <c r="CP40" s="116"/>
      <c r="CQ40" s="117">
        <v>0.1</v>
      </c>
      <c r="CR40" s="118" t="s">
        <v>7</v>
      </c>
      <c r="CS40" s="118" t="s">
        <v>6</v>
      </c>
      <c r="CT40" s="118" t="s">
        <v>0</v>
      </c>
      <c r="CU40" s="117">
        <v>0.1</v>
      </c>
      <c r="CV40" s="118" t="s">
        <v>4</v>
      </c>
      <c r="CW40" s="118" t="s">
        <v>6</v>
      </c>
      <c r="CX40" s="118" t="s">
        <v>0</v>
      </c>
      <c r="CY40" s="117">
        <v>10</v>
      </c>
      <c r="CZ40" s="117">
        <v>2.1000000000000001E-2</v>
      </c>
      <c r="DA40" s="118" t="s">
        <v>1</v>
      </c>
      <c r="DB40" s="118" t="s">
        <v>5</v>
      </c>
      <c r="DC40" s="117">
        <v>3.0000000000000001E-3</v>
      </c>
      <c r="DD40" s="117">
        <v>0.08</v>
      </c>
      <c r="DE40" s="118" t="s">
        <v>1</v>
      </c>
      <c r="DF40" s="116"/>
      <c r="DG40" s="117">
        <v>3.0000000000000001E-3</v>
      </c>
      <c r="DH40" s="117">
        <v>8.9</v>
      </c>
      <c r="DI40" s="118" t="s">
        <v>1</v>
      </c>
      <c r="DJ40" s="118" t="s">
        <v>5</v>
      </c>
      <c r="DK40" s="117">
        <v>1</v>
      </c>
      <c r="DL40" s="117">
        <v>34</v>
      </c>
      <c r="DM40" s="118" t="s">
        <v>1</v>
      </c>
      <c r="DN40" s="116"/>
      <c r="DO40" s="116">
        <v>10</v>
      </c>
      <c r="DP40" s="117">
        <v>0.223</v>
      </c>
      <c r="DQ40" s="118" t="s">
        <v>1</v>
      </c>
      <c r="DR40" s="116"/>
      <c r="DS40" s="117">
        <v>1E-3</v>
      </c>
      <c r="DT40" s="117">
        <v>0.11</v>
      </c>
      <c r="DU40" s="118" t="s">
        <v>1</v>
      </c>
      <c r="DV40" s="118" t="s">
        <v>5</v>
      </c>
      <c r="DW40" s="117">
        <v>0.05</v>
      </c>
      <c r="DX40" s="117">
        <v>2</v>
      </c>
      <c r="DY40" s="118" t="s">
        <v>1</v>
      </c>
      <c r="DZ40" s="118" t="s">
        <v>5</v>
      </c>
      <c r="EA40" s="117">
        <v>1</v>
      </c>
      <c r="EB40" s="123">
        <v>2</v>
      </c>
      <c r="EC40" s="123">
        <v>22</v>
      </c>
      <c r="ED40" s="123">
        <v>330</v>
      </c>
      <c r="EE40" s="123">
        <v>47.4</v>
      </c>
      <c r="EF40" s="124"/>
      <c r="EG40" s="134"/>
      <c r="EH40" s="126"/>
      <c r="EI40" s="126"/>
      <c r="EJ40" s="124"/>
      <c r="EK40" s="124"/>
      <c r="EL40" s="125"/>
      <c r="EM40" s="124"/>
      <c r="EN40" s="127">
        <v>62.12</v>
      </c>
    </row>
    <row r="41" spans="1:144" ht="15">
      <c r="A41" s="114">
        <v>40</v>
      </c>
      <c r="B41" s="113" t="s">
        <v>78</v>
      </c>
      <c r="C41" s="122">
        <v>10324</v>
      </c>
      <c r="D41" s="106" t="s">
        <v>372</v>
      </c>
      <c r="E41" s="106" t="s">
        <v>783</v>
      </c>
      <c r="F41" s="107">
        <v>38.223889999999997</v>
      </c>
      <c r="G41" s="107">
        <v>-106.743961</v>
      </c>
      <c r="H41" s="128" t="s">
        <v>71</v>
      </c>
      <c r="I41" s="129">
        <v>3.7</v>
      </c>
      <c r="J41" s="128" t="s">
        <v>17</v>
      </c>
      <c r="K41" s="108" t="s">
        <v>83</v>
      </c>
      <c r="L41" s="109" t="s">
        <v>82</v>
      </c>
      <c r="M41" s="110" t="s">
        <v>81</v>
      </c>
      <c r="N41" s="110" t="s">
        <v>80</v>
      </c>
      <c r="O41" s="111" t="s">
        <v>1430</v>
      </c>
      <c r="P41" s="128" t="s">
        <v>79</v>
      </c>
      <c r="Q41" s="139">
        <v>41863</v>
      </c>
      <c r="R41" s="138">
        <f t="shared" si="0"/>
        <v>224</v>
      </c>
      <c r="S41" s="141">
        <v>0.60763888888888895</v>
      </c>
      <c r="T41" s="128" t="s">
        <v>20</v>
      </c>
      <c r="U41" s="58">
        <v>2</v>
      </c>
      <c r="V41" s="61">
        <v>6</v>
      </c>
      <c r="W41" s="61">
        <v>20</v>
      </c>
      <c r="X41" s="61">
        <v>7</v>
      </c>
      <c r="Y41" s="62">
        <v>0.35</v>
      </c>
      <c r="AB41" s="118" t="s">
        <v>16</v>
      </c>
      <c r="AC41" s="118" t="s">
        <v>6</v>
      </c>
      <c r="AD41" s="118" t="s">
        <v>5</v>
      </c>
      <c r="AE41" s="117">
        <v>40</v>
      </c>
      <c r="AF41" s="117">
        <v>1.7</v>
      </c>
      <c r="AG41" s="118" t="s">
        <v>6</v>
      </c>
      <c r="AH41" s="118" t="s">
        <v>5</v>
      </c>
      <c r="AI41" s="117">
        <v>0.1</v>
      </c>
      <c r="AJ41" s="117">
        <v>5.0999999999999996</v>
      </c>
      <c r="AK41" s="118" t="s">
        <v>6</v>
      </c>
      <c r="AL41" s="118" t="s">
        <v>5</v>
      </c>
      <c r="AM41" s="117">
        <v>0.1</v>
      </c>
      <c r="AN41" s="118" t="s">
        <v>15</v>
      </c>
      <c r="AO41" s="118" t="s">
        <v>6</v>
      </c>
      <c r="AP41" s="118" t="s">
        <v>0</v>
      </c>
      <c r="AQ41" s="117">
        <v>7.0000000000000007E-2</v>
      </c>
      <c r="AR41" s="117">
        <v>5.9</v>
      </c>
      <c r="AS41" s="118" t="s">
        <v>1</v>
      </c>
      <c r="AT41" s="116"/>
      <c r="AU41" s="117">
        <v>0.02</v>
      </c>
      <c r="AV41" s="118" t="s">
        <v>2</v>
      </c>
      <c r="AW41" s="118" t="s">
        <v>6</v>
      </c>
      <c r="AX41" s="118" t="s">
        <v>0</v>
      </c>
      <c r="AY41" s="117">
        <v>1</v>
      </c>
      <c r="AZ41" s="118" t="s">
        <v>14</v>
      </c>
      <c r="BA41" s="118" t="s">
        <v>6</v>
      </c>
      <c r="BB41" s="118" t="s">
        <v>0</v>
      </c>
      <c r="BC41" s="117">
        <v>4</v>
      </c>
      <c r="BD41" s="117">
        <v>46</v>
      </c>
      <c r="BE41" s="118" t="s">
        <v>1</v>
      </c>
      <c r="BF41" s="118" t="s">
        <v>5</v>
      </c>
      <c r="BG41" s="117">
        <v>1</v>
      </c>
      <c r="BH41" s="117">
        <v>160</v>
      </c>
      <c r="BI41" s="118" t="s">
        <v>6</v>
      </c>
      <c r="BJ41" s="118" t="s">
        <v>5</v>
      </c>
      <c r="BK41" s="117">
        <v>3</v>
      </c>
      <c r="BL41" s="117">
        <v>760</v>
      </c>
      <c r="BM41" s="118" t="s">
        <v>6</v>
      </c>
      <c r="BN41" s="118" t="s">
        <v>5</v>
      </c>
      <c r="BO41" s="117">
        <v>3</v>
      </c>
      <c r="BP41" s="118" t="s">
        <v>12</v>
      </c>
      <c r="BQ41" s="118" t="s">
        <v>6</v>
      </c>
      <c r="BR41" s="118" t="s">
        <v>0</v>
      </c>
      <c r="BS41" s="117">
        <v>0.15</v>
      </c>
      <c r="BT41" s="117">
        <v>1.1000000000000001</v>
      </c>
      <c r="BU41" s="118" t="s">
        <v>1</v>
      </c>
      <c r="BV41" s="116"/>
      <c r="BW41" s="116">
        <v>0.06</v>
      </c>
      <c r="BX41" s="117">
        <v>7.2</v>
      </c>
      <c r="BY41" s="118" t="s">
        <v>6</v>
      </c>
      <c r="BZ41" s="118" t="s">
        <v>5</v>
      </c>
      <c r="CA41" s="117">
        <v>2</v>
      </c>
      <c r="CB41" s="118" t="s">
        <v>2</v>
      </c>
      <c r="CC41" s="118" t="s">
        <v>6</v>
      </c>
      <c r="CD41" s="118" t="s">
        <v>0</v>
      </c>
      <c r="CE41" s="117">
        <v>1</v>
      </c>
      <c r="CF41" s="118" t="s">
        <v>9</v>
      </c>
      <c r="CG41" s="118" t="s">
        <v>6</v>
      </c>
      <c r="CH41" s="118" t="s">
        <v>0</v>
      </c>
      <c r="CI41" s="116">
        <v>0.17</v>
      </c>
      <c r="CJ41" s="118" t="s">
        <v>8</v>
      </c>
      <c r="CK41" s="118" t="s">
        <v>6</v>
      </c>
      <c r="CL41" s="118" t="s">
        <v>0</v>
      </c>
      <c r="CM41" s="117">
        <v>0.7</v>
      </c>
      <c r="CN41" s="117">
        <v>2.2000000000000002</v>
      </c>
      <c r="CO41" s="118" t="s">
        <v>1</v>
      </c>
      <c r="CP41" s="116"/>
      <c r="CQ41" s="117">
        <v>0.1</v>
      </c>
      <c r="CR41" s="117">
        <v>0.78</v>
      </c>
      <c r="CS41" s="118" t="s">
        <v>6</v>
      </c>
      <c r="CT41" s="118" t="s">
        <v>24</v>
      </c>
      <c r="CU41" s="117">
        <v>0.1</v>
      </c>
      <c r="CV41" s="118" t="s">
        <v>4</v>
      </c>
      <c r="CW41" s="118" t="s">
        <v>6</v>
      </c>
      <c r="CX41" s="118" t="s">
        <v>0</v>
      </c>
      <c r="CY41" s="117">
        <v>10</v>
      </c>
      <c r="CZ41" s="117">
        <v>3.1E-2</v>
      </c>
      <c r="DA41" s="118" t="s">
        <v>1</v>
      </c>
      <c r="DB41" s="118" t="s">
        <v>5</v>
      </c>
      <c r="DC41" s="117">
        <v>3.0000000000000001E-3</v>
      </c>
      <c r="DD41" s="117">
        <v>0.11</v>
      </c>
      <c r="DE41" s="118" t="s">
        <v>1</v>
      </c>
      <c r="DF41" s="116"/>
      <c r="DG41" s="117">
        <v>3.0000000000000001E-3</v>
      </c>
      <c r="DH41" s="117">
        <v>3.4</v>
      </c>
      <c r="DI41" s="118" t="s">
        <v>1</v>
      </c>
      <c r="DJ41" s="118" t="s">
        <v>5</v>
      </c>
      <c r="DK41" s="117">
        <v>1</v>
      </c>
      <c r="DL41" s="117">
        <v>57</v>
      </c>
      <c r="DM41" s="118" t="s">
        <v>1</v>
      </c>
      <c r="DN41" s="116"/>
      <c r="DO41" s="116">
        <v>10</v>
      </c>
      <c r="DP41" s="117">
        <v>0.13400000000000001</v>
      </c>
      <c r="DQ41" s="118" t="s">
        <v>1</v>
      </c>
      <c r="DR41" s="116"/>
      <c r="DS41" s="117">
        <v>1E-3</v>
      </c>
      <c r="DT41" s="118" t="s">
        <v>3</v>
      </c>
      <c r="DU41" s="118" t="s">
        <v>1</v>
      </c>
      <c r="DV41" s="118" t="s">
        <v>0</v>
      </c>
      <c r="DW41" s="117">
        <v>0.05</v>
      </c>
      <c r="DX41" s="117" t="s">
        <v>2</v>
      </c>
      <c r="DY41" s="118" t="s">
        <v>1</v>
      </c>
      <c r="DZ41" s="118" t="s">
        <v>0</v>
      </c>
      <c r="EA41" s="117">
        <v>1</v>
      </c>
      <c r="EB41" s="123">
        <v>1</v>
      </c>
      <c r="EC41" s="123">
        <v>37</v>
      </c>
      <c r="ED41" s="123">
        <v>316</v>
      </c>
      <c r="EE41" s="123">
        <v>50.9</v>
      </c>
      <c r="EF41" s="126">
        <v>9.5999999999999992E-3</v>
      </c>
      <c r="EG41" s="135">
        <v>2748.9860840000001</v>
      </c>
      <c r="EH41" s="126">
        <v>21</v>
      </c>
      <c r="EI41" s="126" t="s">
        <v>522</v>
      </c>
      <c r="EJ41" s="126">
        <v>13.61</v>
      </c>
      <c r="EK41" s="126">
        <v>-1.1299999999999999</v>
      </c>
      <c r="EL41" s="126">
        <v>308.91498999999999</v>
      </c>
      <c r="EM41" s="126">
        <v>9.0899999999999998E-4</v>
      </c>
      <c r="EN41" s="127">
        <v>56.99</v>
      </c>
    </row>
    <row r="42" spans="1:144" ht="15">
      <c r="A42" s="114">
        <v>41</v>
      </c>
      <c r="B42" s="113" t="s">
        <v>65</v>
      </c>
      <c r="C42" s="105">
        <v>10322</v>
      </c>
      <c r="D42" s="106" t="s">
        <v>372</v>
      </c>
      <c r="E42" s="106" t="s">
        <v>373</v>
      </c>
      <c r="F42" s="107">
        <v>38.437232000000002</v>
      </c>
      <c r="G42" s="107">
        <v>-106.762522</v>
      </c>
      <c r="H42" s="128" t="s">
        <v>32</v>
      </c>
      <c r="I42" s="129">
        <v>3.7</v>
      </c>
      <c r="J42" s="128" t="s">
        <v>17</v>
      </c>
      <c r="K42" s="108" t="s">
        <v>70</v>
      </c>
      <c r="L42" s="109" t="s">
        <v>69</v>
      </c>
      <c r="M42" s="110" t="s">
        <v>68</v>
      </c>
      <c r="N42" s="110" t="s">
        <v>67</v>
      </c>
      <c r="O42" s="111" t="s">
        <v>1430</v>
      </c>
      <c r="P42" s="128" t="s">
        <v>66</v>
      </c>
      <c r="Q42" s="139">
        <v>41863</v>
      </c>
      <c r="R42" s="138">
        <f t="shared" si="0"/>
        <v>224</v>
      </c>
      <c r="S42" s="141">
        <v>0.6743055555555556</v>
      </c>
      <c r="T42" s="128" t="s">
        <v>20</v>
      </c>
      <c r="U42" s="58">
        <v>2</v>
      </c>
      <c r="V42" s="61">
        <v>1</v>
      </c>
      <c r="W42" s="61">
        <v>20</v>
      </c>
      <c r="X42" s="61">
        <v>0</v>
      </c>
      <c r="Y42" s="62">
        <v>0</v>
      </c>
      <c r="AB42" s="118" t="s">
        <v>16</v>
      </c>
      <c r="AC42" s="118" t="s">
        <v>6</v>
      </c>
      <c r="AD42" s="118" t="s">
        <v>5</v>
      </c>
      <c r="AE42" s="117">
        <v>40</v>
      </c>
      <c r="AF42" s="117">
        <v>4.0999999999999996</v>
      </c>
      <c r="AG42" s="118" t="s">
        <v>6</v>
      </c>
      <c r="AH42" s="118" t="s">
        <v>5</v>
      </c>
      <c r="AI42" s="117">
        <v>0.1</v>
      </c>
      <c r="AJ42" s="117">
        <v>7.9</v>
      </c>
      <c r="AK42" s="118" t="s">
        <v>6</v>
      </c>
      <c r="AL42" s="118" t="s">
        <v>5</v>
      </c>
      <c r="AM42" s="117">
        <v>0.1</v>
      </c>
      <c r="AN42" s="118" t="s">
        <v>15</v>
      </c>
      <c r="AO42" s="118" t="s">
        <v>6</v>
      </c>
      <c r="AP42" s="118" t="s">
        <v>0</v>
      </c>
      <c r="AQ42" s="117">
        <v>7.0000000000000007E-2</v>
      </c>
      <c r="AR42" s="117">
        <v>16</v>
      </c>
      <c r="AS42" s="118" t="s">
        <v>1</v>
      </c>
      <c r="AT42" s="116"/>
      <c r="AU42" s="117">
        <v>0.02</v>
      </c>
      <c r="AV42" s="118" t="s">
        <v>2</v>
      </c>
      <c r="AW42" s="118" t="s">
        <v>6</v>
      </c>
      <c r="AX42" s="118" t="s">
        <v>0</v>
      </c>
      <c r="AY42" s="117">
        <v>1</v>
      </c>
      <c r="AZ42" s="118" t="s">
        <v>14</v>
      </c>
      <c r="BA42" s="118" t="s">
        <v>6</v>
      </c>
      <c r="BB42" s="118" t="s">
        <v>0</v>
      </c>
      <c r="BC42" s="117">
        <v>4</v>
      </c>
      <c r="BD42" s="117">
        <v>67</v>
      </c>
      <c r="BE42" s="118" t="s">
        <v>1</v>
      </c>
      <c r="BF42" s="118" t="s">
        <v>5</v>
      </c>
      <c r="BG42" s="117">
        <v>1</v>
      </c>
      <c r="BH42" s="117">
        <v>240</v>
      </c>
      <c r="BI42" s="118" t="s">
        <v>6</v>
      </c>
      <c r="BJ42" s="118" t="s">
        <v>5</v>
      </c>
      <c r="BK42" s="117">
        <v>3</v>
      </c>
      <c r="BL42" s="117">
        <v>920</v>
      </c>
      <c r="BM42" s="118" t="s">
        <v>6</v>
      </c>
      <c r="BN42" s="118" t="s">
        <v>5</v>
      </c>
      <c r="BO42" s="117">
        <v>3</v>
      </c>
      <c r="BP42" s="118" t="s">
        <v>12</v>
      </c>
      <c r="BQ42" s="118" t="s">
        <v>6</v>
      </c>
      <c r="BR42" s="118" t="s">
        <v>0</v>
      </c>
      <c r="BS42" s="117">
        <v>0.15</v>
      </c>
      <c r="BT42" s="117">
        <v>3.3</v>
      </c>
      <c r="BU42" s="118" t="s">
        <v>1</v>
      </c>
      <c r="BV42" s="116"/>
      <c r="BW42" s="116">
        <v>0.06</v>
      </c>
      <c r="BX42" s="117">
        <v>12</v>
      </c>
      <c r="BY42" s="118" t="s">
        <v>6</v>
      </c>
      <c r="BZ42" s="118" t="s">
        <v>5</v>
      </c>
      <c r="CA42" s="117">
        <v>2</v>
      </c>
      <c r="CB42" s="118" t="s">
        <v>2</v>
      </c>
      <c r="CC42" s="118" t="s">
        <v>6</v>
      </c>
      <c r="CD42" s="118" t="s">
        <v>0</v>
      </c>
      <c r="CE42" s="117">
        <v>1</v>
      </c>
      <c r="CF42" s="118" t="s">
        <v>9</v>
      </c>
      <c r="CG42" s="118" t="s">
        <v>6</v>
      </c>
      <c r="CH42" s="118" t="s">
        <v>0</v>
      </c>
      <c r="CI42" s="116">
        <v>0.17</v>
      </c>
      <c r="CJ42" s="118" t="s">
        <v>8</v>
      </c>
      <c r="CK42" s="118" t="s">
        <v>6</v>
      </c>
      <c r="CL42" s="118" t="s">
        <v>0</v>
      </c>
      <c r="CM42" s="117">
        <v>0.7</v>
      </c>
      <c r="CN42" s="117">
        <v>5.7</v>
      </c>
      <c r="CO42" s="118" t="s">
        <v>1</v>
      </c>
      <c r="CP42" s="116"/>
      <c r="CQ42" s="117">
        <v>0.1</v>
      </c>
      <c r="CR42" s="117">
        <v>0.92</v>
      </c>
      <c r="CS42" s="118" t="s">
        <v>6</v>
      </c>
      <c r="CT42" s="118" t="s">
        <v>24</v>
      </c>
      <c r="CU42" s="117">
        <v>0.1</v>
      </c>
      <c r="CV42" s="118" t="s">
        <v>4</v>
      </c>
      <c r="CW42" s="118" t="s">
        <v>6</v>
      </c>
      <c r="CX42" s="118" t="s">
        <v>0</v>
      </c>
      <c r="CY42" s="117">
        <v>10</v>
      </c>
      <c r="CZ42" s="117">
        <v>2.4E-2</v>
      </c>
      <c r="DA42" s="118" t="s">
        <v>1</v>
      </c>
      <c r="DB42" s="118" t="s">
        <v>5</v>
      </c>
      <c r="DC42" s="117">
        <v>3.0000000000000001E-3</v>
      </c>
      <c r="DD42" s="117">
        <v>0.15</v>
      </c>
      <c r="DE42" s="118" t="s">
        <v>1</v>
      </c>
      <c r="DF42" s="116"/>
      <c r="DG42" s="117">
        <v>3.0000000000000001E-3</v>
      </c>
      <c r="DH42" s="117">
        <v>4.7</v>
      </c>
      <c r="DI42" s="118" t="s">
        <v>1</v>
      </c>
      <c r="DJ42" s="118" t="s">
        <v>5</v>
      </c>
      <c r="DK42" s="117">
        <v>1</v>
      </c>
      <c r="DL42" s="117">
        <v>80</v>
      </c>
      <c r="DM42" s="118" t="s">
        <v>1</v>
      </c>
      <c r="DN42" s="116"/>
      <c r="DO42" s="116">
        <v>10</v>
      </c>
      <c r="DP42" s="117">
        <v>0.192</v>
      </c>
      <c r="DQ42" s="118" t="s">
        <v>1</v>
      </c>
      <c r="DR42" s="116"/>
      <c r="DS42" s="117">
        <v>1E-3</v>
      </c>
      <c r="DT42" s="118" t="s">
        <v>3</v>
      </c>
      <c r="DU42" s="118" t="s">
        <v>1</v>
      </c>
      <c r="DV42" s="118" t="s">
        <v>0</v>
      </c>
      <c r="DW42" s="117">
        <v>0.05</v>
      </c>
      <c r="DX42" s="117">
        <v>1.1000000000000001</v>
      </c>
      <c r="DY42" s="118" t="s">
        <v>1</v>
      </c>
      <c r="DZ42" s="118" t="s">
        <v>5</v>
      </c>
      <c r="EA42" s="117">
        <v>1</v>
      </c>
      <c r="EB42" s="123">
        <v>1</v>
      </c>
      <c r="EC42" s="123">
        <v>23</v>
      </c>
      <c r="ED42" s="123">
        <v>287</v>
      </c>
      <c r="EE42" s="123">
        <v>39.9</v>
      </c>
      <c r="EF42" s="126"/>
      <c r="EG42" s="135"/>
      <c r="EH42" s="126"/>
      <c r="EI42" s="126"/>
      <c r="EJ42" s="126"/>
      <c r="EK42" s="126"/>
      <c r="EL42" s="127"/>
      <c r="EM42" s="126"/>
      <c r="EN42" s="127">
        <v>50.79</v>
      </c>
    </row>
    <row r="43" spans="1:144" ht="15">
      <c r="A43" s="114">
        <v>42</v>
      </c>
      <c r="B43" s="113" t="s">
        <v>63</v>
      </c>
      <c r="C43" s="122" t="s">
        <v>22</v>
      </c>
      <c r="D43" s="106" t="s">
        <v>386</v>
      </c>
      <c r="E43" s="130" t="s">
        <v>387</v>
      </c>
      <c r="F43" s="107">
        <v>38.695605</v>
      </c>
      <c r="G43" s="107">
        <v>-107.0714</v>
      </c>
      <c r="H43" s="128" t="s">
        <v>32</v>
      </c>
      <c r="I43" s="129">
        <v>3.7</v>
      </c>
      <c r="J43" s="128" t="s">
        <v>17</v>
      </c>
      <c r="K43" s="108" t="s">
        <v>30</v>
      </c>
      <c r="L43" s="109" t="s">
        <v>29</v>
      </c>
      <c r="M43" s="110" t="s">
        <v>28</v>
      </c>
      <c r="N43" s="110" t="s">
        <v>27</v>
      </c>
      <c r="O43" s="111" t="s">
        <v>1430</v>
      </c>
      <c r="P43" s="128" t="s">
        <v>64</v>
      </c>
      <c r="Q43" s="139">
        <v>41864</v>
      </c>
      <c r="R43" s="138">
        <f t="shared" si="0"/>
        <v>225</v>
      </c>
      <c r="S43" s="141">
        <v>0.4236111111111111</v>
      </c>
      <c r="T43" s="128" t="s">
        <v>20</v>
      </c>
      <c r="U43" s="58">
        <v>2</v>
      </c>
      <c r="V43" s="61">
        <v>10</v>
      </c>
      <c r="W43" s="61">
        <v>20</v>
      </c>
      <c r="X43" s="61">
        <v>0</v>
      </c>
      <c r="Y43" s="62">
        <v>0</v>
      </c>
      <c r="AB43" s="118" t="s">
        <v>16</v>
      </c>
      <c r="AC43" s="118" t="s">
        <v>6</v>
      </c>
      <c r="AD43" s="118" t="s">
        <v>5</v>
      </c>
      <c r="AE43" s="117">
        <v>40</v>
      </c>
      <c r="AF43" s="117">
        <v>0.32</v>
      </c>
      <c r="AG43" s="118" t="s">
        <v>6</v>
      </c>
      <c r="AH43" s="118" t="s">
        <v>24</v>
      </c>
      <c r="AI43" s="117">
        <v>0.1</v>
      </c>
      <c r="AJ43" s="117">
        <v>3.6</v>
      </c>
      <c r="AK43" s="118" t="s">
        <v>6</v>
      </c>
      <c r="AL43" s="118" t="s">
        <v>5</v>
      </c>
      <c r="AM43" s="117">
        <v>0.1</v>
      </c>
      <c r="AN43" s="118" t="s">
        <v>15</v>
      </c>
      <c r="AO43" s="118" t="s">
        <v>6</v>
      </c>
      <c r="AP43" s="118" t="s">
        <v>0</v>
      </c>
      <c r="AQ43" s="117">
        <v>7.0000000000000007E-2</v>
      </c>
      <c r="AR43" s="117">
        <v>10</v>
      </c>
      <c r="AS43" s="118" t="s">
        <v>1</v>
      </c>
      <c r="AT43" s="116"/>
      <c r="AU43" s="117">
        <v>0.02</v>
      </c>
      <c r="AV43" s="118" t="s">
        <v>2</v>
      </c>
      <c r="AW43" s="118" t="s">
        <v>6</v>
      </c>
      <c r="AX43" s="118" t="s">
        <v>0</v>
      </c>
      <c r="AY43" s="117">
        <v>1</v>
      </c>
      <c r="AZ43" s="118" t="s">
        <v>14</v>
      </c>
      <c r="BA43" s="118" t="s">
        <v>6</v>
      </c>
      <c r="BB43" s="118" t="s">
        <v>0</v>
      </c>
      <c r="BC43" s="117">
        <v>4</v>
      </c>
      <c r="BD43" s="117">
        <v>35</v>
      </c>
      <c r="BE43" s="118" t="s">
        <v>1</v>
      </c>
      <c r="BF43" s="118" t="s">
        <v>5</v>
      </c>
      <c r="BG43" s="117">
        <v>1</v>
      </c>
      <c r="BH43" s="117">
        <v>200</v>
      </c>
      <c r="BI43" s="118" t="s">
        <v>6</v>
      </c>
      <c r="BJ43" s="118" t="s">
        <v>5</v>
      </c>
      <c r="BK43" s="117">
        <v>3</v>
      </c>
      <c r="BL43" s="117">
        <v>460</v>
      </c>
      <c r="BM43" s="118" t="s">
        <v>6</v>
      </c>
      <c r="BN43" s="118" t="s">
        <v>5</v>
      </c>
      <c r="BO43" s="117">
        <v>3</v>
      </c>
      <c r="BP43" s="118" t="s">
        <v>12</v>
      </c>
      <c r="BQ43" s="118" t="s">
        <v>6</v>
      </c>
      <c r="BR43" s="118" t="s">
        <v>0</v>
      </c>
      <c r="BS43" s="117">
        <v>0.15</v>
      </c>
      <c r="BT43" s="117">
        <v>1.7</v>
      </c>
      <c r="BU43" s="118" t="s">
        <v>1</v>
      </c>
      <c r="BV43" s="116"/>
      <c r="BW43" s="116">
        <v>0.06</v>
      </c>
      <c r="BX43" s="117">
        <v>39</v>
      </c>
      <c r="BY43" s="118" t="s">
        <v>6</v>
      </c>
      <c r="BZ43" s="118" t="s">
        <v>5</v>
      </c>
      <c r="CA43" s="117">
        <v>2</v>
      </c>
      <c r="CB43" s="118" t="s">
        <v>2</v>
      </c>
      <c r="CC43" s="118" t="s">
        <v>6</v>
      </c>
      <c r="CD43" s="118" t="s">
        <v>0</v>
      </c>
      <c r="CE43" s="117">
        <v>1</v>
      </c>
      <c r="CF43" s="118" t="s">
        <v>9</v>
      </c>
      <c r="CG43" s="118" t="s">
        <v>6</v>
      </c>
      <c r="CH43" s="118" t="s">
        <v>0</v>
      </c>
      <c r="CI43" s="116">
        <v>0.17</v>
      </c>
      <c r="CJ43" s="118" t="s">
        <v>8</v>
      </c>
      <c r="CK43" s="118" t="s">
        <v>6</v>
      </c>
      <c r="CL43" s="118" t="s">
        <v>0</v>
      </c>
      <c r="CM43" s="117">
        <v>0.7</v>
      </c>
      <c r="CN43" s="117">
        <v>3.6</v>
      </c>
      <c r="CO43" s="118" t="s">
        <v>1</v>
      </c>
      <c r="CP43" s="116"/>
      <c r="CQ43" s="117">
        <v>0.1</v>
      </c>
      <c r="CR43" s="118" t="s">
        <v>7</v>
      </c>
      <c r="CS43" s="118" t="s">
        <v>6</v>
      </c>
      <c r="CT43" s="118" t="s">
        <v>0</v>
      </c>
      <c r="CU43" s="117">
        <v>0.1</v>
      </c>
      <c r="CV43" s="118" t="s">
        <v>4</v>
      </c>
      <c r="CW43" s="118" t="s">
        <v>6</v>
      </c>
      <c r="CX43" s="118" t="s">
        <v>0</v>
      </c>
      <c r="CY43" s="117">
        <v>10</v>
      </c>
      <c r="CZ43" s="117">
        <v>3.4000000000000002E-2</v>
      </c>
      <c r="DA43" s="118" t="s">
        <v>1</v>
      </c>
      <c r="DB43" s="118" t="s">
        <v>5</v>
      </c>
      <c r="DC43" s="117">
        <v>3.0000000000000001E-3</v>
      </c>
      <c r="DD43" s="117">
        <v>1.6E-2</v>
      </c>
      <c r="DE43" s="118" t="s">
        <v>1</v>
      </c>
      <c r="DF43" s="116"/>
      <c r="DG43" s="117">
        <v>3.0000000000000001E-3</v>
      </c>
      <c r="DH43" s="117">
        <v>3.4</v>
      </c>
      <c r="DI43" s="118" t="s">
        <v>1</v>
      </c>
      <c r="DJ43" s="118" t="s">
        <v>5</v>
      </c>
      <c r="DK43" s="117">
        <v>1</v>
      </c>
      <c r="DL43" s="117">
        <v>43</v>
      </c>
      <c r="DM43" s="118" t="s">
        <v>1</v>
      </c>
      <c r="DN43" s="116"/>
      <c r="DO43" s="116">
        <v>10</v>
      </c>
      <c r="DP43" s="117">
        <v>0.12</v>
      </c>
      <c r="DQ43" s="118" t="s">
        <v>1</v>
      </c>
      <c r="DR43" s="116"/>
      <c r="DS43" s="117">
        <v>1E-3</v>
      </c>
      <c r="DT43" s="118" t="s">
        <v>3</v>
      </c>
      <c r="DU43" s="118" t="s">
        <v>1</v>
      </c>
      <c r="DV43" s="118" t="s">
        <v>0</v>
      </c>
      <c r="DW43" s="117">
        <v>0.05</v>
      </c>
      <c r="DX43" s="117" t="s">
        <v>2</v>
      </c>
      <c r="DY43" s="118" t="s">
        <v>1</v>
      </c>
      <c r="DZ43" s="118" t="s">
        <v>0</v>
      </c>
      <c r="EA43" s="117">
        <v>1</v>
      </c>
      <c r="EB43" s="123">
        <v>2</v>
      </c>
      <c r="EC43" s="123">
        <v>26</v>
      </c>
      <c r="ED43" s="123">
        <v>326</v>
      </c>
      <c r="EE43" s="123">
        <v>83.9</v>
      </c>
      <c r="EF43" s="126">
        <v>4.6600000000000003E-2</v>
      </c>
      <c r="EG43" s="135">
        <v>2740.22876</v>
      </c>
      <c r="EH43" s="126">
        <v>21</v>
      </c>
      <c r="EI43" s="126" t="s">
        <v>524</v>
      </c>
      <c r="EJ43" s="126">
        <v>11.81</v>
      </c>
      <c r="EK43" s="126">
        <v>-7.0000000000000007E-2</v>
      </c>
      <c r="EL43" s="126">
        <v>472.87666000000002</v>
      </c>
      <c r="EM43" s="126">
        <v>3.0070000000000001E-3</v>
      </c>
      <c r="EN43" s="127">
        <v>86.7</v>
      </c>
    </row>
    <row r="44" spans="1:144" ht="15">
      <c r="A44" s="114">
        <v>43</v>
      </c>
      <c r="B44" s="113" t="s">
        <v>25</v>
      </c>
      <c r="C44" s="122" t="s">
        <v>22</v>
      </c>
      <c r="D44" s="106" t="s">
        <v>386</v>
      </c>
      <c r="E44" s="130" t="s">
        <v>387</v>
      </c>
      <c r="F44" s="107">
        <v>38.695605</v>
      </c>
      <c r="G44" s="107">
        <v>-107.0714</v>
      </c>
      <c r="H44" s="128" t="s">
        <v>18</v>
      </c>
      <c r="I44" s="129">
        <v>3.7</v>
      </c>
      <c r="J44" s="128" t="s">
        <v>17</v>
      </c>
      <c r="K44" s="108" t="s">
        <v>30</v>
      </c>
      <c r="L44" s="109" t="s">
        <v>29</v>
      </c>
      <c r="M44" s="110" t="s">
        <v>28</v>
      </c>
      <c r="N44" s="110" t="s">
        <v>27</v>
      </c>
      <c r="O44" s="111" t="s">
        <v>31</v>
      </c>
      <c r="P44" s="128" t="s">
        <v>26</v>
      </c>
      <c r="Q44" s="139">
        <v>41864</v>
      </c>
      <c r="R44" s="138">
        <f t="shared" si="0"/>
        <v>225</v>
      </c>
      <c r="S44" s="141">
        <v>0.42430555555555555</v>
      </c>
      <c r="T44" s="128" t="s">
        <v>20</v>
      </c>
      <c r="U44" s="58">
        <v>2</v>
      </c>
      <c r="V44" s="61">
        <v>10</v>
      </c>
      <c r="W44" s="61">
        <v>20</v>
      </c>
      <c r="X44" s="61">
        <v>0</v>
      </c>
      <c r="Y44" s="62">
        <v>0</v>
      </c>
      <c r="AB44" s="118" t="s">
        <v>16</v>
      </c>
      <c r="AC44" s="118" t="s">
        <v>6</v>
      </c>
      <c r="AD44" s="118" t="s">
        <v>5</v>
      </c>
      <c r="AE44" s="117">
        <v>40</v>
      </c>
      <c r="AF44" s="117">
        <v>0.32</v>
      </c>
      <c r="AG44" s="118" t="s">
        <v>6</v>
      </c>
      <c r="AH44" s="118" t="s">
        <v>24</v>
      </c>
      <c r="AI44" s="117">
        <v>0.1</v>
      </c>
      <c r="AJ44" s="117">
        <v>0.35</v>
      </c>
      <c r="AK44" s="118" t="s">
        <v>6</v>
      </c>
      <c r="AL44" s="118" t="s">
        <v>24</v>
      </c>
      <c r="AM44" s="117">
        <v>0.1</v>
      </c>
      <c r="AN44" s="118" t="s">
        <v>15</v>
      </c>
      <c r="AO44" s="118" t="s">
        <v>6</v>
      </c>
      <c r="AP44" s="118" t="s">
        <v>0</v>
      </c>
      <c r="AQ44" s="117">
        <v>7.0000000000000007E-2</v>
      </c>
      <c r="AR44" s="117">
        <v>3.7</v>
      </c>
      <c r="AS44" s="118" t="s">
        <v>1</v>
      </c>
      <c r="AT44" s="116"/>
      <c r="AU44" s="117">
        <v>0.02</v>
      </c>
      <c r="AV44" s="118" t="s">
        <v>2</v>
      </c>
      <c r="AW44" s="118" t="s">
        <v>6</v>
      </c>
      <c r="AX44" s="118" t="s">
        <v>0</v>
      </c>
      <c r="AY44" s="117">
        <v>1</v>
      </c>
      <c r="AZ44" s="118" t="s">
        <v>14</v>
      </c>
      <c r="BA44" s="118" t="s">
        <v>6</v>
      </c>
      <c r="BB44" s="118" t="s">
        <v>0</v>
      </c>
      <c r="BC44" s="117">
        <v>4</v>
      </c>
      <c r="BD44" s="117">
        <v>26</v>
      </c>
      <c r="BE44" s="118" t="s">
        <v>1</v>
      </c>
      <c r="BF44" s="118" t="s">
        <v>5</v>
      </c>
      <c r="BG44" s="117">
        <v>1</v>
      </c>
      <c r="BH44" s="117">
        <v>59</v>
      </c>
      <c r="BI44" s="118" t="s">
        <v>6</v>
      </c>
      <c r="BJ44" s="118" t="s">
        <v>5</v>
      </c>
      <c r="BK44" s="117">
        <v>3</v>
      </c>
      <c r="BL44" s="117">
        <v>180</v>
      </c>
      <c r="BM44" s="118" t="s">
        <v>6</v>
      </c>
      <c r="BN44" s="118" t="s">
        <v>5</v>
      </c>
      <c r="BO44" s="117">
        <v>3</v>
      </c>
      <c r="BP44" s="118" t="s">
        <v>12</v>
      </c>
      <c r="BQ44" s="118" t="s">
        <v>6</v>
      </c>
      <c r="BR44" s="118" t="s">
        <v>0</v>
      </c>
      <c r="BS44" s="117">
        <v>0.15</v>
      </c>
      <c r="BT44" s="117">
        <v>0.62</v>
      </c>
      <c r="BU44" s="118" t="s">
        <v>1</v>
      </c>
      <c r="BV44" s="116"/>
      <c r="BW44" s="116">
        <v>0.06</v>
      </c>
      <c r="BX44" s="117">
        <v>14</v>
      </c>
      <c r="BY44" s="118" t="s">
        <v>6</v>
      </c>
      <c r="BZ44" s="118" t="s">
        <v>5</v>
      </c>
      <c r="CA44" s="117">
        <v>2</v>
      </c>
      <c r="CB44" s="118" t="s">
        <v>2</v>
      </c>
      <c r="CC44" s="118" t="s">
        <v>6</v>
      </c>
      <c r="CD44" s="118" t="s">
        <v>0</v>
      </c>
      <c r="CE44" s="117">
        <v>1</v>
      </c>
      <c r="CF44" s="118" t="s">
        <v>9</v>
      </c>
      <c r="CG44" s="118" t="s">
        <v>6</v>
      </c>
      <c r="CH44" s="118" t="s">
        <v>0</v>
      </c>
      <c r="CI44" s="116">
        <v>0.17</v>
      </c>
      <c r="CJ44" s="118" t="s">
        <v>8</v>
      </c>
      <c r="CK44" s="118" t="s">
        <v>6</v>
      </c>
      <c r="CL44" s="118" t="s">
        <v>0</v>
      </c>
      <c r="CM44" s="117">
        <v>0.7</v>
      </c>
      <c r="CN44" s="117">
        <v>1.6</v>
      </c>
      <c r="CO44" s="118" t="s">
        <v>1</v>
      </c>
      <c r="CP44" s="116"/>
      <c r="CQ44" s="117">
        <v>0.1</v>
      </c>
      <c r="CR44" s="118" t="s">
        <v>7</v>
      </c>
      <c r="CS44" s="118" t="s">
        <v>6</v>
      </c>
      <c r="CT44" s="118" t="s">
        <v>0</v>
      </c>
      <c r="CU44" s="117">
        <v>0.1</v>
      </c>
      <c r="CV44" s="118" t="s">
        <v>4</v>
      </c>
      <c r="CW44" s="118" t="s">
        <v>6</v>
      </c>
      <c r="CX44" s="118" t="s">
        <v>0</v>
      </c>
      <c r="CY44" s="117">
        <v>10</v>
      </c>
      <c r="CZ44" s="117">
        <v>2.3E-2</v>
      </c>
      <c r="DA44" s="118" t="s">
        <v>1</v>
      </c>
      <c r="DB44" s="118" t="s">
        <v>5</v>
      </c>
      <c r="DC44" s="117">
        <v>3.0000000000000001E-3</v>
      </c>
      <c r="DD44" s="117">
        <v>0.13</v>
      </c>
      <c r="DE44" s="118" t="s">
        <v>1</v>
      </c>
      <c r="DF44" s="116"/>
      <c r="DG44" s="117">
        <v>3.0000000000000001E-3</v>
      </c>
      <c r="DH44" s="117">
        <v>1.3</v>
      </c>
      <c r="DI44" s="118" t="s">
        <v>1</v>
      </c>
      <c r="DJ44" s="118" t="s">
        <v>5</v>
      </c>
      <c r="DK44" s="117">
        <v>1</v>
      </c>
      <c r="DL44" s="117">
        <v>42</v>
      </c>
      <c r="DM44" s="118" t="s">
        <v>1</v>
      </c>
      <c r="DN44" s="116"/>
      <c r="DO44" s="116">
        <v>10</v>
      </c>
      <c r="DP44" s="117">
        <v>9.8000000000000004E-2</v>
      </c>
      <c r="DQ44" s="118" t="s">
        <v>1</v>
      </c>
      <c r="DR44" s="116"/>
      <c r="DS44" s="117">
        <v>1E-3</v>
      </c>
      <c r="DT44" s="118" t="s">
        <v>3</v>
      </c>
      <c r="DU44" s="118" t="s">
        <v>1</v>
      </c>
      <c r="DV44" s="118" t="s">
        <v>0</v>
      </c>
      <c r="DW44" s="117">
        <v>0.05</v>
      </c>
      <c r="DX44" s="117" t="s">
        <v>2</v>
      </c>
      <c r="DY44" s="118" t="s">
        <v>1</v>
      </c>
      <c r="DZ44" s="118" t="s">
        <v>0</v>
      </c>
      <c r="EA44" s="117">
        <v>1</v>
      </c>
      <c r="EE44" s="104" t="s">
        <v>328</v>
      </c>
    </row>
    <row r="45" spans="1:144" ht="15">
      <c r="A45" s="114">
        <v>44</v>
      </c>
      <c r="B45" s="113" t="s">
        <v>19</v>
      </c>
      <c r="C45" s="122" t="s">
        <v>22</v>
      </c>
      <c r="D45" s="106" t="s">
        <v>386</v>
      </c>
      <c r="E45" s="130" t="s">
        <v>387</v>
      </c>
      <c r="F45" s="107">
        <v>38.695605</v>
      </c>
      <c r="G45" s="107">
        <v>-107.0714</v>
      </c>
      <c r="H45" s="128" t="s">
        <v>18</v>
      </c>
      <c r="I45" s="129">
        <v>3.7</v>
      </c>
      <c r="J45" s="128" t="s">
        <v>17</v>
      </c>
      <c r="K45" s="108" t="s">
        <v>328</v>
      </c>
      <c r="L45" s="108" t="s">
        <v>328</v>
      </c>
      <c r="M45" s="108" t="s">
        <v>328</v>
      </c>
      <c r="N45" s="108" t="s">
        <v>328</v>
      </c>
      <c r="O45" s="111" t="s">
        <v>23</v>
      </c>
      <c r="P45" s="128" t="s">
        <v>21</v>
      </c>
      <c r="Q45" s="139">
        <v>41864</v>
      </c>
      <c r="R45" s="138">
        <f t="shared" si="0"/>
        <v>225</v>
      </c>
      <c r="S45" s="141">
        <v>0.42499999999999999</v>
      </c>
      <c r="T45" s="128" t="s">
        <v>20</v>
      </c>
      <c r="U45" s="108" t="s">
        <v>328</v>
      </c>
      <c r="V45" s="61">
        <v>10</v>
      </c>
      <c r="W45" s="61">
        <v>20</v>
      </c>
      <c r="X45" s="61">
        <v>0</v>
      </c>
      <c r="Y45" s="62">
        <v>0</v>
      </c>
      <c r="AB45" s="118" t="s">
        <v>16</v>
      </c>
      <c r="AC45" s="118" t="s">
        <v>6</v>
      </c>
      <c r="AD45" s="118" t="s">
        <v>5</v>
      </c>
      <c r="AE45" s="117">
        <v>40</v>
      </c>
      <c r="AF45" s="116" t="s">
        <v>7</v>
      </c>
      <c r="AG45" s="118" t="s">
        <v>6</v>
      </c>
      <c r="AH45" s="118" t="s">
        <v>0</v>
      </c>
      <c r="AI45" s="117">
        <v>0.1</v>
      </c>
      <c r="AJ45" s="116" t="s">
        <v>7</v>
      </c>
      <c r="AK45" s="118" t="s">
        <v>6</v>
      </c>
      <c r="AL45" s="118" t="s">
        <v>0</v>
      </c>
      <c r="AM45" s="117">
        <v>0.1</v>
      </c>
      <c r="AN45" s="118" t="s">
        <v>15</v>
      </c>
      <c r="AO45" s="118" t="s">
        <v>6</v>
      </c>
      <c r="AP45" s="118" t="s">
        <v>0</v>
      </c>
      <c r="AQ45" s="117">
        <v>7.0000000000000007E-2</v>
      </c>
      <c r="AR45" s="117">
        <v>2.3E-2</v>
      </c>
      <c r="AS45" s="118" t="s">
        <v>1</v>
      </c>
      <c r="AT45" s="116"/>
      <c r="AU45" s="117">
        <v>0.02</v>
      </c>
      <c r="AV45" s="118" t="s">
        <v>2</v>
      </c>
      <c r="AW45" s="118" t="s">
        <v>6</v>
      </c>
      <c r="AX45" s="118" t="s">
        <v>0</v>
      </c>
      <c r="AY45" s="117">
        <v>1</v>
      </c>
      <c r="AZ45" s="118" t="s">
        <v>14</v>
      </c>
      <c r="BA45" s="118" t="s">
        <v>6</v>
      </c>
      <c r="BB45" s="118" t="s">
        <v>0</v>
      </c>
      <c r="BC45" s="117">
        <v>4</v>
      </c>
      <c r="BD45" s="118" t="s">
        <v>2</v>
      </c>
      <c r="BE45" s="118" t="s">
        <v>1</v>
      </c>
      <c r="BF45" s="118" t="s">
        <v>0</v>
      </c>
      <c r="BG45" s="117">
        <v>1</v>
      </c>
      <c r="BH45" s="118" t="s">
        <v>13</v>
      </c>
      <c r="BI45" s="118" t="s">
        <v>6</v>
      </c>
      <c r="BJ45" s="118" t="s">
        <v>0</v>
      </c>
      <c r="BK45" s="117">
        <v>3</v>
      </c>
      <c r="BL45" s="118" t="s">
        <v>13</v>
      </c>
      <c r="BM45" s="118" t="s">
        <v>6</v>
      </c>
      <c r="BN45" s="118" t="s">
        <v>0</v>
      </c>
      <c r="BO45" s="117">
        <v>3</v>
      </c>
      <c r="BP45" s="118" t="s">
        <v>12</v>
      </c>
      <c r="BQ45" s="118" t="s">
        <v>6</v>
      </c>
      <c r="BR45" s="118" t="s">
        <v>0</v>
      </c>
      <c r="BS45" s="117">
        <v>0.15</v>
      </c>
      <c r="BT45" s="118" t="s">
        <v>11</v>
      </c>
      <c r="BU45" s="118" t="s">
        <v>1</v>
      </c>
      <c r="BV45" s="118" t="s">
        <v>0</v>
      </c>
      <c r="BW45" s="116">
        <v>0.06</v>
      </c>
      <c r="BX45" s="118" t="s">
        <v>10</v>
      </c>
      <c r="BY45" s="118" t="s">
        <v>6</v>
      </c>
      <c r="BZ45" s="118" t="s">
        <v>0</v>
      </c>
      <c r="CA45" s="117">
        <v>2</v>
      </c>
      <c r="CB45" s="118" t="s">
        <v>2</v>
      </c>
      <c r="CC45" s="118" t="s">
        <v>6</v>
      </c>
      <c r="CD45" s="118" t="s">
        <v>0</v>
      </c>
      <c r="CE45" s="117">
        <v>1</v>
      </c>
      <c r="CF45" s="118" t="s">
        <v>9</v>
      </c>
      <c r="CG45" s="118" t="s">
        <v>6</v>
      </c>
      <c r="CH45" s="118" t="s">
        <v>0</v>
      </c>
      <c r="CI45" s="116">
        <v>0.17</v>
      </c>
      <c r="CJ45" s="118" t="s">
        <v>8</v>
      </c>
      <c r="CK45" s="118" t="s">
        <v>6</v>
      </c>
      <c r="CL45" s="118" t="s">
        <v>0</v>
      </c>
      <c r="CM45" s="117">
        <v>0.7</v>
      </c>
      <c r="CN45" s="118" t="s">
        <v>7</v>
      </c>
      <c r="CO45" s="118" t="s">
        <v>1</v>
      </c>
      <c r="CP45" s="118" t="s">
        <v>0</v>
      </c>
      <c r="CQ45" s="117">
        <v>0.1</v>
      </c>
      <c r="CR45" s="118" t="s">
        <v>7</v>
      </c>
      <c r="CS45" s="118" t="s">
        <v>6</v>
      </c>
      <c r="CT45" s="118" t="s">
        <v>0</v>
      </c>
      <c r="CU45" s="117">
        <v>0.1</v>
      </c>
      <c r="CV45" s="118" t="s">
        <v>4</v>
      </c>
      <c r="CW45" s="118" t="s">
        <v>6</v>
      </c>
      <c r="CX45" s="118" t="s">
        <v>0</v>
      </c>
      <c r="CY45" s="117">
        <v>10</v>
      </c>
      <c r="CZ45" s="117">
        <v>1.4999999999999999E-2</v>
      </c>
      <c r="DA45" s="118" t="s">
        <v>1</v>
      </c>
      <c r="DB45" s="118" t="s">
        <v>5</v>
      </c>
      <c r="DC45" s="117">
        <v>3.0000000000000001E-3</v>
      </c>
      <c r="DD45" s="117">
        <v>4.7000000000000002E-3</v>
      </c>
      <c r="DE45" s="118" t="s">
        <v>1</v>
      </c>
      <c r="DF45" s="116"/>
      <c r="DG45" s="117">
        <v>3.0000000000000001E-3</v>
      </c>
      <c r="DH45" s="118" t="s">
        <v>2</v>
      </c>
      <c r="DI45" s="118" t="s">
        <v>1</v>
      </c>
      <c r="DJ45" s="118" t="s">
        <v>0</v>
      </c>
      <c r="DK45" s="117">
        <v>1</v>
      </c>
      <c r="DL45" s="118" t="s">
        <v>4</v>
      </c>
      <c r="DM45" s="118" t="s">
        <v>1</v>
      </c>
      <c r="DN45" s="116" t="s">
        <v>0</v>
      </c>
      <c r="DO45" s="116">
        <v>10</v>
      </c>
      <c r="DP45" s="117">
        <v>5.0999999999999997E-2</v>
      </c>
      <c r="DQ45" s="118" t="s">
        <v>1</v>
      </c>
      <c r="DR45" s="116"/>
      <c r="DS45" s="117">
        <v>1E-3</v>
      </c>
      <c r="DT45" s="118" t="s">
        <v>3</v>
      </c>
      <c r="DU45" s="118" t="s">
        <v>1</v>
      </c>
      <c r="DV45" s="118" t="s">
        <v>0</v>
      </c>
      <c r="DW45" s="117">
        <v>0.05</v>
      </c>
      <c r="DX45" s="117" t="s">
        <v>2</v>
      </c>
      <c r="DY45" s="118" t="s">
        <v>1</v>
      </c>
      <c r="DZ45" s="118" t="s">
        <v>0</v>
      </c>
      <c r="EA45" s="117">
        <v>1</v>
      </c>
      <c r="EB45" s="106"/>
      <c r="EC45" s="106"/>
      <c r="ED45" s="106"/>
      <c r="EE45" s="104" t="s">
        <v>328</v>
      </c>
      <c r="EF45" s="106"/>
      <c r="EG45" s="136"/>
      <c r="EH45" s="106"/>
      <c r="EI45" s="106"/>
      <c r="EJ45" s="106"/>
      <c r="EK45" s="106"/>
      <c r="EL45" s="106"/>
      <c r="EM45" s="106"/>
      <c r="EN45" s="106"/>
    </row>
    <row r="46" spans="1:144" ht="15">
      <c r="A46" s="114">
        <v>45</v>
      </c>
      <c r="B46" s="113" t="s">
        <v>56</v>
      </c>
      <c r="C46" s="122" t="s">
        <v>62</v>
      </c>
      <c r="D46" s="106" t="s">
        <v>390</v>
      </c>
      <c r="E46" s="106" t="s">
        <v>1019</v>
      </c>
      <c r="F46" s="107">
        <v>38.795644000000003</v>
      </c>
      <c r="G46" s="107">
        <v>-107.087673</v>
      </c>
      <c r="H46" s="128" t="s">
        <v>32</v>
      </c>
      <c r="I46" s="129">
        <v>3.7</v>
      </c>
      <c r="J46" s="128" t="s">
        <v>17</v>
      </c>
      <c r="K46" s="108" t="s">
        <v>61</v>
      </c>
      <c r="L46" s="109" t="s">
        <v>60</v>
      </c>
      <c r="M46" s="110" t="s">
        <v>59</v>
      </c>
      <c r="N46" s="110" t="s">
        <v>58</v>
      </c>
      <c r="O46" s="111" t="s">
        <v>1430</v>
      </c>
      <c r="P46" s="128" t="s">
        <v>57</v>
      </c>
      <c r="Q46" s="139">
        <v>41864</v>
      </c>
      <c r="R46" s="138">
        <f t="shared" si="0"/>
        <v>225</v>
      </c>
      <c r="S46" s="141">
        <v>0.49722222222222223</v>
      </c>
      <c r="T46" s="128" t="s">
        <v>20</v>
      </c>
      <c r="U46" s="58">
        <v>2</v>
      </c>
      <c r="V46" s="61">
        <v>11</v>
      </c>
      <c r="W46" s="61">
        <v>20</v>
      </c>
      <c r="X46" s="61">
        <v>0</v>
      </c>
      <c r="Y46" s="62">
        <v>0</v>
      </c>
      <c r="AB46" s="118" t="s">
        <v>16</v>
      </c>
      <c r="AC46" s="118" t="s">
        <v>6</v>
      </c>
      <c r="AD46" s="118" t="s">
        <v>5</v>
      </c>
      <c r="AE46" s="117">
        <v>40</v>
      </c>
      <c r="AF46" s="117">
        <v>0.19</v>
      </c>
      <c r="AG46" s="118" t="s">
        <v>6</v>
      </c>
      <c r="AH46" s="118" t="s">
        <v>24</v>
      </c>
      <c r="AI46" s="117">
        <v>0.1</v>
      </c>
      <c r="AJ46" s="117">
        <v>3.8</v>
      </c>
      <c r="AK46" s="118" t="s">
        <v>6</v>
      </c>
      <c r="AL46" s="118" t="s">
        <v>5</v>
      </c>
      <c r="AM46" s="117">
        <v>0.1</v>
      </c>
      <c r="AN46" s="118" t="s">
        <v>15</v>
      </c>
      <c r="AO46" s="118" t="s">
        <v>6</v>
      </c>
      <c r="AP46" s="118" t="s">
        <v>0</v>
      </c>
      <c r="AQ46" s="117">
        <v>7.0000000000000007E-2</v>
      </c>
      <c r="AR46" s="117">
        <v>3.9</v>
      </c>
      <c r="AS46" s="118" t="s">
        <v>1</v>
      </c>
      <c r="AT46" s="116"/>
      <c r="AU46" s="117">
        <v>0.02</v>
      </c>
      <c r="AV46" s="118" t="s">
        <v>2</v>
      </c>
      <c r="AW46" s="118" t="s">
        <v>6</v>
      </c>
      <c r="AX46" s="118" t="s">
        <v>0</v>
      </c>
      <c r="AY46" s="117">
        <v>1</v>
      </c>
      <c r="AZ46" s="118" t="s">
        <v>14</v>
      </c>
      <c r="BA46" s="118" t="s">
        <v>6</v>
      </c>
      <c r="BB46" s="118" t="s">
        <v>0</v>
      </c>
      <c r="BC46" s="117">
        <v>4</v>
      </c>
      <c r="BD46" s="117">
        <v>26</v>
      </c>
      <c r="BE46" s="118" t="s">
        <v>1</v>
      </c>
      <c r="BF46" s="118" t="s">
        <v>5</v>
      </c>
      <c r="BG46" s="117">
        <v>1</v>
      </c>
      <c r="BH46" s="117">
        <v>75</v>
      </c>
      <c r="BI46" s="118" t="s">
        <v>6</v>
      </c>
      <c r="BJ46" s="118" t="s">
        <v>5</v>
      </c>
      <c r="BK46" s="117">
        <v>3</v>
      </c>
      <c r="BL46" s="117">
        <v>260</v>
      </c>
      <c r="BM46" s="118" t="s">
        <v>6</v>
      </c>
      <c r="BN46" s="118" t="s">
        <v>5</v>
      </c>
      <c r="BO46" s="117">
        <v>3</v>
      </c>
      <c r="BP46" s="118" t="s">
        <v>12</v>
      </c>
      <c r="BQ46" s="118" t="s">
        <v>6</v>
      </c>
      <c r="BR46" s="118" t="s">
        <v>0</v>
      </c>
      <c r="BS46" s="117">
        <v>0.15</v>
      </c>
      <c r="BT46" s="117">
        <v>0.8</v>
      </c>
      <c r="BU46" s="118" t="s">
        <v>1</v>
      </c>
      <c r="BV46" s="116"/>
      <c r="BW46" s="116">
        <v>0.06</v>
      </c>
      <c r="BX46" s="117">
        <v>9.3000000000000007</v>
      </c>
      <c r="BY46" s="118" t="s">
        <v>6</v>
      </c>
      <c r="BZ46" s="118" t="s">
        <v>5</v>
      </c>
      <c r="CA46" s="117">
        <v>2</v>
      </c>
      <c r="CB46" s="118" t="s">
        <v>2</v>
      </c>
      <c r="CC46" s="118" t="s">
        <v>6</v>
      </c>
      <c r="CD46" s="118" t="s">
        <v>0</v>
      </c>
      <c r="CE46" s="117">
        <v>1</v>
      </c>
      <c r="CF46" s="118" t="s">
        <v>9</v>
      </c>
      <c r="CG46" s="118" t="s">
        <v>6</v>
      </c>
      <c r="CH46" s="118" t="s">
        <v>0</v>
      </c>
      <c r="CI46" s="116">
        <v>0.17</v>
      </c>
      <c r="CJ46" s="118" t="s">
        <v>8</v>
      </c>
      <c r="CK46" s="118" t="s">
        <v>6</v>
      </c>
      <c r="CL46" s="118" t="s">
        <v>0</v>
      </c>
      <c r="CM46" s="117">
        <v>0.7</v>
      </c>
      <c r="CN46" s="117">
        <v>1.7</v>
      </c>
      <c r="CO46" s="118" t="s">
        <v>1</v>
      </c>
      <c r="CP46" s="116"/>
      <c r="CQ46" s="117">
        <v>0.1</v>
      </c>
      <c r="CR46" s="118" t="s">
        <v>7</v>
      </c>
      <c r="CS46" s="118" t="s">
        <v>6</v>
      </c>
      <c r="CT46" s="118" t="s">
        <v>0</v>
      </c>
      <c r="CU46" s="117">
        <v>0.1</v>
      </c>
      <c r="CV46" s="118" t="s">
        <v>4</v>
      </c>
      <c r="CW46" s="118" t="s">
        <v>6</v>
      </c>
      <c r="CX46" s="118" t="s">
        <v>0</v>
      </c>
      <c r="CY46" s="117">
        <v>10</v>
      </c>
      <c r="CZ46" s="117">
        <v>1.7999999999999999E-2</v>
      </c>
      <c r="DA46" s="118" t="s">
        <v>1</v>
      </c>
      <c r="DB46" s="118" t="s">
        <v>5</v>
      </c>
      <c r="DC46" s="117">
        <v>3.0000000000000001E-3</v>
      </c>
      <c r="DD46" s="117">
        <v>1.4999999999999999E-2</v>
      </c>
      <c r="DE46" s="118" t="s">
        <v>1</v>
      </c>
      <c r="DF46" s="116"/>
      <c r="DG46" s="117">
        <v>3.0000000000000001E-3</v>
      </c>
      <c r="DH46" s="117">
        <v>1.4</v>
      </c>
      <c r="DI46" s="118" t="s">
        <v>1</v>
      </c>
      <c r="DJ46" s="118" t="s">
        <v>5</v>
      </c>
      <c r="DK46" s="117">
        <v>1</v>
      </c>
      <c r="DL46" s="117">
        <v>34</v>
      </c>
      <c r="DM46" s="118" t="s">
        <v>1</v>
      </c>
      <c r="DN46" s="116"/>
      <c r="DO46" s="116">
        <v>10</v>
      </c>
      <c r="DP46" s="117">
        <v>0.108</v>
      </c>
      <c r="DQ46" s="118" t="s">
        <v>1</v>
      </c>
      <c r="DR46" s="116"/>
      <c r="DS46" s="117">
        <v>1E-3</v>
      </c>
      <c r="DT46" s="118" t="s">
        <v>3</v>
      </c>
      <c r="DU46" s="118" t="s">
        <v>1</v>
      </c>
      <c r="DV46" s="118" t="s">
        <v>0</v>
      </c>
      <c r="DW46" s="117">
        <v>0.05</v>
      </c>
      <c r="DX46" s="117" t="s">
        <v>2</v>
      </c>
      <c r="DY46" s="118" t="s">
        <v>1</v>
      </c>
      <c r="DZ46" s="118" t="s">
        <v>0</v>
      </c>
      <c r="EA46" s="117">
        <v>1</v>
      </c>
      <c r="EB46" s="123">
        <v>2</v>
      </c>
      <c r="EC46" s="123">
        <v>40</v>
      </c>
      <c r="ED46" s="123">
        <v>330</v>
      </c>
      <c r="EE46" s="123">
        <v>89.1</v>
      </c>
      <c r="EF46" s="126">
        <v>3.2399999999999998E-2</v>
      </c>
      <c r="EG46" s="135">
        <v>2715.0920409999999</v>
      </c>
      <c r="EH46" s="126">
        <v>21</v>
      </c>
      <c r="EI46" s="126" t="s">
        <v>518</v>
      </c>
      <c r="EJ46" s="126">
        <v>11.72</v>
      </c>
      <c r="EK46" s="126">
        <v>-1.26</v>
      </c>
      <c r="EL46" s="126">
        <v>485.52446300000003</v>
      </c>
      <c r="EM46" s="126">
        <v>3.405E-3</v>
      </c>
      <c r="EN46" s="127">
        <v>64.900000000000006</v>
      </c>
    </row>
    <row r="47" spans="1:144" ht="15">
      <c r="A47" s="114">
        <v>46</v>
      </c>
      <c r="B47" s="113" t="s">
        <v>50</v>
      </c>
      <c r="C47" s="122">
        <v>10118</v>
      </c>
      <c r="D47" s="106" t="s">
        <v>383</v>
      </c>
      <c r="E47" s="106" t="s">
        <v>885</v>
      </c>
      <c r="F47" s="107">
        <v>38.963317000000004</v>
      </c>
      <c r="G47" s="107">
        <v>-106.994384</v>
      </c>
      <c r="H47" s="128" t="s">
        <v>32</v>
      </c>
      <c r="I47" s="129">
        <v>3.7</v>
      </c>
      <c r="J47" s="128" t="s">
        <v>17</v>
      </c>
      <c r="K47" s="108" t="s">
        <v>55</v>
      </c>
      <c r="L47" s="109" t="s">
        <v>54</v>
      </c>
      <c r="M47" s="110" t="s">
        <v>53</v>
      </c>
      <c r="N47" s="110" t="s">
        <v>52</v>
      </c>
      <c r="O47" s="111" t="s">
        <v>1430</v>
      </c>
      <c r="P47" s="128" t="s">
        <v>51</v>
      </c>
      <c r="Q47" s="139">
        <v>41864</v>
      </c>
      <c r="R47" s="138">
        <f t="shared" si="0"/>
        <v>225</v>
      </c>
      <c r="S47" s="141">
        <v>0.66805555555555562</v>
      </c>
      <c r="T47" s="128" t="s">
        <v>20</v>
      </c>
      <c r="U47" s="58">
        <v>2</v>
      </c>
      <c r="V47" s="61">
        <v>12</v>
      </c>
      <c r="W47" s="61">
        <v>20</v>
      </c>
      <c r="X47" s="61">
        <v>0</v>
      </c>
      <c r="Y47" s="62">
        <v>0</v>
      </c>
      <c r="AB47" s="118" t="s">
        <v>16</v>
      </c>
      <c r="AC47" s="118" t="s">
        <v>6</v>
      </c>
      <c r="AD47" s="118" t="s">
        <v>5</v>
      </c>
      <c r="AE47" s="117">
        <v>40</v>
      </c>
      <c r="AF47" s="117">
        <v>0.33</v>
      </c>
      <c r="AG47" s="118" t="s">
        <v>6</v>
      </c>
      <c r="AH47" s="118" t="s">
        <v>24</v>
      </c>
      <c r="AI47" s="117">
        <v>0.1</v>
      </c>
      <c r="AJ47" s="117">
        <v>3.2</v>
      </c>
      <c r="AK47" s="118" t="s">
        <v>6</v>
      </c>
      <c r="AL47" s="118" t="s">
        <v>5</v>
      </c>
      <c r="AM47" s="117">
        <v>0.1</v>
      </c>
      <c r="AN47" s="118" t="s">
        <v>15</v>
      </c>
      <c r="AO47" s="118" t="s">
        <v>6</v>
      </c>
      <c r="AP47" s="118" t="s">
        <v>0</v>
      </c>
      <c r="AQ47" s="117">
        <v>7.0000000000000007E-2</v>
      </c>
      <c r="AR47" s="117">
        <v>37</v>
      </c>
      <c r="AS47" s="118" t="s">
        <v>1</v>
      </c>
      <c r="AT47" s="116"/>
      <c r="AU47" s="117">
        <v>0.02</v>
      </c>
      <c r="AV47" s="118" t="s">
        <v>2</v>
      </c>
      <c r="AW47" s="118" t="s">
        <v>6</v>
      </c>
      <c r="AX47" s="118" t="s">
        <v>0</v>
      </c>
      <c r="AY47" s="117">
        <v>1</v>
      </c>
      <c r="AZ47" s="118" t="s">
        <v>14</v>
      </c>
      <c r="BA47" s="118" t="s">
        <v>6</v>
      </c>
      <c r="BB47" s="118" t="s">
        <v>0</v>
      </c>
      <c r="BC47" s="117">
        <v>4</v>
      </c>
      <c r="BD47" s="117">
        <v>130</v>
      </c>
      <c r="BE47" s="118" t="s">
        <v>1</v>
      </c>
      <c r="BF47" s="118" t="s">
        <v>5</v>
      </c>
      <c r="BG47" s="117">
        <v>1</v>
      </c>
      <c r="BH47" s="117">
        <v>37</v>
      </c>
      <c r="BI47" s="118" t="s">
        <v>6</v>
      </c>
      <c r="BJ47" s="118" t="s">
        <v>5</v>
      </c>
      <c r="BK47" s="117">
        <v>3</v>
      </c>
      <c r="BL47" s="117">
        <v>130</v>
      </c>
      <c r="BM47" s="118" t="s">
        <v>6</v>
      </c>
      <c r="BN47" s="118" t="s">
        <v>5</v>
      </c>
      <c r="BO47" s="117">
        <v>3</v>
      </c>
      <c r="BP47" s="118" t="s">
        <v>12</v>
      </c>
      <c r="BQ47" s="118" t="s">
        <v>6</v>
      </c>
      <c r="BR47" s="118" t="s">
        <v>0</v>
      </c>
      <c r="BS47" s="117">
        <v>0.15</v>
      </c>
      <c r="BT47" s="117">
        <v>5.2</v>
      </c>
      <c r="BU47" s="118" t="s">
        <v>1</v>
      </c>
      <c r="BV47" s="116"/>
      <c r="BW47" s="116">
        <v>0.06</v>
      </c>
      <c r="BX47" s="117">
        <v>9.9</v>
      </c>
      <c r="BY47" s="118" t="s">
        <v>6</v>
      </c>
      <c r="BZ47" s="118" t="s">
        <v>5</v>
      </c>
      <c r="CA47" s="117">
        <v>2</v>
      </c>
      <c r="CB47" s="118" t="s">
        <v>2</v>
      </c>
      <c r="CC47" s="118" t="s">
        <v>6</v>
      </c>
      <c r="CD47" s="118" t="s">
        <v>0</v>
      </c>
      <c r="CE47" s="117">
        <v>1</v>
      </c>
      <c r="CF47" s="117">
        <v>0.53</v>
      </c>
      <c r="CG47" s="118" t="s">
        <v>6</v>
      </c>
      <c r="CH47" s="118" t="s">
        <v>24</v>
      </c>
      <c r="CI47" s="116">
        <v>0.17</v>
      </c>
      <c r="CJ47" s="118" t="s">
        <v>8</v>
      </c>
      <c r="CK47" s="118" t="s">
        <v>6</v>
      </c>
      <c r="CL47" s="118" t="s">
        <v>0</v>
      </c>
      <c r="CM47" s="117">
        <v>0.7</v>
      </c>
      <c r="CN47" s="117">
        <v>0.89</v>
      </c>
      <c r="CO47" s="118" t="s">
        <v>1</v>
      </c>
      <c r="CP47" s="116"/>
      <c r="CQ47" s="117">
        <v>0.1</v>
      </c>
      <c r="CR47" s="117">
        <v>0.27</v>
      </c>
      <c r="CS47" s="118" t="s">
        <v>6</v>
      </c>
      <c r="CT47" s="118" t="s">
        <v>24</v>
      </c>
      <c r="CU47" s="117">
        <v>0.1</v>
      </c>
      <c r="CV47" s="118" t="s">
        <v>4</v>
      </c>
      <c r="CW47" s="118" t="s">
        <v>6</v>
      </c>
      <c r="CX47" s="118" t="s">
        <v>0</v>
      </c>
      <c r="CY47" s="117">
        <v>10</v>
      </c>
      <c r="CZ47" s="117">
        <v>1.7000000000000001E-2</v>
      </c>
      <c r="DA47" s="118" t="s">
        <v>1</v>
      </c>
      <c r="DB47" s="118" t="s">
        <v>5</v>
      </c>
      <c r="DC47" s="117">
        <v>3.0000000000000001E-3</v>
      </c>
      <c r="DD47" s="117">
        <v>6.3E-3</v>
      </c>
      <c r="DE47" s="118" t="s">
        <v>1</v>
      </c>
      <c r="DF47" s="116"/>
      <c r="DG47" s="117">
        <v>3.0000000000000001E-3</v>
      </c>
      <c r="DH47" s="117">
        <v>33</v>
      </c>
      <c r="DI47" s="118" t="s">
        <v>1</v>
      </c>
      <c r="DJ47" s="118" t="s">
        <v>5</v>
      </c>
      <c r="DK47" s="117">
        <v>1</v>
      </c>
      <c r="DL47" s="117">
        <v>100</v>
      </c>
      <c r="DM47" s="118" t="s">
        <v>1</v>
      </c>
      <c r="DN47" s="116"/>
      <c r="DO47" s="116">
        <v>10</v>
      </c>
      <c r="DP47" s="117">
        <v>9.1999999999999998E-2</v>
      </c>
      <c r="DQ47" s="118" t="s">
        <v>1</v>
      </c>
      <c r="DR47" s="116"/>
      <c r="DS47" s="117">
        <v>1E-3</v>
      </c>
      <c r="DT47" s="118" t="s">
        <v>3</v>
      </c>
      <c r="DU47" s="118" t="s">
        <v>1</v>
      </c>
      <c r="DV47" s="118" t="s">
        <v>0</v>
      </c>
      <c r="DW47" s="117">
        <v>0.05</v>
      </c>
      <c r="DX47" s="117" t="s">
        <v>2</v>
      </c>
      <c r="DY47" s="118" t="s">
        <v>1</v>
      </c>
      <c r="DZ47" s="118" t="s">
        <v>0</v>
      </c>
      <c r="EA47" s="117">
        <v>1</v>
      </c>
      <c r="EB47" s="123">
        <v>2</v>
      </c>
      <c r="EC47" s="123">
        <v>28</v>
      </c>
      <c r="ED47" s="123">
        <v>322</v>
      </c>
      <c r="EE47" s="123">
        <v>64.3</v>
      </c>
      <c r="EF47" s="126"/>
      <c r="EG47" s="135"/>
      <c r="EH47" s="126"/>
      <c r="EI47" s="126"/>
      <c r="EJ47" s="126"/>
      <c r="EK47" s="126"/>
      <c r="EL47" s="126"/>
      <c r="EM47" s="126"/>
      <c r="EN47" s="127">
        <v>115.66</v>
      </c>
    </row>
    <row r="48" spans="1:144" ht="15">
      <c r="A48" s="114">
        <v>47</v>
      </c>
      <c r="B48" s="113" t="s">
        <v>45</v>
      </c>
      <c r="C48" s="122">
        <v>10232</v>
      </c>
      <c r="D48" s="106" t="s">
        <v>398</v>
      </c>
      <c r="E48" s="106" t="s">
        <v>1020</v>
      </c>
      <c r="F48" s="107">
        <v>38.446510000000004</v>
      </c>
      <c r="G48" s="107">
        <v>-107.344228</v>
      </c>
      <c r="H48" s="128" t="s">
        <v>32</v>
      </c>
      <c r="I48" s="129">
        <v>3.7</v>
      </c>
      <c r="J48" s="128" t="s">
        <v>17</v>
      </c>
      <c r="K48" s="108">
        <v>7.93</v>
      </c>
      <c r="L48" s="109" t="s">
        <v>49</v>
      </c>
      <c r="M48" s="110" t="s">
        <v>48</v>
      </c>
      <c r="N48" s="110" t="s">
        <v>47</v>
      </c>
      <c r="O48" s="111" t="s">
        <v>1430</v>
      </c>
      <c r="P48" s="128" t="s">
        <v>46</v>
      </c>
      <c r="Q48" s="139">
        <v>41865</v>
      </c>
      <c r="R48" s="138">
        <f t="shared" si="0"/>
        <v>226</v>
      </c>
      <c r="S48" s="141">
        <v>0.43333333333333335</v>
      </c>
      <c r="T48" s="128" t="s">
        <v>20</v>
      </c>
      <c r="U48" s="58">
        <v>2</v>
      </c>
      <c r="V48" s="61">
        <v>13</v>
      </c>
      <c r="W48" s="61">
        <v>20</v>
      </c>
      <c r="X48" s="61">
        <v>0</v>
      </c>
      <c r="Y48" s="62">
        <v>0</v>
      </c>
      <c r="AB48" s="117">
        <v>110</v>
      </c>
      <c r="AC48" s="118" t="s">
        <v>6</v>
      </c>
      <c r="AD48" s="118" t="s">
        <v>5</v>
      </c>
      <c r="AE48" s="117">
        <v>40</v>
      </c>
      <c r="AF48" s="117">
        <v>3.3</v>
      </c>
      <c r="AG48" s="118" t="s">
        <v>6</v>
      </c>
      <c r="AH48" s="118" t="s">
        <v>5</v>
      </c>
      <c r="AI48" s="117">
        <v>0.1</v>
      </c>
      <c r="AJ48" s="117">
        <v>6.6</v>
      </c>
      <c r="AK48" s="118" t="s">
        <v>6</v>
      </c>
      <c r="AL48" s="118" t="s">
        <v>5</v>
      </c>
      <c r="AM48" s="117">
        <v>0.1</v>
      </c>
      <c r="AN48" s="118" t="s">
        <v>15</v>
      </c>
      <c r="AO48" s="118" t="s">
        <v>6</v>
      </c>
      <c r="AP48" s="118" t="s">
        <v>0</v>
      </c>
      <c r="AQ48" s="117">
        <v>7.0000000000000007E-2</v>
      </c>
      <c r="AR48" s="117">
        <v>15</v>
      </c>
      <c r="AS48" s="118" t="s">
        <v>1</v>
      </c>
      <c r="AT48" s="116"/>
      <c r="AU48" s="117">
        <v>0.02</v>
      </c>
      <c r="AV48" s="118" t="s">
        <v>2</v>
      </c>
      <c r="AW48" s="118" t="s">
        <v>6</v>
      </c>
      <c r="AX48" s="118" t="s">
        <v>0</v>
      </c>
      <c r="AY48" s="117">
        <v>1</v>
      </c>
      <c r="AZ48" s="118" t="s">
        <v>14</v>
      </c>
      <c r="BA48" s="118" t="s">
        <v>6</v>
      </c>
      <c r="BB48" s="118" t="s">
        <v>0</v>
      </c>
      <c r="BC48" s="117">
        <v>4</v>
      </c>
      <c r="BD48" s="117">
        <v>59</v>
      </c>
      <c r="BE48" s="118" t="s">
        <v>1</v>
      </c>
      <c r="BF48" s="118" t="s">
        <v>5</v>
      </c>
      <c r="BG48" s="117">
        <v>1</v>
      </c>
      <c r="BH48" s="117">
        <v>160</v>
      </c>
      <c r="BI48" s="118" t="s">
        <v>6</v>
      </c>
      <c r="BJ48" s="118" t="s">
        <v>5</v>
      </c>
      <c r="BK48" s="117">
        <v>3</v>
      </c>
      <c r="BL48" s="117">
        <v>470</v>
      </c>
      <c r="BM48" s="118" t="s">
        <v>6</v>
      </c>
      <c r="BN48" s="118" t="s">
        <v>5</v>
      </c>
      <c r="BO48" s="117">
        <v>3</v>
      </c>
      <c r="BP48" s="118" t="s">
        <v>12</v>
      </c>
      <c r="BQ48" s="118" t="s">
        <v>6</v>
      </c>
      <c r="BR48" s="118" t="s">
        <v>0</v>
      </c>
      <c r="BS48" s="117">
        <v>0.15</v>
      </c>
      <c r="BT48" s="117">
        <v>3.1</v>
      </c>
      <c r="BU48" s="118" t="s">
        <v>1</v>
      </c>
      <c r="BV48" s="116"/>
      <c r="BW48" s="116">
        <v>0.06</v>
      </c>
      <c r="BX48" s="117">
        <v>6.4</v>
      </c>
      <c r="BY48" s="118" t="s">
        <v>6</v>
      </c>
      <c r="BZ48" s="118" t="s">
        <v>5</v>
      </c>
      <c r="CA48" s="117">
        <v>2</v>
      </c>
      <c r="CB48" s="118" t="s">
        <v>2</v>
      </c>
      <c r="CC48" s="118" t="s">
        <v>6</v>
      </c>
      <c r="CD48" s="118" t="s">
        <v>0</v>
      </c>
      <c r="CE48" s="117">
        <v>1</v>
      </c>
      <c r="CF48" s="118" t="s">
        <v>9</v>
      </c>
      <c r="CG48" s="118" t="s">
        <v>6</v>
      </c>
      <c r="CH48" s="118" t="s">
        <v>0</v>
      </c>
      <c r="CI48" s="116">
        <v>0.17</v>
      </c>
      <c r="CJ48" s="118" t="s">
        <v>8</v>
      </c>
      <c r="CK48" s="118" t="s">
        <v>6</v>
      </c>
      <c r="CL48" s="118" t="s">
        <v>0</v>
      </c>
      <c r="CM48" s="117">
        <v>0.7</v>
      </c>
      <c r="CN48" s="117">
        <v>3.5</v>
      </c>
      <c r="CO48" s="118" t="s">
        <v>1</v>
      </c>
      <c r="CP48" s="116"/>
      <c r="CQ48" s="117">
        <v>0.1</v>
      </c>
      <c r="CR48" s="117">
        <v>0.27</v>
      </c>
      <c r="CS48" s="118" t="s">
        <v>6</v>
      </c>
      <c r="CT48" s="118" t="s">
        <v>24</v>
      </c>
      <c r="CU48" s="117">
        <v>0.1</v>
      </c>
      <c r="CV48" s="118" t="s">
        <v>4</v>
      </c>
      <c r="CW48" s="118" t="s">
        <v>6</v>
      </c>
      <c r="CX48" s="118" t="s">
        <v>0</v>
      </c>
      <c r="CY48" s="117">
        <v>10</v>
      </c>
      <c r="CZ48" s="117">
        <v>2.1000000000000001E-2</v>
      </c>
      <c r="DA48" s="118" t="s">
        <v>1</v>
      </c>
      <c r="DB48" s="118" t="s">
        <v>5</v>
      </c>
      <c r="DC48" s="117">
        <v>3.0000000000000001E-3</v>
      </c>
      <c r="DD48" s="117">
        <v>0.11</v>
      </c>
      <c r="DE48" s="118" t="s">
        <v>1</v>
      </c>
      <c r="DF48" s="116"/>
      <c r="DG48" s="117">
        <v>3.0000000000000001E-3</v>
      </c>
      <c r="DH48" s="117">
        <v>1.3</v>
      </c>
      <c r="DI48" s="118" t="s">
        <v>1</v>
      </c>
      <c r="DJ48" s="118" t="s">
        <v>5</v>
      </c>
      <c r="DK48" s="117">
        <v>1</v>
      </c>
      <c r="DL48" s="117">
        <v>68</v>
      </c>
      <c r="DM48" s="118" t="s">
        <v>1</v>
      </c>
      <c r="DN48" s="116"/>
      <c r="DO48" s="116">
        <v>10</v>
      </c>
      <c r="DP48" s="117">
        <v>0.13400000000000001</v>
      </c>
      <c r="DQ48" s="118" t="s">
        <v>1</v>
      </c>
      <c r="DR48" s="116"/>
      <c r="DS48" s="117">
        <v>1E-3</v>
      </c>
      <c r="DT48" s="118" t="s">
        <v>3</v>
      </c>
      <c r="DU48" s="118" t="s">
        <v>1</v>
      </c>
      <c r="DV48" s="118" t="s">
        <v>0</v>
      </c>
      <c r="DW48" s="117">
        <v>0.05</v>
      </c>
      <c r="DX48" s="117">
        <v>1.8</v>
      </c>
      <c r="DY48" s="118" t="s">
        <v>1</v>
      </c>
      <c r="DZ48" s="118" t="s">
        <v>5</v>
      </c>
      <c r="EA48" s="117">
        <v>1</v>
      </c>
      <c r="EB48" s="123">
        <v>1</v>
      </c>
      <c r="EC48" s="123">
        <v>19</v>
      </c>
      <c r="ED48" s="123">
        <v>330</v>
      </c>
      <c r="EE48" s="123">
        <v>59.9</v>
      </c>
      <c r="EF48" s="126">
        <v>0.14879999999999999</v>
      </c>
      <c r="EG48" s="135">
        <v>2279.8608399999998</v>
      </c>
      <c r="EH48" s="126">
        <v>21</v>
      </c>
      <c r="EI48" s="126" t="s">
        <v>522</v>
      </c>
      <c r="EJ48" s="126">
        <v>14.99</v>
      </c>
      <c r="EK48" s="126">
        <v>-0.6</v>
      </c>
      <c r="EL48" s="126">
        <v>278.62360799999999</v>
      </c>
      <c r="EM48" s="126">
        <v>1.0258E-2</v>
      </c>
      <c r="EN48" s="127">
        <v>44.71</v>
      </c>
    </row>
    <row r="49" spans="1:144" ht="15">
      <c r="A49" s="114">
        <v>48</v>
      </c>
      <c r="B49" s="113" t="s">
        <v>39</v>
      </c>
      <c r="C49" s="122">
        <v>10240</v>
      </c>
      <c r="D49" s="106" t="s">
        <v>402</v>
      </c>
      <c r="E49" s="106" t="s">
        <v>927</v>
      </c>
      <c r="F49" s="107">
        <v>38.351807000000001</v>
      </c>
      <c r="G49" s="107">
        <v>-107.23636500000001</v>
      </c>
      <c r="H49" s="128" t="s">
        <v>32</v>
      </c>
      <c r="I49" s="129">
        <v>3.7</v>
      </c>
      <c r="J49" s="128" t="s">
        <v>17</v>
      </c>
      <c r="K49" s="108" t="s">
        <v>44</v>
      </c>
      <c r="L49" s="109" t="s">
        <v>43</v>
      </c>
      <c r="M49" s="110" t="s">
        <v>42</v>
      </c>
      <c r="N49" s="110" t="s">
        <v>41</v>
      </c>
      <c r="O49" s="111" t="s">
        <v>1430</v>
      </c>
      <c r="P49" s="128" t="s">
        <v>40</v>
      </c>
      <c r="Q49" s="139">
        <v>41865</v>
      </c>
      <c r="R49" s="138">
        <f t="shared" si="0"/>
        <v>226</v>
      </c>
      <c r="S49" s="141">
        <v>0.51388888888888895</v>
      </c>
      <c r="T49" s="128" t="s">
        <v>20</v>
      </c>
      <c r="U49" s="58">
        <v>2</v>
      </c>
      <c r="V49" s="61">
        <v>21</v>
      </c>
      <c r="W49" s="61">
        <v>20</v>
      </c>
      <c r="X49" s="61">
        <v>0</v>
      </c>
      <c r="Y49" s="62">
        <v>0</v>
      </c>
      <c r="AB49" s="118" t="s">
        <v>16</v>
      </c>
      <c r="AC49" s="118" t="s">
        <v>6</v>
      </c>
      <c r="AD49" s="118" t="s">
        <v>5</v>
      </c>
      <c r="AE49" s="117">
        <v>40</v>
      </c>
      <c r="AF49" s="117">
        <v>0.61</v>
      </c>
      <c r="AG49" s="118" t="s">
        <v>6</v>
      </c>
      <c r="AH49" s="118" t="s">
        <v>24</v>
      </c>
      <c r="AI49" s="117">
        <v>0.1</v>
      </c>
      <c r="AJ49" s="117">
        <v>0.68</v>
      </c>
      <c r="AK49" s="118" t="s">
        <v>6</v>
      </c>
      <c r="AL49" s="118" t="s">
        <v>24</v>
      </c>
      <c r="AM49" s="117">
        <v>0.1</v>
      </c>
      <c r="AN49" s="118" t="s">
        <v>15</v>
      </c>
      <c r="AO49" s="118" t="s">
        <v>6</v>
      </c>
      <c r="AP49" s="118" t="s">
        <v>0</v>
      </c>
      <c r="AQ49" s="117">
        <v>7.0000000000000007E-2</v>
      </c>
      <c r="AR49" s="117">
        <v>20</v>
      </c>
      <c r="AS49" s="118" t="s">
        <v>1</v>
      </c>
      <c r="AT49" s="116"/>
      <c r="AU49" s="117">
        <v>0.02</v>
      </c>
      <c r="AV49" s="118" t="s">
        <v>2</v>
      </c>
      <c r="AW49" s="118" t="s">
        <v>6</v>
      </c>
      <c r="AX49" s="118" t="s">
        <v>0</v>
      </c>
      <c r="AY49" s="117">
        <v>1</v>
      </c>
      <c r="AZ49" s="118" t="s">
        <v>14</v>
      </c>
      <c r="BA49" s="118" t="s">
        <v>6</v>
      </c>
      <c r="BB49" s="118" t="s">
        <v>0</v>
      </c>
      <c r="BC49" s="117">
        <v>4</v>
      </c>
      <c r="BD49" s="117">
        <v>73</v>
      </c>
      <c r="BE49" s="118" t="s">
        <v>1</v>
      </c>
      <c r="BF49" s="118" t="s">
        <v>5</v>
      </c>
      <c r="BG49" s="117">
        <v>1</v>
      </c>
      <c r="BH49" s="117">
        <v>12</v>
      </c>
      <c r="BI49" s="118" t="s">
        <v>6</v>
      </c>
      <c r="BJ49" s="118" t="s">
        <v>5</v>
      </c>
      <c r="BK49" s="117">
        <v>3</v>
      </c>
      <c r="BL49" s="117">
        <v>130</v>
      </c>
      <c r="BM49" s="118" t="s">
        <v>6</v>
      </c>
      <c r="BN49" s="118" t="s">
        <v>5</v>
      </c>
      <c r="BO49" s="117">
        <v>3</v>
      </c>
      <c r="BP49" s="117">
        <v>0.17</v>
      </c>
      <c r="BQ49" s="118" t="s">
        <v>6</v>
      </c>
      <c r="BR49" s="118" t="s">
        <v>24</v>
      </c>
      <c r="BS49" s="117">
        <v>0.15</v>
      </c>
      <c r="BT49" s="117">
        <v>2.8</v>
      </c>
      <c r="BU49" s="118" t="s">
        <v>1</v>
      </c>
      <c r="BV49" s="116"/>
      <c r="BW49" s="116">
        <v>0.06</v>
      </c>
      <c r="BX49" s="117">
        <v>7.9</v>
      </c>
      <c r="BY49" s="118" t="s">
        <v>6</v>
      </c>
      <c r="BZ49" s="118" t="s">
        <v>5</v>
      </c>
      <c r="CA49" s="117">
        <v>2</v>
      </c>
      <c r="CB49" s="118" t="s">
        <v>2</v>
      </c>
      <c r="CC49" s="118" t="s">
        <v>6</v>
      </c>
      <c r="CD49" s="118" t="s">
        <v>0</v>
      </c>
      <c r="CE49" s="117">
        <v>1</v>
      </c>
      <c r="CF49" s="118" t="s">
        <v>9</v>
      </c>
      <c r="CG49" s="118" t="s">
        <v>6</v>
      </c>
      <c r="CH49" s="118" t="s">
        <v>0</v>
      </c>
      <c r="CI49" s="116">
        <v>0.17</v>
      </c>
      <c r="CJ49" s="118" t="s">
        <v>8</v>
      </c>
      <c r="CK49" s="118" t="s">
        <v>6</v>
      </c>
      <c r="CL49" s="118" t="s">
        <v>0</v>
      </c>
      <c r="CM49" s="117">
        <v>0.7</v>
      </c>
      <c r="CN49" s="117">
        <v>3.2</v>
      </c>
      <c r="CO49" s="118" t="s">
        <v>1</v>
      </c>
      <c r="CP49" s="116"/>
      <c r="CQ49" s="117">
        <v>0.1</v>
      </c>
      <c r="CR49" s="117">
        <v>0.35</v>
      </c>
      <c r="CS49" s="118" t="s">
        <v>6</v>
      </c>
      <c r="CT49" s="118" t="s">
        <v>24</v>
      </c>
      <c r="CU49" s="117">
        <v>0.1</v>
      </c>
      <c r="CV49" s="118" t="s">
        <v>4</v>
      </c>
      <c r="CW49" s="118" t="s">
        <v>6</v>
      </c>
      <c r="CX49" s="118" t="s">
        <v>0</v>
      </c>
      <c r="CY49" s="117">
        <v>10</v>
      </c>
      <c r="CZ49" s="117">
        <v>1.7000000000000001E-2</v>
      </c>
      <c r="DA49" s="118" t="s">
        <v>1</v>
      </c>
      <c r="DB49" s="118" t="s">
        <v>5</v>
      </c>
      <c r="DC49" s="117">
        <v>3.0000000000000001E-3</v>
      </c>
      <c r="DD49" s="117">
        <v>2.4E-2</v>
      </c>
      <c r="DE49" s="118" t="s">
        <v>1</v>
      </c>
      <c r="DF49" s="116"/>
      <c r="DG49" s="117">
        <v>3.0000000000000001E-3</v>
      </c>
      <c r="DH49" s="117">
        <v>38</v>
      </c>
      <c r="DI49" s="118" t="s">
        <v>1</v>
      </c>
      <c r="DJ49" s="118" t="s">
        <v>5</v>
      </c>
      <c r="DK49" s="117">
        <v>1</v>
      </c>
      <c r="DL49" s="117">
        <v>41</v>
      </c>
      <c r="DM49" s="118" t="s">
        <v>1</v>
      </c>
      <c r="DN49" s="116"/>
      <c r="DO49" s="116">
        <v>10</v>
      </c>
      <c r="DP49" s="117">
        <v>9.0999999999999998E-2</v>
      </c>
      <c r="DQ49" s="118" t="s">
        <v>1</v>
      </c>
      <c r="DR49" s="116"/>
      <c r="DS49" s="117">
        <v>1E-3</v>
      </c>
      <c r="DT49" s="118" t="s">
        <v>3</v>
      </c>
      <c r="DU49" s="118" t="s">
        <v>1</v>
      </c>
      <c r="DV49" s="118" t="s">
        <v>0</v>
      </c>
      <c r="DW49" s="117">
        <v>0.05</v>
      </c>
      <c r="DX49" s="117" t="s">
        <v>2</v>
      </c>
      <c r="DY49" s="118" t="s">
        <v>1</v>
      </c>
      <c r="DZ49" s="118" t="s">
        <v>0</v>
      </c>
      <c r="EA49" s="117">
        <v>1</v>
      </c>
      <c r="EB49" s="123">
        <v>1</v>
      </c>
      <c r="EC49" s="123">
        <v>37</v>
      </c>
      <c r="ED49" s="123">
        <v>310</v>
      </c>
      <c r="EE49" s="123">
        <v>71.2</v>
      </c>
      <c r="EF49" s="126">
        <v>4.9700000000000001E-2</v>
      </c>
      <c r="EG49" s="135">
        <v>2336.8720699999999</v>
      </c>
      <c r="EH49" s="126">
        <v>21</v>
      </c>
      <c r="EI49" s="126" t="s">
        <v>522</v>
      </c>
      <c r="EJ49" s="126">
        <v>13.2</v>
      </c>
      <c r="EK49" s="126">
        <v>-1.21</v>
      </c>
      <c r="EL49" s="126">
        <v>303.92111799999998</v>
      </c>
      <c r="EM49" s="126">
        <v>1.2643E-2</v>
      </c>
      <c r="EN49" s="127">
        <v>68.62</v>
      </c>
    </row>
    <row r="50" spans="1:144" ht="15">
      <c r="A50" s="114">
        <v>49</v>
      </c>
      <c r="B50" s="113" t="s">
        <v>33</v>
      </c>
      <c r="C50" s="105">
        <v>10231</v>
      </c>
      <c r="D50" s="106" t="s">
        <v>394</v>
      </c>
      <c r="E50" s="104" t="s">
        <v>948</v>
      </c>
      <c r="F50" s="107">
        <v>38.405279999999998</v>
      </c>
      <c r="G50" s="107">
        <v>-107.40833000000001</v>
      </c>
      <c r="H50" s="128" t="s">
        <v>32</v>
      </c>
      <c r="I50" s="129">
        <v>3.7</v>
      </c>
      <c r="J50" s="128" t="s">
        <v>17</v>
      </c>
      <c r="K50" s="108" t="s">
        <v>38</v>
      </c>
      <c r="L50" s="109" t="s">
        <v>37</v>
      </c>
      <c r="M50" s="110" t="s">
        <v>36</v>
      </c>
      <c r="N50" s="110" t="s">
        <v>35</v>
      </c>
      <c r="O50" s="111" t="s">
        <v>1430</v>
      </c>
      <c r="P50" s="128" t="s">
        <v>34</v>
      </c>
      <c r="Q50" s="139">
        <v>41865</v>
      </c>
      <c r="R50" s="138">
        <f t="shared" si="0"/>
        <v>226</v>
      </c>
      <c r="S50" s="141">
        <v>0.6166666666666667</v>
      </c>
      <c r="T50" s="128" t="s">
        <v>20</v>
      </c>
      <c r="U50" s="58">
        <v>2</v>
      </c>
      <c r="V50" s="61">
        <v>20</v>
      </c>
      <c r="W50" s="61">
        <v>20</v>
      </c>
      <c r="X50" s="61">
        <v>0</v>
      </c>
      <c r="Y50" s="62">
        <v>0</v>
      </c>
      <c r="AB50" s="117">
        <v>68</v>
      </c>
      <c r="AC50" s="118" t="s">
        <v>6</v>
      </c>
      <c r="AD50" s="118" t="s">
        <v>5</v>
      </c>
      <c r="AE50" s="117">
        <v>40</v>
      </c>
      <c r="AF50" s="117">
        <v>0.69</v>
      </c>
      <c r="AG50" s="118" t="s">
        <v>6</v>
      </c>
      <c r="AH50" s="118" t="s">
        <v>24</v>
      </c>
      <c r="AI50" s="117">
        <v>0.1</v>
      </c>
      <c r="AJ50" s="117">
        <v>3.6</v>
      </c>
      <c r="AK50" s="118" t="s">
        <v>6</v>
      </c>
      <c r="AL50" s="118" t="s">
        <v>5</v>
      </c>
      <c r="AM50" s="117">
        <v>0.1</v>
      </c>
      <c r="AN50" s="118" t="s">
        <v>15</v>
      </c>
      <c r="AO50" s="118" t="s">
        <v>6</v>
      </c>
      <c r="AP50" s="118" t="s">
        <v>0</v>
      </c>
      <c r="AQ50" s="117">
        <v>7.0000000000000007E-2</v>
      </c>
      <c r="AR50" s="117">
        <v>8.3000000000000007</v>
      </c>
      <c r="AS50" s="118" t="s">
        <v>1</v>
      </c>
      <c r="AT50" s="116"/>
      <c r="AU50" s="117">
        <v>0.02</v>
      </c>
      <c r="AV50" s="118" t="s">
        <v>2</v>
      </c>
      <c r="AW50" s="118" t="s">
        <v>6</v>
      </c>
      <c r="AX50" s="118" t="s">
        <v>0</v>
      </c>
      <c r="AY50" s="117">
        <v>1</v>
      </c>
      <c r="AZ50" s="118" t="s">
        <v>14</v>
      </c>
      <c r="BA50" s="118" t="s">
        <v>6</v>
      </c>
      <c r="BB50" s="118" t="s">
        <v>0</v>
      </c>
      <c r="BC50" s="117">
        <v>4</v>
      </c>
      <c r="BD50" s="117">
        <v>34</v>
      </c>
      <c r="BE50" s="118" t="s">
        <v>1</v>
      </c>
      <c r="BF50" s="118" t="s">
        <v>5</v>
      </c>
      <c r="BG50" s="117">
        <v>1</v>
      </c>
      <c r="BH50" s="117">
        <v>150</v>
      </c>
      <c r="BI50" s="118" t="s">
        <v>6</v>
      </c>
      <c r="BJ50" s="118" t="s">
        <v>5</v>
      </c>
      <c r="BK50" s="117">
        <v>3</v>
      </c>
      <c r="BL50" s="117">
        <v>330</v>
      </c>
      <c r="BM50" s="118" t="s">
        <v>6</v>
      </c>
      <c r="BN50" s="118" t="s">
        <v>5</v>
      </c>
      <c r="BO50" s="117">
        <v>3</v>
      </c>
      <c r="BP50" s="118" t="s">
        <v>12</v>
      </c>
      <c r="BQ50" s="118" t="s">
        <v>6</v>
      </c>
      <c r="BR50" s="118" t="s">
        <v>0</v>
      </c>
      <c r="BS50" s="117">
        <v>0.15</v>
      </c>
      <c r="BT50" s="117">
        <v>1.9</v>
      </c>
      <c r="BU50" s="118" t="s">
        <v>1</v>
      </c>
      <c r="BV50" s="116"/>
      <c r="BW50" s="116">
        <v>0.06</v>
      </c>
      <c r="BX50" s="117">
        <v>11</v>
      </c>
      <c r="BY50" s="118" t="s">
        <v>6</v>
      </c>
      <c r="BZ50" s="118" t="s">
        <v>5</v>
      </c>
      <c r="CA50" s="117">
        <v>2</v>
      </c>
      <c r="CB50" s="118" t="s">
        <v>2</v>
      </c>
      <c r="CC50" s="118" t="s">
        <v>6</v>
      </c>
      <c r="CD50" s="118" t="s">
        <v>0</v>
      </c>
      <c r="CE50" s="117">
        <v>1</v>
      </c>
      <c r="CF50" s="118" t="s">
        <v>9</v>
      </c>
      <c r="CG50" s="118" t="s">
        <v>6</v>
      </c>
      <c r="CH50" s="118" t="s">
        <v>0</v>
      </c>
      <c r="CI50" s="116">
        <v>0.17</v>
      </c>
      <c r="CJ50" s="118" t="s">
        <v>8</v>
      </c>
      <c r="CK50" s="118" t="s">
        <v>6</v>
      </c>
      <c r="CL50" s="118" t="s">
        <v>0</v>
      </c>
      <c r="CM50" s="117">
        <v>0.7</v>
      </c>
      <c r="CN50" s="117">
        <v>2.8</v>
      </c>
      <c r="CO50" s="118" t="s">
        <v>1</v>
      </c>
      <c r="CP50" s="116"/>
      <c r="CQ50" s="117">
        <v>0.1</v>
      </c>
      <c r="CR50" s="118" t="s">
        <v>7</v>
      </c>
      <c r="CS50" s="118" t="s">
        <v>6</v>
      </c>
      <c r="CT50" s="118" t="s">
        <v>0</v>
      </c>
      <c r="CU50" s="117">
        <v>0.1</v>
      </c>
      <c r="CV50" s="118" t="s">
        <v>4</v>
      </c>
      <c r="CW50" s="118" t="s">
        <v>6</v>
      </c>
      <c r="CX50" s="118" t="s">
        <v>0</v>
      </c>
      <c r="CY50" s="117">
        <v>10</v>
      </c>
      <c r="CZ50" s="117">
        <v>2.1999999999999999E-2</v>
      </c>
      <c r="DA50" s="118" t="s">
        <v>1</v>
      </c>
      <c r="DB50" s="118" t="s">
        <v>5</v>
      </c>
      <c r="DC50" s="117">
        <v>3.0000000000000001E-3</v>
      </c>
      <c r="DD50" s="117">
        <v>7.6999999999999999E-2</v>
      </c>
      <c r="DE50" s="118" t="s">
        <v>1</v>
      </c>
      <c r="DF50" s="116"/>
      <c r="DG50" s="117">
        <v>3.0000000000000001E-3</v>
      </c>
      <c r="DH50" s="117">
        <v>2.1</v>
      </c>
      <c r="DI50" s="118" t="s">
        <v>1</v>
      </c>
      <c r="DJ50" s="118" t="s">
        <v>5</v>
      </c>
      <c r="DK50" s="117">
        <v>1</v>
      </c>
      <c r="DL50" s="117">
        <v>38</v>
      </c>
      <c r="DM50" s="118" t="s">
        <v>1</v>
      </c>
      <c r="DN50" s="116"/>
      <c r="DO50" s="116">
        <v>10</v>
      </c>
      <c r="DP50" s="117">
        <v>0.16800000000000001</v>
      </c>
      <c r="DQ50" s="118" t="s">
        <v>1</v>
      </c>
      <c r="DR50" s="116"/>
      <c r="DS50" s="117">
        <v>1E-3</v>
      </c>
      <c r="DT50" s="118" t="s">
        <v>3</v>
      </c>
      <c r="DU50" s="118" t="s">
        <v>1</v>
      </c>
      <c r="DV50" s="118" t="s">
        <v>0</v>
      </c>
      <c r="DW50" s="117">
        <v>0.05</v>
      </c>
      <c r="DX50" s="117" t="s">
        <v>2</v>
      </c>
      <c r="DY50" s="118" t="s">
        <v>1</v>
      </c>
      <c r="DZ50" s="118" t="s">
        <v>0</v>
      </c>
      <c r="EA50" s="117">
        <v>1</v>
      </c>
      <c r="EB50" s="123">
        <v>1</v>
      </c>
      <c r="EC50" s="123">
        <v>21</v>
      </c>
      <c r="ED50" s="123">
        <v>307</v>
      </c>
      <c r="EE50" s="123">
        <v>69.400000000000006</v>
      </c>
      <c r="EF50" s="126"/>
      <c r="EG50" s="135"/>
      <c r="EH50" s="126"/>
      <c r="EI50" s="126"/>
      <c r="EJ50" s="126"/>
      <c r="EK50" s="126"/>
      <c r="EL50" s="126"/>
      <c r="EM50" s="126"/>
      <c r="EN50" s="127">
        <v>66.069999999999993</v>
      </c>
    </row>
    <row r="51" spans="1:144" ht="15">
      <c r="A51" s="114">
        <v>50</v>
      </c>
      <c r="B51" s="59" t="s">
        <v>1039</v>
      </c>
      <c r="C51" s="66">
        <v>9240</v>
      </c>
      <c r="D51" s="47" t="s">
        <v>969</v>
      </c>
      <c r="E51" s="47" t="s">
        <v>333</v>
      </c>
      <c r="F51" s="67">
        <v>37.353610000000003</v>
      </c>
      <c r="G51" s="67">
        <v>-107.32458800000001</v>
      </c>
      <c r="K51" s="61">
        <v>8.2799999999999994</v>
      </c>
      <c r="L51" s="70">
        <v>454.5</v>
      </c>
      <c r="M51" s="71">
        <v>7.75</v>
      </c>
      <c r="N51" s="71">
        <v>15.27</v>
      </c>
      <c r="O51" s="111" t="s">
        <v>1430</v>
      </c>
      <c r="Q51" s="63">
        <v>41878</v>
      </c>
      <c r="R51" s="138">
        <f t="shared" si="0"/>
        <v>239</v>
      </c>
      <c r="S51" s="69">
        <v>0.65972222222222221</v>
      </c>
      <c r="T51" s="68" t="s">
        <v>1437</v>
      </c>
      <c r="U51" s="58">
        <v>2</v>
      </c>
      <c r="V51" s="61" t="s">
        <v>1038</v>
      </c>
      <c r="W51" s="61">
        <v>39</v>
      </c>
      <c r="X51" s="61">
        <v>0</v>
      </c>
      <c r="Y51" s="62">
        <v>0</v>
      </c>
      <c r="EB51" s="122"/>
      <c r="EC51" s="122"/>
      <c r="ED51" s="122"/>
      <c r="EE51" s="122"/>
      <c r="EF51" s="122"/>
      <c r="EG51" s="137"/>
      <c r="EH51" s="122"/>
      <c r="EI51" s="122"/>
      <c r="EJ51" s="122"/>
      <c r="EK51" s="122"/>
      <c r="EL51" s="122"/>
      <c r="EM51" s="122"/>
      <c r="EN51" s="122"/>
    </row>
    <row r="52" spans="1:144">
      <c r="C52" s="66"/>
    </row>
    <row r="53" spans="1:144">
      <c r="V53" s="47"/>
      <c r="W53" s="47"/>
      <c r="X53" s="47"/>
      <c r="Y53" s="47"/>
    </row>
    <row r="54" spans="1:144">
      <c r="V54" s="47"/>
      <c r="W54" s="47"/>
      <c r="X54" s="47"/>
      <c r="Y54" s="47"/>
    </row>
    <row r="55" spans="1:144">
      <c r="K55" s="57"/>
      <c r="L55" s="58"/>
      <c r="M55" s="59"/>
      <c r="N55" s="68"/>
      <c r="O55" s="63"/>
      <c r="V55" s="47"/>
      <c r="W55" s="47"/>
      <c r="X55" s="47"/>
      <c r="Y55" s="47"/>
    </row>
    <row r="56" spans="1:144">
      <c r="V56" s="47"/>
      <c r="W56" s="47"/>
      <c r="X56" s="47"/>
      <c r="Y56" s="47"/>
    </row>
    <row r="57" spans="1:144">
      <c r="V57" s="47"/>
      <c r="W57" s="47"/>
      <c r="X57" s="47"/>
      <c r="Y57" s="47"/>
    </row>
    <row r="58" spans="1:144">
      <c r="V58" s="47"/>
      <c r="W58" s="47"/>
      <c r="X58" s="47"/>
      <c r="Y58" s="47"/>
    </row>
    <row r="59" spans="1:144">
      <c r="V59" s="47"/>
      <c r="W59" s="47"/>
      <c r="X59" s="47"/>
      <c r="Y59" s="47"/>
    </row>
    <row r="60" spans="1:144">
      <c r="V60" s="47"/>
      <c r="W60" s="47"/>
      <c r="X60" s="47"/>
      <c r="Y60" s="47"/>
    </row>
    <row r="61" spans="1:144">
      <c r="V61" s="47"/>
      <c r="W61" s="47"/>
      <c r="X61" s="47"/>
      <c r="Y61" s="47"/>
    </row>
  </sheetData>
  <conditionalFormatting sqref="DP2:DP5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T2:DT5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Z2:CZ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R2:CR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F2:CF5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:BL5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:B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:BD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6 AF46:AF50 AF33:AF44 AF26:AF29 AF12:AF24 AF8:AF10">
    <cfRule type="cellIs" dxfId="2" priority="3" operator="greaterThan">
      <formula>3</formula>
    </cfRule>
  </conditionalFormatting>
  <conditionalFormatting sqref="DD2:DD6 DD33:DD50 DD12:DD29 DD8:DD10">
    <cfRule type="cellIs" dxfId="1" priority="1" operator="greaterThan">
      <formula>0.11</formula>
    </cfRule>
    <cfRule type="cellIs" dxfId="0" priority="2" operator="greaterThan">
      <formula>0.05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8"/>
  <sheetViews>
    <sheetView tabSelected="1" zoomScale="150" zoomScaleNormal="150" zoomScalePageLayoutView="150" workbookViewId="0">
      <selection sqref="A1:XFD1048576"/>
    </sheetView>
  </sheetViews>
  <sheetFormatPr baseColWidth="10" defaultRowHeight="14" x14ac:dyDescent="0"/>
  <cols>
    <col min="1" max="1" width="13.1640625" style="77" bestFit="1" customWidth="1"/>
    <col min="2" max="2" width="5.1640625" style="77" bestFit="1" customWidth="1"/>
    <col min="3" max="3" width="5.83203125" style="77" bestFit="1" customWidth="1"/>
    <col min="4" max="4" width="4.1640625" style="77" bestFit="1" customWidth="1"/>
    <col min="5" max="5" width="4.1640625" style="77" customWidth="1"/>
    <col min="6" max="6" width="8.83203125" style="85" bestFit="1" customWidth="1"/>
    <col min="7" max="8" width="14.5" style="85" bestFit="1" customWidth="1"/>
    <col min="9" max="9" width="13.5" style="85" bestFit="1" customWidth="1"/>
    <col min="10" max="10" width="13.83203125" style="85" bestFit="1" customWidth="1"/>
    <col min="11" max="11" width="11.33203125" style="165" bestFit="1" customWidth="1"/>
    <col min="12" max="12" width="17.83203125" style="85" bestFit="1" customWidth="1"/>
    <col min="13" max="13" width="13.1640625" style="85" bestFit="1" customWidth="1"/>
    <col min="14" max="14" width="8.83203125" style="85" bestFit="1" customWidth="1"/>
    <col min="15" max="16" width="10.83203125" style="75"/>
    <col min="17" max="16384" width="10.83203125" style="76"/>
  </cols>
  <sheetData>
    <row r="1" spans="1:14">
      <c r="A1" s="74" t="s">
        <v>536</v>
      </c>
      <c r="B1" s="74" t="s">
        <v>532</v>
      </c>
      <c r="C1" s="74" t="s">
        <v>534</v>
      </c>
      <c r="D1" s="74" t="s">
        <v>535</v>
      </c>
      <c r="E1" s="74" t="s">
        <v>533</v>
      </c>
      <c r="F1" s="78" t="s">
        <v>1043</v>
      </c>
      <c r="G1" s="78" t="s">
        <v>1420</v>
      </c>
      <c r="H1" s="78" t="s">
        <v>1421</v>
      </c>
      <c r="I1" s="78" t="s">
        <v>1422</v>
      </c>
      <c r="J1" s="78" t="s">
        <v>1423</v>
      </c>
      <c r="K1" s="163" t="s">
        <v>1426</v>
      </c>
      <c r="L1" s="79" t="s">
        <v>1425</v>
      </c>
      <c r="M1" s="78" t="s">
        <v>1424</v>
      </c>
      <c r="N1" s="78" t="s">
        <v>1040</v>
      </c>
    </row>
    <row r="2" spans="1:14">
      <c r="A2" s="77" t="s">
        <v>1260</v>
      </c>
      <c r="B2" s="77">
        <v>1</v>
      </c>
      <c r="C2" s="77" t="s">
        <v>539</v>
      </c>
      <c r="D2" s="77">
        <v>6</v>
      </c>
      <c r="E2" s="77" t="str">
        <f>CONCATENATE(C2,D2)</f>
        <v>C6</v>
      </c>
      <c r="F2" s="80">
        <v>5.2401999999999997</v>
      </c>
      <c r="G2" s="81">
        <v>0.17299999999999999</v>
      </c>
      <c r="H2" s="81">
        <v>3.0000000000000001E-3</v>
      </c>
      <c r="I2" s="81">
        <v>0.11700000000000001</v>
      </c>
      <c r="J2" s="81">
        <v>4.0000000000000001E-3</v>
      </c>
      <c r="K2" s="164">
        <f>(10*29.6*L2)*((G2-H2)-(I2-J2))/(F2*M2)</f>
        <v>19.318346627991293</v>
      </c>
      <c r="L2" s="82">
        <v>30</v>
      </c>
      <c r="M2" s="83">
        <v>5</v>
      </c>
      <c r="N2" s="84">
        <f>(G2-H2)/(I2-J2)</f>
        <v>1.5044247787610618</v>
      </c>
    </row>
    <row r="3" spans="1:14">
      <c r="A3" s="77" t="s">
        <v>1303</v>
      </c>
      <c r="B3" s="77">
        <v>1</v>
      </c>
      <c r="C3" s="77" t="s">
        <v>539</v>
      </c>
      <c r="D3" s="77">
        <v>8</v>
      </c>
      <c r="E3" s="77" t="str">
        <f t="shared" ref="E3:E66" si="0">CONCATENATE(C3,D3)</f>
        <v>C8</v>
      </c>
      <c r="F3" s="80">
        <v>5.2401999999999997</v>
      </c>
      <c r="G3" s="81">
        <v>0.377</v>
      </c>
      <c r="H3" s="81">
        <v>7.0000000000000001E-3</v>
      </c>
      <c r="I3" s="81">
        <v>0.28999999999999998</v>
      </c>
      <c r="J3" s="81">
        <v>2.1999999999999999E-2</v>
      </c>
      <c r="K3" s="164">
        <f>(10*29.6*L3)*((G3-H3)-(I3-J3))/(F3*M3)</f>
        <v>34.569672913247601</v>
      </c>
      <c r="L3" s="82">
        <v>30</v>
      </c>
      <c r="M3" s="83">
        <v>5</v>
      </c>
      <c r="N3" s="84">
        <f>(G3-H3)/(I3-J3)</f>
        <v>1.3805970149253732</v>
      </c>
    </row>
    <row r="4" spans="1:14">
      <c r="A4" s="77" t="s">
        <v>1262</v>
      </c>
      <c r="B4" s="77">
        <v>1</v>
      </c>
      <c r="C4" s="77" t="s">
        <v>539</v>
      </c>
      <c r="D4" s="77">
        <v>24</v>
      </c>
      <c r="E4" s="77" t="str">
        <f t="shared" si="0"/>
        <v>C24</v>
      </c>
      <c r="F4" s="80">
        <v>5.2401999999999997</v>
      </c>
      <c r="G4" s="81">
        <v>0.183</v>
      </c>
      <c r="H4" s="81">
        <v>4.0000000000000001E-3</v>
      </c>
      <c r="I4" s="81">
        <v>0.125</v>
      </c>
      <c r="J4" s="81">
        <v>5.0000000000000001E-3</v>
      </c>
      <c r="K4" s="164">
        <f>(10*29.6*L4)*((G4-H4)-(I4-J4))/(F4*M4)</f>
        <v>19.996183351780463</v>
      </c>
      <c r="L4" s="82">
        <v>30</v>
      </c>
      <c r="M4" s="83">
        <v>5</v>
      </c>
      <c r="N4" s="84">
        <f>(G4-H4)/(I4-J4)</f>
        <v>1.4916666666666667</v>
      </c>
    </row>
    <row r="5" spans="1:14">
      <c r="A5" s="77" t="s">
        <v>1271</v>
      </c>
      <c r="B5" s="77">
        <v>1</v>
      </c>
      <c r="C5" s="77" t="s">
        <v>539</v>
      </c>
      <c r="D5" s="77">
        <v>44</v>
      </c>
      <c r="E5" s="77" t="str">
        <f t="shared" si="0"/>
        <v>C44</v>
      </c>
      <c r="F5" s="80">
        <v>5.2401999999999997</v>
      </c>
      <c r="G5" s="81">
        <v>0.16300000000000001</v>
      </c>
      <c r="H5" s="81">
        <v>4.0000000000000001E-3</v>
      </c>
      <c r="I5" s="81">
        <v>0.111</v>
      </c>
      <c r="J5" s="81">
        <v>4.0000000000000001E-3</v>
      </c>
      <c r="K5" s="164">
        <f>(10*29.6*L5)*((G5-H5)-(I5-J5))/(F5*M5)</f>
        <v>17.623754818518378</v>
      </c>
      <c r="L5" s="82">
        <v>30</v>
      </c>
      <c r="M5" s="83">
        <v>5</v>
      </c>
      <c r="N5" s="84">
        <f>(G5-H5)/(I5-J5)</f>
        <v>1.485981308411215</v>
      </c>
    </row>
    <row r="6" spans="1:14">
      <c r="A6" s="77" t="s">
        <v>1308</v>
      </c>
      <c r="B6" s="77">
        <v>1</v>
      </c>
      <c r="C6" s="77" t="s">
        <v>539</v>
      </c>
      <c r="D6" s="77">
        <v>56</v>
      </c>
      <c r="E6" s="77" t="str">
        <f t="shared" si="0"/>
        <v>C56</v>
      </c>
      <c r="F6" s="80">
        <v>5.2401999999999997</v>
      </c>
      <c r="G6" s="81">
        <v>0.308</v>
      </c>
      <c r="H6" s="81">
        <v>8.0000000000000002E-3</v>
      </c>
      <c r="I6" s="81">
        <v>0.24399999999999999</v>
      </c>
      <c r="J6" s="81">
        <v>2.5000000000000001E-2</v>
      </c>
      <c r="K6" s="164">
        <f>(10*29.6*L6)*((G6-H6)-(I6-J6))/(F6*M6)</f>
        <v>27.452387313461312</v>
      </c>
      <c r="L6" s="82">
        <v>30</v>
      </c>
      <c r="M6" s="83">
        <v>5</v>
      </c>
      <c r="N6" s="84">
        <f>(G6-H6)/(I6-J6)</f>
        <v>1.3698630136986301</v>
      </c>
    </row>
    <row r="7" spans="1:14">
      <c r="A7" s="77" t="s">
        <v>1297</v>
      </c>
      <c r="B7" s="77">
        <v>1</v>
      </c>
      <c r="C7" s="77" t="s">
        <v>539</v>
      </c>
      <c r="D7" s="77">
        <v>67</v>
      </c>
      <c r="E7" s="77" t="str">
        <f t="shared" si="0"/>
        <v>C67</v>
      </c>
      <c r="F7" s="80">
        <v>5.2401999999999997</v>
      </c>
      <c r="G7" s="81">
        <v>0.438</v>
      </c>
      <c r="H7" s="81">
        <v>8.0000000000000002E-3</v>
      </c>
      <c r="I7" s="81">
        <v>0.311</v>
      </c>
      <c r="J7" s="81">
        <v>0.02</v>
      </c>
      <c r="K7" s="164">
        <f>(10*29.6*L7)*((G7-H7)-(I7-J7))/(F7*M7)</f>
        <v>47.109652303347204</v>
      </c>
      <c r="L7" s="82">
        <v>30</v>
      </c>
      <c r="M7" s="83">
        <v>5</v>
      </c>
      <c r="N7" s="84">
        <f>(G7-H7)/(I7-J7)</f>
        <v>1.4776632302405499</v>
      </c>
    </row>
    <row r="8" spans="1:14">
      <c r="A8" s="77" t="s">
        <v>1263</v>
      </c>
      <c r="B8" s="77">
        <v>1</v>
      </c>
      <c r="C8" s="77" t="s">
        <v>539</v>
      </c>
      <c r="D8" s="77">
        <v>72</v>
      </c>
      <c r="E8" s="77" t="str">
        <f t="shared" si="0"/>
        <v>C72</v>
      </c>
      <c r="F8" s="80">
        <v>5.2401999999999997</v>
      </c>
      <c r="G8" s="81">
        <v>0.13600000000000001</v>
      </c>
      <c r="H8" s="81">
        <v>3.0000000000000001E-3</v>
      </c>
      <c r="I8" s="81">
        <v>9.1999999999999998E-2</v>
      </c>
      <c r="J8" s="81">
        <v>4.0000000000000001E-3</v>
      </c>
      <c r="K8" s="164">
        <f>(10*29.6*L8)*((G8-H8)-(I8-J8))/(F8*M8)</f>
        <v>15.251326285256292</v>
      </c>
      <c r="L8" s="82">
        <v>30</v>
      </c>
      <c r="M8" s="83">
        <v>5</v>
      </c>
      <c r="N8" s="84">
        <f>(G8-H8)/(I8-J8)</f>
        <v>1.5113636363636365</v>
      </c>
    </row>
    <row r="9" spans="1:14">
      <c r="A9" s="77" t="s">
        <v>1258</v>
      </c>
      <c r="B9" s="77">
        <v>1</v>
      </c>
      <c r="C9" s="77" t="s">
        <v>539</v>
      </c>
      <c r="D9" s="77">
        <v>81</v>
      </c>
      <c r="E9" s="77" t="str">
        <f t="shared" si="0"/>
        <v>C81</v>
      </c>
      <c r="F9" s="80">
        <v>5.2401999999999997</v>
      </c>
      <c r="G9" s="81">
        <v>0.156</v>
      </c>
      <c r="H9" s="81">
        <v>3.0000000000000001E-3</v>
      </c>
      <c r="I9" s="81">
        <v>0.106</v>
      </c>
      <c r="J9" s="81">
        <v>4.0000000000000001E-3</v>
      </c>
      <c r="K9" s="164">
        <f>(10*29.6*L9)*((G9-H9)-(I9-J9))/(F9*M9)</f>
        <v>17.284836456623793</v>
      </c>
      <c r="L9" s="82">
        <v>30</v>
      </c>
      <c r="M9" s="83">
        <v>5</v>
      </c>
      <c r="N9" s="84">
        <f>(G9-H9)/(I9-J9)</f>
        <v>1.5</v>
      </c>
    </row>
    <row r="10" spans="1:14">
      <c r="A10" s="77" t="s">
        <v>1256</v>
      </c>
      <c r="B10" s="77">
        <v>1</v>
      </c>
      <c r="C10" s="77" t="s">
        <v>539</v>
      </c>
      <c r="D10" s="77">
        <v>83</v>
      </c>
      <c r="E10" s="77" t="str">
        <f t="shared" si="0"/>
        <v>C83</v>
      </c>
      <c r="F10" s="80">
        <v>5.2401999999999997</v>
      </c>
      <c r="G10" s="81">
        <v>0.104</v>
      </c>
      <c r="H10" s="81">
        <v>6.0000000000000001E-3</v>
      </c>
      <c r="I10" s="81">
        <v>7.3999999999999996E-2</v>
      </c>
      <c r="J10" s="81">
        <v>6.0000000000000001E-3</v>
      </c>
      <c r="K10" s="164">
        <f>(10*29.6*L10)*((G10-H10)-(I10-J10))/(F10*M10)</f>
        <v>10.167550856837524</v>
      </c>
      <c r="L10" s="82">
        <v>30</v>
      </c>
      <c r="M10" s="83">
        <v>5</v>
      </c>
      <c r="N10" s="84">
        <f>(G10-H10)/(I10-J10)</f>
        <v>1.4411764705882353</v>
      </c>
    </row>
    <row r="11" spans="1:14">
      <c r="A11" s="77" t="s">
        <v>1295</v>
      </c>
      <c r="B11" s="77">
        <v>1</v>
      </c>
      <c r="C11" s="77" t="s">
        <v>539</v>
      </c>
      <c r="D11" s="77">
        <v>84</v>
      </c>
      <c r="E11" s="77" t="str">
        <f t="shared" si="0"/>
        <v>C84</v>
      </c>
      <c r="F11" s="80">
        <v>5.2401999999999997</v>
      </c>
      <c r="G11" s="81">
        <v>0.29499999999999998</v>
      </c>
      <c r="H11" s="81">
        <v>7.0000000000000001E-3</v>
      </c>
      <c r="I11" s="81">
        <v>0.23</v>
      </c>
      <c r="J11" s="81">
        <v>2.1000000000000001E-2</v>
      </c>
      <c r="K11" s="164">
        <f>(10*29.6*L11)*((G11-H11)-(I11-J11))/(F11*M11)</f>
        <v>26.774550589672135</v>
      </c>
      <c r="L11" s="82">
        <v>30</v>
      </c>
      <c r="M11" s="83">
        <v>5</v>
      </c>
      <c r="N11" s="84">
        <f>(G11-H11)/(I11-J11)</f>
        <v>1.3779904306220094</v>
      </c>
    </row>
    <row r="12" spans="1:14">
      <c r="A12" s="77" t="s">
        <v>1304</v>
      </c>
      <c r="B12" s="77">
        <v>1</v>
      </c>
      <c r="C12" s="77" t="s">
        <v>539</v>
      </c>
      <c r="D12" s="77">
        <v>89</v>
      </c>
      <c r="E12" s="77" t="str">
        <f t="shared" si="0"/>
        <v>C89</v>
      </c>
      <c r="F12" s="80">
        <v>5.2401999999999997</v>
      </c>
      <c r="G12" s="81">
        <v>0.37</v>
      </c>
      <c r="H12" s="81">
        <v>8.0000000000000002E-3</v>
      </c>
      <c r="I12" s="81">
        <v>0.28399999999999997</v>
      </c>
      <c r="J12" s="81">
        <v>2.9000000000000001E-2</v>
      </c>
      <c r="K12" s="164">
        <f>(10*29.6*L12)*((G12-H12)-(I12-J12))/(F12*M12)</f>
        <v>36.264264722720519</v>
      </c>
      <c r="L12" s="82">
        <v>30</v>
      </c>
      <c r="M12" s="83">
        <v>5</v>
      </c>
      <c r="N12" s="84">
        <f>(G12-H12)/(I12-J12)</f>
        <v>1.4196078431372552</v>
      </c>
    </row>
    <row r="13" spans="1:14">
      <c r="A13" s="77" t="s">
        <v>1274</v>
      </c>
      <c r="B13" s="77">
        <v>1</v>
      </c>
      <c r="C13" s="77" t="s">
        <v>539</v>
      </c>
      <c r="D13" s="77">
        <v>115</v>
      </c>
      <c r="E13" s="77" t="str">
        <f t="shared" si="0"/>
        <v>C115</v>
      </c>
      <c r="F13" s="80">
        <v>5.2401999999999997</v>
      </c>
      <c r="G13" s="81">
        <v>0.106</v>
      </c>
      <c r="H13" s="81">
        <v>4.0000000000000001E-3</v>
      </c>
      <c r="I13" s="81">
        <v>7.2999999999999995E-2</v>
      </c>
      <c r="J13" s="81">
        <v>5.0000000000000001E-3</v>
      </c>
      <c r="K13" s="164">
        <f>(10*29.6*L13)*((G13-H13)-(I13-J13))/(F13*M13)</f>
        <v>11.523224304415862</v>
      </c>
      <c r="L13" s="82">
        <v>30</v>
      </c>
      <c r="M13" s="83">
        <v>5</v>
      </c>
      <c r="N13" s="84">
        <f>(G13-H13)/(I13-J13)</f>
        <v>1.5</v>
      </c>
    </row>
    <row r="14" spans="1:14">
      <c r="A14" s="77" t="s">
        <v>1307</v>
      </c>
      <c r="B14" s="77">
        <v>1</v>
      </c>
      <c r="C14" s="77" t="s">
        <v>545</v>
      </c>
      <c r="D14" s="77">
        <v>17</v>
      </c>
      <c r="E14" s="77" t="str">
        <f t="shared" si="0"/>
        <v>N17</v>
      </c>
      <c r="F14" s="80">
        <v>5.2401999999999997</v>
      </c>
      <c r="G14" s="81">
        <v>0.623</v>
      </c>
      <c r="H14" s="81">
        <v>1.2999999999999999E-2</v>
      </c>
      <c r="I14" s="81">
        <v>0.41599999999999998</v>
      </c>
      <c r="J14" s="81">
        <v>1.4E-2</v>
      </c>
      <c r="K14" s="164">
        <f>(10*29.6*L14)*((G14-H14)-(I14-J14))/(F14*M14)</f>
        <v>70.495019274073513</v>
      </c>
      <c r="L14" s="82">
        <v>30</v>
      </c>
      <c r="M14" s="83">
        <v>5</v>
      </c>
      <c r="N14" s="84">
        <f>(G14-H14)/(I14-J14)</f>
        <v>1.5174129353233832</v>
      </c>
    </row>
    <row r="15" spans="1:14">
      <c r="A15" s="77" t="s">
        <v>1259</v>
      </c>
      <c r="B15" s="77">
        <v>1</v>
      </c>
      <c r="C15" s="77" t="s">
        <v>545</v>
      </c>
      <c r="D15" s="77">
        <v>20</v>
      </c>
      <c r="E15" s="77" t="str">
        <f t="shared" si="0"/>
        <v>N20</v>
      </c>
      <c r="F15" s="80">
        <v>5.2401999999999997</v>
      </c>
      <c r="G15" s="81">
        <v>0.34</v>
      </c>
      <c r="H15" s="81">
        <v>4.0000000000000001E-3</v>
      </c>
      <c r="I15" s="81">
        <v>0.214</v>
      </c>
      <c r="J15" s="81">
        <v>4.0000000000000001E-3</v>
      </c>
      <c r="K15" s="164">
        <f>(10*29.6*L15)*((G15-H15)-(I15-J15))/(F15*M15)</f>
        <v>42.70371359871762</v>
      </c>
      <c r="L15" s="82">
        <v>30</v>
      </c>
      <c r="M15" s="83">
        <v>5</v>
      </c>
      <c r="N15" s="84">
        <f>(G15-H15)/(I15-J15)</f>
        <v>1.6</v>
      </c>
    </row>
    <row r="16" spans="1:14">
      <c r="A16" s="77" t="s">
        <v>1302</v>
      </c>
      <c r="B16" s="77">
        <v>1</v>
      </c>
      <c r="C16" s="77" t="s">
        <v>545</v>
      </c>
      <c r="D16" s="77">
        <v>35</v>
      </c>
      <c r="E16" s="77" t="str">
        <f t="shared" si="0"/>
        <v>N35</v>
      </c>
      <c r="F16" s="80">
        <v>5.2401999999999997</v>
      </c>
      <c r="G16" s="81">
        <v>0.67800000000000005</v>
      </c>
      <c r="H16" s="81">
        <v>8.9999999999999993E-3</v>
      </c>
      <c r="I16" s="81">
        <v>0.45300000000000001</v>
      </c>
      <c r="J16" s="81">
        <v>1.2E-2</v>
      </c>
      <c r="K16" s="164">
        <f>(10*29.6*L16)*((G16-H16)-(I16-J16))/(F16*M16)</f>
        <v>77.273386511965199</v>
      </c>
      <c r="L16" s="82">
        <v>30</v>
      </c>
      <c r="M16" s="83">
        <v>5</v>
      </c>
      <c r="N16" s="84">
        <f>(G16-H16)/(I16-J16)</f>
        <v>1.5170068027210886</v>
      </c>
    </row>
    <row r="17" spans="1:14">
      <c r="A17" s="77" t="s">
        <v>1257</v>
      </c>
      <c r="B17" s="77">
        <v>1</v>
      </c>
      <c r="C17" s="77" t="s">
        <v>545</v>
      </c>
      <c r="D17" s="77">
        <v>45</v>
      </c>
      <c r="E17" s="77" t="str">
        <f t="shared" si="0"/>
        <v>N45</v>
      </c>
      <c r="F17" s="80">
        <v>5.2401999999999997</v>
      </c>
      <c r="G17" s="81">
        <v>0.442</v>
      </c>
      <c r="H17" s="81">
        <v>4.0000000000000001E-3</v>
      </c>
      <c r="I17" s="81">
        <v>0.27800000000000002</v>
      </c>
      <c r="J17" s="81">
        <v>4.0000000000000001E-3</v>
      </c>
      <c r="K17" s="164">
        <f>(10*29.6*L17)*((G17-H17)-(I17-J17))/(F17*M17)</f>
        <v>55.582611350711794</v>
      </c>
      <c r="L17" s="82">
        <v>30</v>
      </c>
      <c r="M17" s="83">
        <v>5</v>
      </c>
      <c r="N17" s="84">
        <f>(G17-H17)/(I17-J17)</f>
        <v>1.5985401459854014</v>
      </c>
    </row>
    <row r="18" spans="1:14">
      <c r="A18" s="77" t="s">
        <v>1300</v>
      </c>
      <c r="B18" s="77">
        <v>1</v>
      </c>
      <c r="C18" s="77" t="s">
        <v>545</v>
      </c>
      <c r="D18" s="77">
        <v>48</v>
      </c>
      <c r="E18" s="77" t="str">
        <f t="shared" si="0"/>
        <v>N48</v>
      </c>
      <c r="F18" s="80">
        <v>5.2401999999999997</v>
      </c>
      <c r="G18" s="81">
        <v>0.61399999999999999</v>
      </c>
      <c r="H18" s="81">
        <v>0.01</v>
      </c>
      <c r="I18" s="81">
        <v>0.41599999999999998</v>
      </c>
      <c r="J18" s="81">
        <v>1.0999999999999999E-2</v>
      </c>
      <c r="K18" s="164">
        <f>(10*29.6*L18)*((G18-H18)-(I18-J18))/(F18*M18)</f>
        <v>67.444754017022248</v>
      </c>
      <c r="L18" s="82">
        <v>30</v>
      </c>
      <c r="M18" s="83">
        <v>5</v>
      </c>
      <c r="N18" s="84">
        <f>(G18-H18)/(I18-J18)</f>
        <v>1.491358024691358</v>
      </c>
    </row>
    <row r="19" spans="1:14">
      <c r="A19" s="77" t="s">
        <v>1267</v>
      </c>
      <c r="B19" s="77">
        <v>1</v>
      </c>
      <c r="C19" s="77" t="s">
        <v>545</v>
      </c>
      <c r="D19" s="77">
        <v>55</v>
      </c>
      <c r="E19" s="77" t="str">
        <f t="shared" si="0"/>
        <v>N55</v>
      </c>
      <c r="F19" s="80">
        <v>5.2401999999999997</v>
      </c>
      <c r="G19" s="81">
        <v>0.314</v>
      </c>
      <c r="H19" s="81">
        <v>5.0000000000000001E-3</v>
      </c>
      <c r="I19" s="81">
        <v>0.19800000000000001</v>
      </c>
      <c r="J19" s="81">
        <v>6.0000000000000001E-3</v>
      </c>
      <c r="K19" s="164">
        <f>(10*29.6*L19)*((G19-H19)-(I19-J19))/(F19*M19)</f>
        <v>39.653448341666348</v>
      </c>
      <c r="L19" s="82">
        <v>30</v>
      </c>
      <c r="M19" s="83">
        <v>5</v>
      </c>
      <c r="N19" s="84">
        <f>(G19-H19)/(I19-J19)</f>
        <v>1.609375</v>
      </c>
    </row>
    <row r="20" spans="1:14">
      <c r="A20" s="77" t="s">
        <v>1305</v>
      </c>
      <c r="B20" s="77">
        <v>1</v>
      </c>
      <c r="C20" s="77" t="s">
        <v>545</v>
      </c>
      <c r="D20" s="77">
        <v>56</v>
      </c>
      <c r="E20" s="77" t="str">
        <f t="shared" si="0"/>
        <v>N56</v>
      </c>
      <c r="F20" s="80">
        <v>5.2401999999999997</v>
      </c>
      <c r="G20" s="81">
        <v>0.56100000000000005</v>
      </c>
      <c r="H20" s="81">
        <v>1.0999999999999999E-2</v>
      </c>
      <c r="I20" s="81">
        <v>0.39100000000000001</v>
      </c>
      <c r="J20" s="81">
        <v>1.2E-2</v>
      </c>
      <c r="K20" s="164">
        <f>(10*29.6*L20)*((G20-H20)-(I20-J20))/(F20*M20)</f>
        <v>57.95503988397391</v>
      </c>
      <c r="L20" s="82">
        <v>30</v>
      </c>
      <c r="M20" s="83">
        <v>5</v>
      </c>
      <c r="N20" s="84">
        <f>(G20-H20)/(I20-J20)</f>
        <v>1.4511873350923483</v>
      </c>
    </row>
    <row r="21" spans="1:14">
      <c r="A21" s="77" t="s">
        <v>1313</v>
      </c>
      <c r="B21" s="77">
        <v>1</v>
      </c>
      <c r="C21" s="77" t="s">
        <v>545</v>
      </c>
      <c r="D21" s="77">
        <v>75</v>
      </c>
      <c r="E21" s="77" t="str">
        <f t="shared" si="0"/>
        <v>N75</v>
      </c>
      <c r="F21" s="80">
        <v>5.2401999999999997</v>
      </c>
      <c r="G21" s="81">
        <v>0.56799999999999995</v>
      </c>
      <c r="H21" s="81">
        <v>1.2E-2</v>
      </c>
      <c r="I21" s="81">
        <v>0.38900000000000001</v>
      </c>
      <c r="J21" s="81">
        <v>1.2E-2</v>
      </c>
      <c r="K21" s="164">
        <f>(10*29.6*L21)*((G21-H21)-(I21-J21))/(F21*M21)</f>
        <v>60.666386779130548</v>
      </c>
      <c r="L21" s="82">
        <v>30</v>
      </c>
      <c r="M21" s="83">
        <v>5</v>
      </c>
      <c r="N21" s="84">
        <f>(G21-H21)/(I21-J21)</f>
        <v>1.4748010610079574</v>
      </c>
    </row>
    <row r="22" spans="1:14">
      <c r="A22" s="77" t="s">
        <v>1272</v>
      </c>
      <c r="B22" s="77">
        <v>1</v>
      </c>
      <c r="C22" s="77" t="s">
        <v>545</v>
      </c>
      <c r="D22" s="77">
        <v>77</v>
      </c>
      <c r="E22" s="77" t="str">
        <f t="shared" si="0"/>
        <v>N77</v>
      </c>
      <c r="F22" s="80">
        <v>5.2401999999999997</v>
      </c>
      <c r="G22" s="81">
        <v>0.22600000000000001</v>
      </c>
      <c r="H22" s="81">
        <v>4.0000000000000001E-3</v>
      </c>
      <c r="I22" s="81">
        <v>0.14199999999999999</v>
      </c>
      <c r="J22" s="81">
        <v>4.0000000000000001E-3</v>
      </c>
      <c r="K22" s="164">
        <f>(10*29.6*L22)*((G22-H22)-(I22-J22))/(F22*M22)</f>
        <v>28.469142399145078</v>
      </c>
      <c r="L22" s="82">
        <v>30</v>
      </c>
      <c r="M22" s="83">
        <v>5</v>
      </c>
      <c r="N22" s="84">
        <f>(G22-H22)/(I22-J22)</f>
        <v>1.6086956521739133</v>
      </c>
    </row>
    <row r="23" spans="1:14">
      <c r="A23" s="77" t="s">
        <v>1255</v>
      </c>
      <c r="B23" s="77">
        <v>1</v>
      </c>
      <c r="C23" s="77" t="s">
        <v>545</v>
      </c>
      <c r="D23" s="77">
        <v>106</v>
      </c>
      <c r="E23" s="77" t="str">
        <f t="shared" si="0"/>
        <v>N106</v>
      </c>
      <c r="F23" s="80">
        <v>5.2401999999999997</v>
      </c>
      <c r="G23" s="81">
        <v>0.20799999999999999</v>
      </c>
      <c r="H23" s="81">
        <v>4.0000000000000001E-3</v>
      </c>
      <c r="I23" s="81">
        <v>0.13600000000000001</v>
      </c>
      <c r="J23" s="81">
        <v>5.0000000000000001E-3</v>
      </c>
      <c r="K23" s="164">
        <f>(10*29.6*L23)*((G23-H23)-(I23-J23))/(F23*M23)</f>
        <v>24.741040418304635</v>
      </c>
      <c r="L23" s="82">
        <v>30</v>
      </c>
      <c r="M23" s="83">
        <v>5</v>
      </c>
      <c r="N23" s="84">
        <f>(G23-H23)/(I23-J23)</f>
        <v>1.5572519083969465</v>
      </c>
    </row>
    <row r="24" spans="1:14">
      <c r="A24" s="77" t="s">
        <v>1298</v>
      </c>
      <c r="B24" s="77">
        <v>1</v>
      </c>
      <c r="C24" s="77" t="s">
        <v>543</v>
      </c>
      <c r="D24" s="77">
        <v>31</v>
      </c>
      <c r="E24" s="77" t="str">
        <f t="shared" si="0"/>
        <v>NP31</v>
      </c>
      <c r="F24" s="80">
        <v>5.2401999999999997</v>
      </c>
      <c r="G24" s="81">
        <v>0.74099999999999999</v>
      </c>
      <c r="H24" s="81">
        <v>8.9999999999999993E-3</v>
      </c>
      <c r="I24" s="81">
        <v>0.56299999999999994</v>
      </c>
      <c r="J24" s="81">
        <v>1.2E-2</v>
      </c>
      <c r="K24" s="164">
        <f>(10*29.6*L24)*((G24-H24)-(I24-J24))/(F24*M24)</f>
        <v>61.344223502919753</v>
      </c>
      <c r="L24" s="82">
        <v>30</v>
      </c>
      <c r="M24" s="83">
        <v>5</v>
      </c>
      <c r="N24" s="84">
        <f>(G24-H24)/(I24-J24)</f>
        <v>1.3284936479128857</v>
      </c>
    </row>
    <row r="25" spans="1:14">
      <c r="A25" s="77" t="s">
        <v>1294</v>
      </c>
      <c r="B25" s="77">
        <v>1</v>
      </c>
      <c r="C25" s="77" t="s">
        <v>543</v>
      </c>
      <c r="D25" s="77">
        <v>33</v>
      </c>
      <c r="E25" s="77" t="str">
        <f t="shared" si="0"/>
        <v>NP33</v>
      </c>
      <c r="F25" s="80">
        <v>5.2401999999999997</v>
      </c>
      <c r="G25" s="81">
        <v>0.54500000000000004</v>
      </c>
      <c r="H25" s="81">
        <v>8.0000000000000002E-3</v>
      </c>
      <c r="I25" s="81">
        <v>0.38200000000000001</v>
      </c>
      <c r="J25" s="81">
        <v>0.01</v>
      </c>
      <c r="K25" s="164">
        <f>(10*29.6*L25)*((G25-H25)-(I25-J25))/(F25*M25)</f>
        <v>55.9215297126064</v>
      </c>
      <c r="L25" s="82">
        <v>30</v>
      </c>
      <c r="M25" s="83">
        <v>5</v>
      </c>
      <c r="N25" s="84">
        <f>(G25-H25)/(I25-J25)</f>
        <v>1.4435483870967742</v>
      </c>
    </row>
    <row r="26" spans="1:14">
      <c r="A26" s="77" t="s">
        <v>1311</v>
      </c>
      <c r="B26" s="77">
        <v>1</v>
      </c>
      <c r="C26" s="77" t="s">
        <v>543</v>
      </c>
      <c r="D26" s="77">
        <v>36</v>
      </c>
      <c r="E26" s="77" t="str">
        <f t="shared" si="0"/>
        <v>NP36</v>
      </c>
      <c r="F26" s="80">
        <v>5.2401999999999997</v>
      </c>
      <c r="G26" s="81">
        <v>0.72599999999999998</v>
      </c>
      <c r="H26" s="81">
        <v>1.2E-2</v>
      </c>
      <c r="I26" s="81">
        <v>0.54800000000000004</v>
      </c>
      <c r="J26" s="81">
        <v>1.4999999999999999E-2</v>
      </c>
      <c r="K26" s="164">
        <f>(10*29.6*L26)*((G26-H26)-(I26-J26))/(F26*M26)</f>
        <v>61.344223502919718</v>
      </c>
      <c r="L26" s="82">
        <v>30</v>
      </c>
      <c r="M26" s="83">
        <v>5</v>
      </c>
      <c r="N26" s="84">
        <f>(G26-H26)/(I26-J26)</f>
        <v>1.3395872420262662</v>
      </c>
    </row>
    <row r="27" spans="1:14">
      <c r="A27" s="77" t="s">
        <v>1266</v>
      </c>
      <c r="B27" s="77">
        <v>1</v>
      </c>
      <c r="C27" s="77" t="s">
        <v>543</v>
      </c>
      <c r="D27" s="77">
        <v>38</v>
      </c>
      <c r="E27" s="77" t="str">
        <f t="shared" si="0"/>
        <v>NP38</v>
      </c>
      <c r="F27" s="80">
        <v>5.2401999999999997</v>
      </c>
      <c r="G27" s="81">
        <v>0.17399999999999999</v>
      </c>
      <c r="H27" s="81">
        <v>4.0000000000000001E-3</v>
      </c>
      <c r="I27" s="81">
        <v>0.115</v>
      </c>
      <c r="J27" s="81">
        <v>5.0000000000000001E-3</v>
      </c>
      <c r="K27" s="164">
        <f>(10*29.6*L27)*((G27-H27)-(I27-J27))/(F27*M27)</f>
        <v>20.335101713675044</v>
      </c>
      <c r="L27" s="82">
        <v>30</v>
      </c>
      <c r="M27" s="83">
        <v>5</v>
      </c>
      <c r="N27" s="84">
        <f>(G27-H27)/(I27-J27)</f>
        <v>1.5454545454545454</v>
      </c>
    </row>
    <row r="28" spans="1:14">
      <c r="A28" s="77" t="s">
        <v>1296</v>
      </c>
      <c r="B28" s="77">
        <v>1</v>
      </c>
      <c r="C28" s="77" t="s">
        <v>543</v>
      </c>
      <c r="D28" s="77">
        <v>63</v>
      </c>
      <c r="E28" s="77" t="str">
        <f t="shared" si="0"/>
        <v>NP63</v>
      </c>
      <c r="F28" s="80">
        <v>5.2401999999999997</v>
      </c>
      <c r="G28" s="81">
        <v>0.61799999999999999</v>
      </c>
      <c r="H28" s="81">
        <v>8.9999999999999993E-3</v>
      </c>
      <c r="I28" s="81">
        <v>0.45200000000000001</v>
      </c>
      <c r="J28" s="81">
        <v>1.0999999999999999E-2</v>
      </c>
      <c r="K28" s="164">
        <f>(10*29.6*L28)*((G28-H28)-(I28-J28))/(F28*M28)</f>
        <v>56.938284798290134</v>
      </c>
      <c r="L28" s="82">
        <v>30</v>
      </c>
      <c r="M28" s="83">
        <v>5</v>
      </c>
      <c r="N28" s="84">
        <f>(G28-H28)/(I28-J28)</f>
        <v>1.3809523809523809</v>
      </c>
    </row>
    <row r="29" spans="1:14">
      <c r="A29" s="77" t="s">
        <v>1269</v>
      </c>
      <c r="B29" s="77">
        <v>1</v>
      </c>
      <c r="C29" s="77" t="s">
        <v>543</v>
      </c>
      <c r="D29" s="77">
        <v>81</v>
      </c>
      <c r="E29" s="77" t="str">
        <f t="shared" si="0"/>
        <v>NP81</v>
      </c>
      <c r="F29" s="80">
        <v>5.2401999999999997</v>
      </c>
      <c r="G29" s="81">
        <v>0.27800000000000002</v>
      </c>
      <c r="H29" s="81">
        <v>5.0000000000000001E-3</v>
      </c>
      <c r="I29" s="81">
        <v>0.185</v>
      </c>
      <c r="J29" s="81">
        <v>6.0000000000000001E-3</v>
      </c>
      <c r="K29" s="164">
        <f>(10*29.6*L29)*((G29-H29)-(I29-J29))/(F29*M29)</f>
        <v>31.858326018090921</v>
      </c>
      <c r="L29" s="82">
        <v>30</v>
      </c>
      <c r="M29" s="83">
        <v>5</v>
      </c>
      <c r="N29" s="84">
        <f>(G29-H29)/(I29-J29)</f>
        <v>1.5251396648044695</v>
      </c>
    </row>
    <row r="30" spans="1:14">
      <c r="A30" s="77" t="s">
        <v>1306</v>
      </c>
      <c r="B30" s="77">
        <v>1</v>
      </c>
      <c r="C30" s="77" t="s">
        <v>543</v>
      </c>
      <c r="D30" s="77">
        <v>103</v>
      </c>
      <c r="E30" s="77" t="str">
        <f t="shared" si="0"/>
        <v>NP103</v>
      </c>
      <c r="F30" s="80">
        <v>5.2401999999999997</v>
      </c>
      <c r="G30" s="81">
        <v>0.183</v>
      </c>
      <c r="H30" s="81">
        <v>2E-3</v>
      </c>
      <c r="I30" s="81">
        <v>0.13200000000000001</v>
      </c>
      <c r="J30" s="81">
        <v>3.0000000000000001E-3</v>
      </c>
      <c r="K30" s="164">
        <f>(10*29.6*L30)*((G30-H30)-(I30-J30))/(F30*M30)</f>
        <v>88.118774092591877</v>
      </c>
      <c r="L30" s="82">
        <v>30</v>
      </c>
      <c r="M30" s="83">
        <v>1</v>
      </c>
      <c r="N30" s="84">
        <f>(G30-H30)/(I30-J30)</f>
        <v>1.4031007751937983</v>
      </c>
    </row>
    <row r="31" spans="1:14">
      <c r="A31" s="77" t="s">
        <v>1299</v>
      </c>
      <c r="B31" s="77">
        <v>1</v>
      </c>
      <c r="C31" s="77" t="s">
        <v>541</v>
      </c>
      <c r="D31" s="77">
        <v>29</v>
      </c>
      <c r="E31" s="77" t="str">
        <f t="shared" si="0"/>
        <v>P29</v>
      </c>
      <c r="F31" s="80">
        <v>5.2401999999999997</v>
      </c>
      <c r="G31" s="81">
        <v>0.159</v>
      </c>
      <c r="H31" s="81">
        <v>6.0000000000000001E-3</v>
      </c>
      <c r="I31" s="81">
        <v>0.125</v>
      </c>
      <c r="J31" s="81">
        <v>8.9999999999999993E-3</v>
      </c>
      <c r="K31" s="164">
        <f>(10*29.6*L31)*((G31-H31)-(I31-J31))/(F31*M31)</f>
        <v>12.539979390099612</v>
      </c>
      <c r="L31" s="82">
        <v>30</v>
      </c>
      <c r="M31" s="83">
        <v>5</v>
      </c>
      <c r="N31" s="84">
        <f>(G31-H31)/(I31-J31)</f>
        <v>1.3189655172413792</v>
      </c>
    </row>
    <row r="32" spans="1:14">
      <c r="A32" s="77" t="s">
        <v>1270</v>
      </c>
      <c r="B32" s="77">
        <v>1</v>
      </c>
      <c r="C32" s="77" t="s">
        <v>541</v>
      </c>
      <c r="D32" s="77">
        <v>35</v>
      </c>
      <c r="E32" s="77" t="str">
        <f t="shared" si="0"/>
        <v>P35</v>
      </c>
      <c r="F32" s="80">
        <v>5.2401999999999997</v>
      </c>
      <c r="G32" s="81">
        <v>0.10299999999999999</v>
      </c>
      <c r="H32" s="81">
        <v>4.0000000000000001E-3</v>
      </c>
      <c r="I32" s="81">
        <v>7.2999999999999995E-2</v>
      </c>
      <c r="J32" s="81">
        <v>4.0000000000000001E-3</v>
      </c>
      <c r="K32" s="164">
        <f>(10*29.6*L32)*((G32-H32)-(I32-J32))/(F32*M32)</f>
        <v>10.167550856837524</v>
      </c>
      <c r="L32" s="82">
        <v>30</v>
      </c>
      <c r="M32" s="83">
        <v>5</v>
      </c>
      <c r="N32" s="84">
        <f>(G32-H32)/(I32-J32)</f>
        <v>1.4347826086956521</v>
      </c>
    </row>
    <row r="33" spans="1:14">
      <c r="A33" s="77" t="s">
        <v>1310</v>
      </c>
      <c r="B33" s="77">
        <v>1</v>
      </c>
      <c r="C33" s="77" t="s">
        <v>541</v>
      </c>
      <c r="D33" s="77">
        <v>41</v>
      </c>
      <c r="E33" s="77" t="str">
        <f t="shared" si="0"/>
        <v>P41</v>
      </c>
      <c r="F33" s="80">
        <v>5.2401999999999997</v>
      </c>
      <c r="G33" s="81">
        <v>0.31900000000000001</v>
      </c>
      <c r="H33" s="81">
        <v>8.0000000000000002E-3</v>
      </c>
      <c r="I33" s="81">
        <v>0.246</v>
      </c>
      <c r="J33" s="81">
        <v>1.6E-2</v>
      </c>
      <c r="K33" s="164">
        <f>(10*29.6*L33)*((G33-H33)-(I33-J33))/(F33*M33)</f>
        <v>27.452387313461326</v>
      </c>
      <c r="L33" s="82">
        <v>30</v>
      </c>
      <c r="M33" s="83">
        <v>5</v>
      </c>
      <c r="N33" s="84">
        <f>(G33-H33)/(I33-J33)</f>
        <v>1.3521739130434784</v>
      </c>
    </row>
    <row r="34" spans="1:14">
      <c r="A34" s="77" t="s">
        <v>1265</v>
      </c>
      <c r="B34" s="77">
        <v>1</v>
      </c>
      <c r="C34" s="77" t="s">
        <v>541</v>
      </c>
      <c r="D34" s="77">
        <v>70</v>
      </c>
      <c r="E34" s="77" t="str">
        <f t="shared" si="0"/>
        <v>P70</v>
      </c>
      <c r="F34" s="80">
        <v>5.2401999999999997</v>
      </c>
      <c r="G34" s="81">
        <v>0.16200000000000001</v>
      </c>
      <c r="H34" s="81">
        <v>4.0000000000000001E-3</v>
      </c>
      <c r="I34" s="81">
        <v>0.11700000000000001</v>
      </c>
      <c r="J34" s="81">
        <v>5.0000000000000001E-3</v>
      </c>
      <c r="K34" s="164">
        <f>(10*29.6*L34)*((G34-H34)-(I34-J34))/(F34*M34)</f>
        <v>15.590244647150872</v>
      </c>
      <c r="L34" s="82">
        <v>30</v>
      </c>
      <c r="M34" s="83">
        <v>5</v>
      </c>
      <c r="N34" s="84">
        <f>(G34-H34)/(I34-J34)</f>
        <v>1.4107142857142858</v>
      </c>
    </row>
    <row r="35" spans="1:14">
      <c r="A35" s="77" t="s">
        <v>1264</v>
      </c>
      <c r="B35" s="77">
        <v>1</v>
      </c>
      <c r="C35" s="77" t="s">
        <v>541</v>
      </c>
      <c r="D35" s="77">
        <v>73</v>
      </c>
      <c r="E35" s="77" t="str">
        <f t="shared" si="0"/>
        <v>P73</v>
      </c>
      <c r="F35" s="80">
        <v>5.2401999999999997</v>
      </c>
      <c r="G35" s="81">
        <v>0.16600000000000001</v>
      </c>
      <c r="H35" s="81">
        <v>4.0000000000000001E-3</v>
      </c>
      <c r="I35" s="81">
        <v>0.121</v>
      </c>
      <c r="J35" s="81">
        <v>5.0000000000000001E-3</v>
      </c>
      <c r="K35" s="164">
        <f>(10*29.6*L35)*((G35-H35)-(I35-J35))/(F35*M35)</f>
        <v>15.590244647150877</v>
      </c>
      <c r="L35" s="82">
        <v>30</v>
      </c>
      <c r="M35" s="83">
        <v>5</v>
      </c>
      <c r="N35" s="84">
        <f>(G35-H35)/(I35-J35)</f>
        <v>1.3965517241379313</v>
      </c>
    </row>
    <row r="36" spans="1:14">
      <c r="A36" s="77" t="s">
        <v>1312</v>
      </c>
      <c r="B36" s="77">
        <v>1</v>
      </c>
      <c r="C36" s="77" t="s">
        <v>541</v>
      </c>
      <c r="D36" s="77">
        <v>79</v>
      </c>
      <c r="E36" s="77" t="str">
        <f t="shared" si="0"/>
        <v>P79</v>
      </c>
      <c r="F36" s="80">
        <v>5.2401999999999997</v>
      </c>
      <c r="G36" s="81">
        <v>0.2</v>
      </c>
      <c r="H36" s="81">
        <v>5.0000000000000001E-3</v>
      </c>
      <c r="I36" s="81">
        <v>0.151</v>
      </c>
      <c r="J36" s="81">
        <v>1.2E-2</v>
      </c>
      <c r="K36" s="164">
        <f>(10*29.6*L36)*((G36-H36)-(I36-J36))/(F36*M36)</f>
        <v>18.979428266096722</v>
      </c>
      <c r="L36" s="82">
        <v>30</v>
      </c>
      <c r="M36" s="83">
        <v>5</v>
      </c>
      <c r="N36" s="84">
        <f>(G36-H36)/(I36-J36)</f>
        <v>1.4028776978417268</v>
      </c>
    </row>
    <row r="37" spans="1:14">
      <c r="A37" s="77" t="s">
        <v>1309</v>
      </c>
      <c r="B37" s="77">
        <v>1</v>
      </c>
      <c r="C37" s="77" t="s">
        <v>541</v>
      </c>
      <c r="D37" s="77">
        <v>82</v>
      </c>
      <c r="E37" s="77" t="str">
        <f t="shared" si="0"/>
        <v>P82</v>
      </c>
      <c r="F37" s="80">
        <v>5.2401999999999997</v>
      </c>
      <c r="G37" s="81">
        <v>0.218</v>
      </c>
      <c r="H37" s="81">
        <v>8.0000000000000002E-3</v>
      </c>
      <c r="I37" s="81">
        <v>0.17899999999999999</v>
      </c>
      <c r="J37" s="81">
        <v>1.4999999999999999E-2</v>
      </c>
      <c r="K37" s="164">
        <f>(10*29.6*L37)*((G37-H37)-(I37-J37))/(F37*M37)</f>
        <v>15.590244647150877</v>
      </c>
      <c r="L37" s="82">
        <v>30</v>
      </c>
      <c r="M37" s="83">
        <v>5</v>
      </c>
      <c r="N37" s="84">
        <f>(G37-H37)/(I37-J37)</f>
        <v>1.2804878048780488</v>
      </c>
    </row>
    <row r="38" spans="1:14">
      <c r="A38" s="77" t="s">
        <v>1273</v>
      </c>
      <c r="B38" s="77">
        <v>1</v>
      </c>
      <c r="C38" s="77" t="s">
        <v>541</v>
      </c>
      <c r="D38" s="77">
        <v>84</v>
      </c>
      <c r="E38" s="77" t="str">
        <f t="shared" si="0"/>
        <v>P84</v>
      </c>
      <c r="F38" s="80">
        <v>5.2401999999999997</v>
      </c>
      <c r="G38" s="81">
        <v>0.126</v>
      </c>
      <c r="H38" s="81">
        <v>4.0000000000000001E-3</v>
      </c>
      <c r="I38" s="81">
        <v>8.4000000000000005E-2</v>
      </c>
      <c r="J38" s="81">
        <v>4.0000000000000001E-3</v>
      </c>
      <c r="K38" s="164">
        <f>(10*29.6*L38)*((G38-H38)-(I38-J38))/(F38*M38)</f>
        <v>14.234571199572533</v>
      </c>
      <c r="L38" s="82">
        <v>30</v>
      </c>
      <c r="M38" s="83">
        <v>5</v>
      </c>
      <c r="N38" s="84">
        <f>(G38-H38)/(I38-J38)</f>
        <v>1.5249999999999999</v>
      </c>
    </row>
    <row r="39" spans="1:14">
      <c r="A39" s="77" t="s">
        <v>1268</v>
      </c>
      <c r="B39" s="77">
        <v>1</v>
      </c>
      <c r="C39" s="77" t="s">
        <v>541</v>
      </c>
      <c r="D39" s="77">
        <v>86</v>
      </c>
      <c r="E39" s="77" t="str">
        <f t="shared" si="0"/>
        <v>P86</v>
      </c>
      <c r="F39" s="80">
        <v>5.2401999999999997</v>
      </c>
      <c r="G39" s="81">
        <v>0.14299999999999999</v>
      </c>
      <c r="H39" s="81">
        <v>5.0000000000000001E-3</v>
      </c>
      <c r="I39" s="81">
        <v>0.104</v>
      </c>
      <c r="J39" s="81">
        <v>5.0000000000000001E-3</v>
      </c>
      <c r="K39" s="164">
        <f>(10*29.6*L39)*((G39-H39)-(I39-J39))/(F39*M39)</f>
        <v>13.21781611388878</v>
      </c>
      <c r="L39" s="82">
        <v>30</v>
      </c>
      <c r="M39" s="83">
        <v>5</v>
      </c>
      <c r="N39" s="84">
        <f>(G39-H39)/(I39-J39)</f>
        <v>1.3939393939393938</v>
      </c>
    </row>
    <row r="40" spans="1:14">
      <c r="A40" s="77" t="s">
        <v>1261</v>
      </c>
      <c r="B40" s="77">
        <v>1</v>
      </c>
      <c r="C40" s="77" t="s">
        <v>541</v>
      </c>
      <c r="D40" s="77">
        <v>105</v>
      </c>
      <c r="E40" s="77" t="str">
        <f t="shared" si="0"/>
        <v>P105</v>
      </c>
      <c r="F40" s="80">
        <v>5.2401999999999997</v>
      </c>
      <c r="G40" s="81">
        <v>0.113</v>
      </c>
      <c r="H40" s="81">
        <v>3.0000000000000001E-3</v>
      </c>
      <c r="I40" s="81">
        <v>8.1000000000000003E-2</v>
      </c>
      <c r="J40" s="81">
        <v>4.0000000000000001E-3</v>
      </c>
      <c r="K40" s="164">
        <f>(10*29.6*L40)*((G40-H40)-(I40-J40))/(F40*M40)</f>
        <v>11.184305942521279</v>
      </c>
      <c r="L40" s="82">
        <v>30</v>
      </c>
      <c r="M40" s="83">
        <v>5</v>
      </c>
      <c r="N40" s="84">
        <f>(G40-H40)/(I40-J40)</f>
        <v>1.4285714285714286</v>
      </c>
    </row>
    <row r="41" spans="1:14">
      <c r="A41" s="77" t="s">
        <v>1301</v>
      </c>
      <c r="B41" s="77">
        <v>1</v>
      </c>
      <c r="C41" s="77" t="s">
        <v>541</v>
      </c>
      <c r="D41" s="77">
        <v>108</v>
      </c>
      <c r="E41" s="77" t="str">
        <f t="shared" si="0"/>
        <v>P108</v>
      </c>
      <c r="F41" s="80">
        <v>5.2401999999999997</v>
      </c>
      <c r="G41" s="81">
        <v>0.254</v>
      </c>
      <c r="H41" s="81">
        <v>8.0000000000000002E-3</v>
      </c>
      <c r="I41" s="81">
        <v>0.20100000000000001</v>
      </c>
      <c r="J41" s="81">
        <v>1.2E-2</v>
      </c>
      <c r="K41" s="164">
        <f>(10*29.6*L41)*((G41-H41)-(I41-J41))/(F41*M41)</f>
        <v>19.318346627991296</v>
      </c>
      <c r="L41" s="82">
        <v>30</v>
      </c>
      <c r="M41" s="83">
        <v>5</v>
      </c>
      <c r="N41" s="84">
        <f>(G41-H41)/(I41-J41)</f>
        <v>1.3015873015873016</v>
      </c>
    </row>
    <row r="42" spans="1:14">
      <c r="A42" s="77" t="s">
        <v>1277</v>
      </c>
      <c r="B42" s="77">
        <v>2</v>
      </c>
      <c r="C42" s="77" t="s">
        <v>539</v>
      </c>
      <c r="D42" s="77">
        <v>2</v>
      </c>
      <c r="E42" s="77" t="str">
        <f t="shared" si="0"/>
        <v>C2</v>
      </c>
      <c r="F42" s="80">
        <v>5.2401999999999997</v>
      </c>
      <c r="G42" s="81">
        <v>0.125</v>
      </c>
      <c r="H42" s="81">
        <v>4.0000000000000001E-3</v>
      </c>
      <c r="I42" s="81">
        <v>8.5999999999999993E-2</v>
      </c>
      <c r="J42" s="81">
        <v>5.0000000000000001E-3</v>
      </c>
      <c r="K42" s="164">
        <f>(10*29.6*L42)*((G42-H42)-(I42-J42))/(F42*M42)</f>
        <v>13.556734475783369</v>
      </c>
      <c r="L42" s="82">
        <v>30</v>
      </c>
      <c r="M42" s="83">
        <v>5</v>
      </c>
      <c r="N42" s="84">
        <f>(G42-H42)/(I42-J42)</f>
        <v>1.4938271604938274</v>
      </c>
    </row>
    <row r="43" spans="1:14">
      <c r="A43" s="77" t="s">
        <v>1192</v>
      </c>
      <c r="B43" s="77">
        <v>2</v>
      </c>
      <c r="C43" s="77" t="s">
        <v>539</v>
      </c>
      <c r="D43" s="77">
        <v>13</v>
      </c>
      <c r="E43" s="77" t="str">
        <f t="shared" si="0"/>
        <v>C13</v>
      </c>
      <c r="F43" s="80">
        <v>5.2401999999999997</v>
      </c>
      <c r="G43" s="81">
        <v>0.126</v>
      </c>
      <c r="H43" s="81">
        <v>3.0000000000000001E-3</v>
      </c>
      <c r="I43" s="81">
        <v>8.2000000000000003E-2</v>
      </c>
      <c r="J43" s="81">
        <v>4.0000000000000001E-3</v>
      </c>
      <c r="K43" s="164">
        <f>(10*29.6*L43)*((G43-H43)-(I43-J43))/(F43*M43)</f>
        <v>15.251326285256287</v>
      </c>
      <c r="L43" s="82">
        <v>30</v>
      </c>
      <c r="M43" s="83">
        <v>5</v>
      </c>
      <c r="N43" s="84">
        <f>(G43-H43)/(I43-J43)</f>
        <v>1.5769230769230769</v>
      </c>
    </row>
    <row r="44" spans="1:14">
      <c r="A44" s="77" t="s">
        <v>1193</v>
      </c>
      <c r="B44" s="77">
        <v>2</v>
      </c>
      <c r="C44" s="77" t="s">
        <v>539</v>
      </c>
      <c r="D44" s="77">
        <v>74</v>
      </c>
      <c r="E44" s="77" t="str">
        <f t="shared" si="0"/>
        <v>C74</v>
      </c>
      <c r="F44" s="80">
        <v>5.2401999999999997</v>
      </c>
      <c r="G44" s="81">
        <v>0.123</v>
      </c>
      <c r="H44" s="81">
        <v>4.0000000000000001E-3</v>
      </c>
      <c r="I44" s="81">
        <v>8.1000000000000003E-2</v>
      </c>
      <c r="J44" s="81">
        <v>4.0000000000000001E-3</v>
      </c>
      <c r="K44" s="164">
        <f>(10*29.6*L44)*((G44-H44)-(I44-J44))/(F44*M44)</f>
        <v>14.234571199572533</v>
      </c>
      <c r="L44" s="82">
        <v>30</v>
      </c>
      <c r="M44" s="83">
        <v>5</v>
      </c>
      <c r="N44" s="84">
        <f>(G44-H44)/(I44-J44)</f>
        <v>1.5454545454545454</v>
      </c>
    </row>
    <row r="45" spans="1:14">
      <c r="A45" s="77" t="s">
        <v>1288</v>
      </c>
      <c r="B45" s="77">
        <v>2</v>
      </c>
      <c r="C45" s="77" t="s">
        <v>539</v>
      </c>
      <c r="D45" s="77">
        <v>108</v>
      </c>
      <c r="E45" s="77" t="str">
        <f t="shared" si="0"/>
        <v>C108</v>
      </c>
      <c r="F45" s="80">
        <v>5.2401999999999997</v>
      </c>
      <c r="G45" s="81">
        <v>7.2999999999999995E-2</v>
      </c>
      <c r="H45" s="81">
        <v>1E-3</v>
      </c>
      <c r="I45" s="81">
        <v>4.9000000000000002E-2</v>
      </c>
      <c r="J45" s="81">
        <v>1E-3</v>
      </c>
      <c r="K45" s="164">
        <f>(10*29.6*L45)*((G45-H45)-(I45-J45))/(F45*M45)</f>
        <v>8.1340406854700174</v>
      </c>
      <c r="L45" s="82">
        <v>30</v>
      </c>
      <c r="M45" s="83">
        <v>5</v>
      </c>
      <c r="N45" s="84">
        <f>(G45-H45)/(I45-J45)</f>
        <v>1.4999999999999998</v>
      </c>
    </row>
    <row r="46" spans="1:14">
      <c r="A46" s="77" t="s">
        <v>1275</v>
      </c>
      <c r="B46" s="77">
        <v>2</v>
      </c>
      <c r="C46" s="77" t="s">
        <v>539</v>
      </c>
      <c r="D46" s="77">
        <v>109</v>
      </c>
      <c r="E46" s="77" t="str">
        <f t="shared" si="0"/>
        <v>C109</v>
      </c>
      <c r="F46" s="80">
        <v>5.2401999999999997</v>
      </c>
      <c r="G46" s="81">
        <v>6.0999999999999999E-2</v>
      </c>
      <c r="H46" s="81">
        <v>5.0000000000000001E-3</v>
      </c>
      <c r="I46" s="81">
        <v>4.1000000000000002E-2</v>
      </c>
      <c r="J46" s="81">
        <v>6.0000000000000001E-3</v>
      </c>
      <c r="K46" s="164">
        <f>(10*29.6*L46)*((G46-H46)-(I46-J46))/(F46*M46)</f>
        <v>7.1172855997862667</v>
      </c>
      <c r="L46" s="82">
        <v>30</v>
      </c>
      <c r="M46" s="83">
        <v>5</v>
      </c>
      <c r="N46" s="84">
        <f>(G46-H46)/(I46-J46)</f>
        <v>1.5999999999999999</v>
      </c>
    </row>
    <row r="47" spans="1:14">
      <c r="A47" s="77" t="s">
        <v>1276</v>
      </c>
      <c r="B47" s="77">
        <v>2</v>
      </c>
      <c r="C47" s="77" t="s">
        <v>539</v>
      </c>
      <c r="D47" s="77">
        <v>110</v>
      </c>
      <c r="E47" s="77" t="str">
        <f t="shared" si="0"/>
        <v>C110</v>
      </c>
      <c r="F47" s="80">
        <v>5.2401999999999997</v>
      </c>
      <c r="G47" s="81">
        <v>9.5000000000000001E-2</v>
      </c>
      <c r="H47" s="81">
        <v>4.0000000000000001E-3</v>
      </c>
      <c r="I47" s="81">
        <v>6.4000000000000001E-2</v>
      </c>
      <c r="J47" s="81">
        <v>4.0000000000000001E-3</v>
      </c>
      <c r="K47" s="164">
        <f>(10*29.6*L47)*((G47-H47)-(I47-J47))/(F47*M47)</f>
        <v>10.506469218732109</v>
      </c>
      <c r="L47" s="82">
        <v>30</v>
      </c>
      <c r="M47" s="83">
        <v>5</v>
      </c>
      <c r="N47" s="84">
        <f>(G47-H47)/(I47-J47)</f>
        <v>1.5166666666666666</v>
      </c>
    </row>
    <row r="48" spans="1:14">
      <c r="A48" s="77" t="s">
        <v>1189</v>
      </c>
      <c r="B48" s="77">
        <v>2</v>
      </c>
      <c r="C48" s="77" t="s">
        <v>539</v>
      </c>
      <c r="D48" s="77">
        <v>111</v>
      </c>
      <c r="E48" s="77" t="str">
        <f t="shared" si="0"/>
        <v>C111</v>
      </c>
      <c r="F48" s="80">
        <v>5.2401999999999997</v>
      </c>
      <c r="G48" s="81">
        <v>9.0999999999999998E-2</v>
      </c>
      <c r="H48" s="81">
        <v>3.5000000000000001E-3</v>
      </c>
      <c r="I48" s="81">
        <v>0.06</v>
      </c>
      <c r="J48" s="81">
        <v>4.0000000000000001E-3</v>
      </c>
      <c r="K48" s="164">
        <f>(10*29.6*L48)*((G48-H48)-(I48-J48))/(F48*M48)</f>
        <v>10.675928399679403</v>
      </c>
      <c r="L48" s="82">
        <v>30</v>
      </c>
      <c r="M48" s="83">
        <v>5</v>
      </c>
      <c r="N48" s="84">
        <f>(G48-H48)/(I48-J48)</f>
        <v>1.5625</v>
      </c>
    </row>
    <row r="49" spans="1:14">
      <c r="A49" s="77" t="s">
        <v>1201</v>
      </c>
      <c r="B49" s="77">
        <v>2</v>
      </c>
      <c r="C49" s="77" t="s">
        <v>539</v>
      </c>
      <c r="D49" s="77">
        <v>112</v>
      </c>
      <c r="E49" s="77" t="str">
        <f t="shared" si="0"/>
        <v>C112</v>
      </c>
      <c r="F49" s="80">
        <v>5.2401999999999997</v>
      </c>
      <c r="G49" s="81">
        <v>9.2999999999999999E-2</v>
      </c>
      <c r="H49" s="81">
        <v>2E-3</v>
      </c>
      <c r="I49" s="81">
        <v>0.06</v>
      </c>
      <c r="J49" s="81">
        <v>3.0000000000000001E-3</v>
      </c>
      <c r="K49" s="164">
        <f>(10*29.6*L49)*((G49-H49)-(I49-J49))/(F49*M49)</f>
        <v>11.523224304415862</v>
      </c>
      <c r="L49" s="82">
        <v>30</v>
      </c>
      <c r="M49" s="83">
        <v>5</v>
      </c>
      <c r="N49" s="84">
        <f>(G49-H49)/(I49-J49)</f>
        <v>1.5964912280701755</v>
      </c>
    </row>
    <row r="50" spans="1:14">
      <c r="A50" s="77" t="s">
        <v>1194</v>
      </c>
      <c r="B50" s="77">
        <v>2</v>
      </c>
      <c r="C50" s="77" t="s">
        <v>539</v>
      </c>
      <c r="D50" s="77">
        <v>113</v>
      </c>
      <c r="E50" s="77" t="str">
        <f t="shared" si="0"/>
        <v>C113</v>
      </c>
      <c r="F50" s="80">
        <v>5.2401999999999997</v>
      </c>
      <c r="G50" s="81">
        <v>8.5000000000000006E-2</v>
      </c>
      <c r="H50" s="81">
        <v>3.0000000000000001E-3</v>
      </c>
      <c r="I50" s="81">
        <v>5.6000000000000001E-2</v>
      </c>
      <c r="J50" s="81">
        <v>3.0000000000000001E-3</v>
      </c>
      <c r="K50" s="164">
        <f>(10*29.6*L50)*((G50-H50)-(I50-J50))/(F50*M50)</f>
        <v>9.8286324949429424</v>
      </c>
      <c r="L50" s="82">
        <v>30</v>
      </c>
      <c r="M50" s="83">
        <v>5</v>
      </c>
      <c r="N50" s="84">
        <f>(G50-H50)/(I50-J50)</f>
        <v>1.5471698113207548</v>
      </c>
    </row>
    <row r="51" spans="1:14">
      <c r="A51" s="77" t="s">
        <v>1278</v>
      </c>
      <c r="B51" s="77">
        <v>2</v>
      </c>
      <c r="C51" s="77" t="s">
        <v>545</v>
      </c>
      <c r="D51" s="77">
        <v>3</v>
      </c>
      <c r="E51" s="77" t="str">
        <f t="shared" si="0"/>
        <v>N3</v>
      </c>
      <c r="F51" s="80">
        <v>5.2401999999999997</v>
      </c>
      <c r="G51" s="81">
        <v>0.44400000000000001</v>
      </c>
      <c r="H51" s="81">
        <v>5.0000000000000001E-3</v>
      </c>
      <c r="I51" s="81">
        <v>0.28199999999999997</v>
      </c>
      <c r="J51" s="81">
        <v>5.0000000000000001E-3</v>
      </c>
      <c r="K51" s="164">
        <f>(10*29.6*L51)*((G51-H51)-(I51-J51))/(F51*M51)</f>
        <v>54.904774626922652</v>
      </c>
      <c r="L51" s="82">
        <v>30</v>
      </c>
      <c r="M51" s="83">
        <v>5</v>
      </c>
      <c r="N51" s="84">
        <f>(G51-H51)/(I51-J51)</f>
        <v>1.5848375451263539</v>
      </c>
    </row>
    <row r="52" spans="1:14">
      <c r="A52" s="77" t="s">
        <v>1286</v>
      </c>
      <c r="B52" s="77">
        <v>2</v>
      </c>
      <c r="C52" s="77" t="s">
        <v>545</v>
      </c>
      <c r="D52" s="77">
        <v>40</v>
      </c>
      <c r="E52" s="77" t="str">
        <f t="shared" si="0"/>
        <v>N40</v>
      </c>
      <c r="F52" s="80">
        <v>5.2401999999999997</v>
      </c>
      <c r="G52" s="81">
        <v>0.14299999999999999</v>
      </c>
      <c r="H52" s="81">
        <v>1E-3</v>
      </c>
      <c r="I52" s="81">
        <v>9.0999999999999998E-2</v>
      </c>
      <c r="J52" s="81">
        <v>2E-3</v>
      </c>
      <c r="K52" s="164">
        <f>(10*29.6*L52)*((G52-H52)-(I52-J52))/(F52*M52)</f>
        <v>17.96267318041296</v>
      </c>
      <c r="L52" s="82">
        <v>30</v>
      </c>
      <c r="M52" s="83">
        <v>5</v>
      </c>
      <c r="N52" s="84">
        <f>(G52-H52)/(I52-J52)</f>
        <v>1.595505617977528</v>
      </c>
    </row>
    <row r="53" spans="1:14">
      <c r="A53" s="77" t="s">
        <v>1198</v>
      </c>
      <c r="B53" s="77">
        <v>2</v>
      </c>
      <c r="C53" s="77" t="s">
        <v>545</v>
      </c>
      <c r="D53" s="77">
        <v>47</v>
      </c>
      <c r="E53" s="77" t="str">
        <f t="shared" si="0"/>
        <v>N47</v>
      </c>
      <c r="F53" s="80">
        <v>5.2401999999999997</v>
      </c>
      <c r="G53" s="81">
        <v>0.76600000000000001</v>
      </c>
      <c r="H53" s="81">
        <v>5.0000000000000001E-3</v>
      </c>
      <c r="I53" s="81">
        <v>0.48</v>
      </c>
      <c r="J53" s="81">
        <v>6.0000000000000001E-3</v>
      </c>
      <c r="K53" s="164">
        <f>(10*29.6*L53)*((G53-H53)-(I53-J53))/(F53*M53)</f>
        <v>97.269569863745673</v>
      </c>
      <c r="L53" s="82">
        <v>30</v>
      </c>
      <c r="M53" s="83">
        <v>5</v>
      </c>
      <c r="N53" s="84">
        <f>(G53-H53)/(I53-J53)</f>
        <v>1.6054852320675106</v>
      </c>
    </row>
    <row r="54" spans="1:14">
      <c r="A54" s="77" t="s">
        <v>1185</v>
      </c>
      <c r="B54" s="77">
        <v>2</v>
      </c>
      <c r="C54" s="77" t="s">
        <v>545</v>
      </c>
      <c r="D54" s="77">
        <v>49</v>
      </c>
      <c r="E54" s="77" t="str">
        <f t="shared" si="0"/>
        <v>N49</v>
      </c>
      <c r="F54" s="80">
        <v>5.2401999999999997</v>
      </c>
      <c r="G54" s="81">
        <v>0.63800000000000001</v>
      </c>
      <c r="H54" s="81">
        <v>6.0000000000000001E-3</v>
      </c>
      <c r="I54" s="81">
        <v>0.4</v>
      </c>
      <c r="J54" s="81">
        <v>7.0000000000000001E-3</v>
      </c>
      <c r="K54" s="164">
        <f>(10*29.6*L54)*((G54-H54)-(I54-J54))/(F54*M54)</f>
        <v>81.001488492805606</v>
      </c>
      <c r="L54" s="82">
        <v>30</v>
      </c>
      <c r="M54" s="83">
        <v>5</v>
      </c>
      <c r="N54" s="84">
        <f>(G54-H54)/(I54-J54)</f>
        <v>1.6081424936386768</v>
      </c>
    </row>
    <row r="55" spans="1:14">
      <c r="A55" s="77" t="s">
        <v>1190</v>
      </c>
      <c r="B55" s="77">
        <v>2</v>
      </c>
      <c r="C55" s="77" t="s">
        <v>545</v>
      </c>
      <c r="D55" s="77">
        <v>51</v>
      </c>
      <c r="E55" s="77" t="str">
        <f t="shared" si="0"/>
        <v>N51</v>
      </c>
      <c r="F55" s="80">
        <v>5.2401999999999997</v>
      </c>
      <c r="G55" s="81">
        <v>0.16400000000000001</v>
      </c>
      <c r="H55" s="81">
        <v>2E-3</v>
      </c>
      <c r="I55" s="81">
        <v>0.1</v>
      </c>
      <c r="J55" s="81">
        <v>2E-3</v>
      </c>
      <c r="K55" s="164">
        <f>(10*29.6*L55)*((G55-H55)-(I55-J55))/(F55*M55)</f>
        <v>108.45387580626695</v>
      </c>
      <c r="L55" s="82">
        <v>30</v>
      </c>
      <c r="M55" s="83">
        <v>1</v>
      </c>
      <c r="N55" s="84">
        <f>(G55-H55)/(I55-J55)</f>
        <v>1.653061224489796</v>
      </c>
    </row>
    <row r="56" spans="1:14">
      <c r="A56" s="77" t="s">
        <v>1293</v>
      </c>
      <c r="B56" s="77">
        <v>2</v>
      </c>
      <c r="C56" s="77" t="s">
        <v>545</v>
      </c>
      <c r="D56" s="77">
        <v>61</v>
      </c>
      <c r="E56" s="77" t="str">
        <f t="shared" si="0"/>
        <v>N61</v>
      </c>
      <c r="F56" s="80">
        <v>5.2401999999999997</v>
      </c>
      <c r="G56" s="81">
        <v>0.153</v>
      </c>
      <c r="H56" s="81">
        <v>3.0000000000000001E-3</v>
      </c>
      <c r="I56" s="81">
        <v>9.8000000000000004E-2</v>
      </c>
      <c r="J56" s="81">
        <v>4.0000000000000001E-3</v>
      </c>
      <c r="K56" s="164">
        <f>(10*29.6*L56)*((G56-H56)-(I56-J56))/(F56*M56)</f>
        <v>18.979428266096711</v>
      </c>
      <c r="L56" s="82">
        <v>30</v>
      </c>
      <c r="M56" s="83">
        <v>5</v>
      </c>
      <c r="N56" s="84">
        <f>(G56-H56)/(I56-J56)</f>
        <v>1.5957446808510638</v>
      </c>
    </row>
    <row r="57" spans="1:14">
      <c r="A57" s="77" t="s">
        <v>1290</v>
      </c>
      <c r="B57" s="77">
        <v>2</v>
      </c>
      <c r="C57" s="77" t="s">
        <v>545</v>
      </c>
      <c r="D57" s="77">
        <v>71</v>
      </c>
      <c r="E57" s="77" t="str">
        <f t="shared" si="0"/>
        <v>N71</v>
      </c>
      <c r="F57" s="80">
        <v>5.2401999999999997</v>
      </c>
      <c r="G57" s="81">
        <v>0.13300000000000001</v>
      </c>
      <c r="H57" s="81">
        <v>3.0000000000000001E-3</v>
      </c>
      <c r="I57" s="81">
        <v>8.4000000000000005E-2</v>
      </c>
      <c r="J57" s="81">
        <v>3.0000000000000001E-3</v>
      </c>
      <c r="K57" s="164">
        <f>(10*29.6*L57)*((G57-H57)-(I57-J57))/(F57*M57)</f>
        <v>16.606999732834623</v>
      </c>
      <c r="L57" s="82">
        <v>30</v>
      </c>
      <c r="M57" s="83">
        <v>5</v>
      </c>
      <c r="N57" s="84">
        <f>(G57-H57)/(I57-J57)</f>
        <v>1.6049382716049383</v>
      </c>
    </row>
    <row r="58" spans="1:14">
      <c r="A58" s="77" t="s">
        <v>1289</v>
      </c>
      <c r="B58" s="77">
        <v>2</v>
      </c>
      <c r="C58" s="77" t="s">
        <v>545</v>
      </c>
      <c r="D58" s="77">
        <v>84</v>
      </c>
      <c r="E58" s="77" t="str">
        <f t="shared" si="0"/>
        <v>N84</v>
      </c>
      <c r="F58" s="80">
        <v>5.2401999999999997</v>
      </c>
      <c r="G58" s="81">
        <v>0.156</v>
      </c>
      <c r="H58" s="81">
        <v>3.0000000000000001E-3</v>
      </c>
      <c r="I58" s="81">
        <v>9.8000000000000004E-2</v>
      </c>
      <c r="J58" s="81">
        <v>4.0000000000000001E-3</v>
      </c>
      <c r="K58" s="164">
        <f>(10*29.6*L58)*((G58-H58)-(I58-J58))/(F58*M58)</f>
        <v>19.996183351780463</v>
      </c>
      <c r="L58" s="82">
        <v>30</v>
      </c>
      <c r="M58" s="83">
        <v>5</v>
      </c>
      <c r="N58" s="84">
        <f>(G58-H58)/(I58-J58)</f>
        <v>1.6276595744680851</v>
      </c>
    </row>
    <row r="59" spans="1:14">
      <c r="A59" s="77" t="s">
        <v>1200</v>
      </c>
      <c r="B59" s="77">
        <v>2</v>
      </c>
      <c r="C59" s="77" t="s">
        <v>545</v>
      </c>
      <c r="D59" s="77">
        <v>92</v>
      </c>
      <c r="E59" s="77" t="str">
        <f t="shared" si="0"/>
        <v>N92</v>
      </c>
      <c r="F59" s="80">
        <v>5.2401999999999997</v>
      </c>
      <c r="G59" s="81">
        <v>0.59699999999999998</v>
      </c>
      <c r="H59" s="81">
        <v>5.0000000000000001E-3</v>
      </c>
      <c r="I59" s="81">
        <v>0.377</v>
      </c>
      <c r="J59" s="81">
        <v>5.0000000000000001E-3</v>
      </c>
      <c r="K59" s="164">
        <f>(10*29.6*L59)*((G59-H59)-(I59-J59))/(F59*M59)</f>
        <v>74.562039616808505</v>
      </c>
      <c r="L59" s="82">
        <v>30</v>
      </c>
      <c r="M59" s="83">
        <v>5</v>
      </c>
      <c r="N59" s="84">
        <f>(G59-H59)/(I59-J59)</f>
        <v>1.5913978494623655</v>
      </c>
    </row>
    <row r="60" spans="1:14">
      <c r="A60" s="77" t="s">
        <v>1188</v>
      </c>
      <c r="B60" s="77">
        <v>2</v>
      </c>
      <c r="C60" s="77" t="s">
        <v>545</v>
      </c>
      <c r="D60" s="77">
        <v>93</v>
      </c>
      <c r="E60" s="77" t="str">
        <f t="shared" si="0"/>
        <v>N93</v>
      </c>
      <c r="F60" s="80">
        <v>5.2401999999999997</v>
      </c>
      <c r="G60" s="81">
        <v>0.68899999999999995</v>
      </c>
      <c r="H60" s="81">
        <v>6.0000000000000001E-3</v>
      </c>
      <c r="I60" s="81">
        <v>0.42799999999999999</v>
      </c>
      <c r="J60" s="81">
        <v>6.0000000000000001E-3</v>
      </c>
      <c r="K60" s="164">
        <f>(10*29.6*L60)*((G60-H60)-(I60-J60))/(F60*M60)</f>
        <v>88.457692454486448</v>
      </c>
      <c r="L60" s="82">
        <v>30</v>
      </c>
      <c r="M60" s="83">
        <v>5</v>
      </c>
      <c r="N60" s="84">
        <f>(G60-H60)/(I60-J60)</f>
        <v>1.6184834123222749</v>
      </c>
    </row>
    <row r="61" spans="1:14">
      <c r="A61" s="77" t="s">
        <v>1285</v>
      </c>
      <c r="B61" s="77">
        <v>2</v>
      </c>
      <c r="C61" s="77" t="s">
        <v>543</v>
      </c>
      <c r="D61" s="77">
        <v>2</v>
      </c>
      <c r="E61" s="77" t="str">
        <f t="shared" si="0"/>
        <v>NP2</v>
      </c>
      <c r="F61" s="80">
        <v>5.2401999999999997</v>
      </c>
      <c r="G61" s="81">
        <v>0.24299999999999999</v>
      </c>
      <c r="H61" s="81">
        <v>1E-3</v>
      </c>
      <c r="I61" s="81">
        <v>0.155</v>
      </c>
      <c r="J61" s="81">
        <v>3.0000000000000001E-3</v>
      </c>
      <c r="K61" s="164">
        <f>(10*29.6*L61)*((G61-H61)-(I61-J61))/(F61*M61)</f>
        <v>30.502652570512574</v>
      </c>
      <c r="L61" s="82">
        <v>30</v>
      </c>
      <c r="M61" s="83">
        <v>5</v>
      </c>
      <c r="N61" s="84">
        <f>(G61-H61)/(I61-J61)</f>
        <v>1.5921052631578947</v>
      </c>
    </row>
    <row r="62" spans="1:14">
      <c r="A62" s="77" t="s">
        <v>1191</v>
      </c>
      <c r="B62" s="77">
        <v>2</v>
      </c>
      <c r="C62" s="77" t="s">
        <v>543</v>
      </c>
      <c r="D62" s="77">
        <v>22</v>
      </c>
      <c r="E62" s="77" t="str">
        <f t="shared" si="0"/>
        <v>NP22</v>
      </c>
      <c r="F62" s="80">
        <v>5.2401999999999997</v>
      </c>
      <c r="G62" s="81">
        <v>0.25800000000000001</v>
      </c>
      <c r="H62" s="81">
        <v>2E-3</v>
      </c>
      <c r="I62" s="81">
        <v>0.17299999999999999</v>
      </c>
      <c r="J62" s="81">
        <v>2E-3</v>
      </c>
      <c r="K62" s="164">
        <f>(10*29.6*L62)*((G62-H62)-(I62-J62))/(F62*M62)</f>
        <v>144.04030380519831</v>
      </c>
      <c r="L62" s="82">
        <v>30</v>
      </c>
      <c r="M62" s="83">
        <v>1</v>
      </c>
      <c r="N62" s="84">
        <f>(G62-H62)/(I62-J62)</f>
        <v>1.497076023391813</v>
      </c>
    </row>
    <row r="63" spans="1:14">
      <c r="A63" s="77" t="s">
        <v>1184</v>
      </c>
      <c r="B63" s="77">
        <v>2</v>
      </c>
      <c r="C63" s="77" t="s">
        <v>543</v>
      </c>
      <c r="D63" s="77">
        <v>28</v>
      </c>
      <c r="E63" s="77" t="str">
        <f t="shared" si="0"/>
        <v>NP28</v>
      </c>
      <c r="F63" s="80">
        <v>5.2401999999999997</v>
      </c>
      <c r="G63" s="81">
        <v>0.30099999999999999</v>
      </c>
      <c r="H63" s="81">
        <v>2E-3</v>
      </c>
      <c r="I63" s="81">
        <v>0.20399999999999999</v>
      </c>
      <c r="J63" s="81">
        <v>2.5000000000000001E-3</v>
      </c>
      <c r="K63" s="164">
        <f>(10*29.6*L63)*((G63-H63)-(I63-J63))/(F63*M63)</f>
        <v>165.22270142360981</v>
      </c>
      <c r="L63" s="82">
        <v>30</v>
      </c>
      <c r="M63" s="83">
        <v>1</v>
      </c>
      <c r="N63" s="84">
        <f>(G63-H63)/(I63-J63)</f>
        <v>1.4838709677419355</v>
      </c>
    </row>
    <row r="64" spans="1:14">
      <c r="A64" s="77" t="s">
        <v>1199</v>
      </c>
      <c r="B64" s="77">
        <v>2</v>
      </c>
      <c r="C64" s="77" t="s">
        <v>543</v>
      </c>
      <c r="D64" s="77">
        <v>42</v>
      </c>
      <c r="E64" s="77" t="str">
        <f t="shared" si="0"/>
        <v>NP42</v>
      </c>
      <c r="F64" s="80">
        <v>5.2401999999999997</v>
      </c>
      <c r="G64" s="81">
        <v>0.28100000000000003</v>
      </c>
      <c r="H64" s="81">
        <v>2E-3</v>
      </c>
      <c r="I64" s="81">
        <v>0.188</v>
      </c>
      <c r="J64" s="81">
        <v>2E-3</v>
      </c>
      <c r="K64" s="164">
        <f>(10*29.6*L64)*((G64-H64)-(I64-J64))/(F64*M64)</f>
        <v>157.59703828098171</v>
      </c>
      <c r="L64" s="82">
        <v>30</v>
      </c>
      <c r="M64" s="83">
        <v>1</v>
      </c>
      <c r="N64" s="84">
        <f>(G64-H64)/(I64-J64)</f>
        <v>1.5000000000000002</v>
      </c>
    </row>
    <row r="65" spans="1:14">
      <c r="A65" s="77" t="s">
        <v>1186</v>
      </c>
      <c r="B65" s="77">
        <v>2</v>
      </c>
      <c r="C65" s="77" t="s">
        <v>543</v>
      </c>
      <c r="D65" s="77">
        <v>51</v>
      </c>
      <c r="E65" s="77" t="str">
        <f t="shared" si="0"/>
        <v>NP51</v>
      </c>
      <c r="F65" s="80">
        <v>5.2401999999999997</v>
      </c>
      <c r="G65" s="81">
        <v>0.27200000000000002</v>
      </c>
      <c r="H65" s="81">
        <v>1.5E-3</v>
      </c>
      <c r="I65" s="81">
        <v>0.19</v>
      </c>
      <c r="J65" s="81">
        <v>2E-3</v>
      </c>
      <c r="K65" s="164">
        <f>(10*29.6*L65)*((G65-H65)-(I65-J65))/(F65*M65)</f>
        <v>139.803824281516</v>
      </c>
      <c r="L65" s="82">
        <v>30</v>
      </c>
      <c r="M65" s="83">
        <v>1</v>
      </c>
      <c r="N65" s="84">
        <f>(G65-H65)/(I65-J65)</f>
        <v>1.4388297872340428</v>
      </c>
    </row>
    <row r="66" spans="1:14">
      <c r="A66" s="77" t="s">
        <v>1283</v>
      </c>
      <c r="B66" s="77">
        <v>2</v>
      </c>
      <c r="C66" s="77" t="s">
        <v>543</v>
      </c>
      <c r="D66" s="77">
        <v>52</v>
      </c>
      <c r="E66" s="77" t="str">
        <f t="shared" si="0"/>
        <v>NP52</v>
      </c>
      <c r="F66" s="80">
        <v>5.2401999999999997</v>
      </c>
      <c r="G66" s="81">
        <v>0.187</v>
      </c>
      <c r="H66" s="81">
        <v>3.0000000000000001E-3</v>
      </c>
      <c r="I66" s="81">
        <v>0.125</v>
      </c>
      <c r="J66" s="81">
        <v>4.0000000000000001E-3</v>
      </c>
      <c r="K66" s="164">
        <f>(10*29.6*L66)*((G66-H66)-(I66-J66))/(F66*M66)</f>
        <v>21.351856799358806</v>
      </c>
      <c r="L66" s="82">
        <v>30</v>
      </c>
      <c r="M66" s="83">
        <v>5</v>
      </c>
      <c r="N66" s="84">
        <f>(G66-H66)/(I66-J66)</f>
        <v>1.5206611570247934</v>
      </c>
    </row>
    <row r="67" spans="1:14">
      <c r="A67" s="77" t="s">
        <v>1279</v>
      </c>
      <c r="B67" s="77">
        <v>2</v>
      </c>
      <c r="C67" s="77" t="s">
        <v>543</v>
      </c>
      <c r="D67" s="77">
        <v>54</v>
      </c>
      <c r="E67" s="77" t="str">
        <f t="shared" ref="E67:E130" si="1">CONCATENATE(C67,D67)</f>
        <v>NP54</v>
      </c>
      <c r="F67" s="80">
        <v>5.2401999999999997</v>
      </c>
      <c r="G67" s="81">
        <v>0.14199999999999999</v>
      </c>
      <c r="H67" s="81">
        <v>4.0000000000000001E-3</v>
      </c>
      <c r="I67" s="81">
        <v>9.1999999999999998E-2</v>
      </c>
      <c r="J67" s="81">
        <v>4.0000000000000001E-3</v>
      </c>
      <c r="K67" s="164">
        <f>(10*29.6*L67)*((G67-H67)-(I67-J67))/(F67*M67)</f>
        <v>16.945918094729205</v>
      </c>
      <c r="L67" s="82">
        <v>30</v>
      </c>
      <c r="M67" s="83">
        <v>5</v>
      </c>
      <c r="N67" s="84">
        <f>(G67-H67)/(I67-J67)</f>
        <v>1.5681818181818181</v>
      </c>
    </row>
    <row r="68" spans="1:14">
      <c r="A68" s="77" t="s">
        <v>1287</v>
      </c>
      <c r="B68" s="77">
        <v>2</v>
      </c>
      <c r="C68" s="77" t="s">
        <v>543</v>
      </c>
      <c r="D68" s="77">
        <v>65</v>
      </c>
      <c r="E68" s="77" t="str">
        <f t="shared" si="1"/>
        <v>NP65</v>
      </c>
      <c r="F68" s="80">
        <v>5.2401999999999997</v>
      </c>
      <c r="G68" s="81">
        <v>6.2E-2</v>
      </c>
      <c r="H68" s="81">
        <v>1E-3</v>
      </c>
      <c r="I68" s="81">
        <v>4.2000000000000003E-2</v>
      </c>
      <c r="J68" s="81">
        <v>2E-3</v>
      </c>
      <c r="K68" s="164">
        <f>(10*29.6*L68)*((G68-H68)-(I68-J68))/(F68*M68)</f>
        <v>7.1172855997862667</v>
      </c>
      <c r="L68" s="82">
        <v>30</v>
      </c>
      <c r="M68" s="83">
        <v>5</v>
      </c>
      <c r="N68" s="84">
        <f>(G68-H68)/(I68-J68)</f>
        <v>1.5249999999999999</v>
      </c>
    </row>
    <row r="69" spans="1:14">
      <c r="A69" s="77" t="s">
        <v>1291</v>
      </c>
      <c r="B69" s="77">
        <v>2</v>
      </c>
      <c r="C69" s="77" t="s">
        <v>543</v>
      </c>
      <c r="D69" s="77">
        <v>68</v>
      </c>
      <c r="E69" s="77" t="str">
        <f t="shared" si="1"/>
        <v>NP68</v>
      </c>
      <c r="F69" s="80">
        <v>5.2401999999999997</v>
      </c>
      <c r="G69" s="81">
        <v>6.2E-2</v>
      </c>
      <c r="H69" s="81">
        <v>3.0000000000000001E-3</v>
      </c>
      <c r="I69" s="81">
        <v>4.2000000000000003E-2</v>
      </c>
      <c r="J69" s="81">
        <v>4.0000000000000001E-3</v>
      </c>
      <c r="K69" s="164">
        <f>(10*29.6*L69)*((G69-H69)-(I69-J69))/(F69*M69)</f>
        <v>7.117285599786265</v>
      </c>
      <c r="L69" s="82">
        <v>30</v>
      </c>
      <c r="M69" s="83">
        <v>5</v>
      </c>
      <c r="N69" s="84">
        <f>(G69-H69)/(I69-J69)</f>
        <v>1.5526315789473681</v>
      </c>
    </row>
    <row r="70" spans="1:14">
      <c r="A70" s="77" t="s">
        <v>1282</v>
      </c>
      <c r="B70" s="77">
        <v>2</v>
      </c>
      <c r="C70" s="77" t="s">
        <v>541</v>
      </c>
      <c r="D70" s="77">
        <v>5</v>
      </c>
      <c r="E70" s="77" t="str">
        <f t="shared" si="1"/>
        <v>P5</v>
      </c>
      <c r="F70" s="80">
        <v>5.2401999999999997</v>
      </c>
      <c r="G70" s="81">
        <v>5.1999999999999998E-2</v>
      </c>
      <c r="H70" s="81">
        <v>5.0000000000000001E-3</v>
      </c>
      <c r="I70" s="81">
        <v>3.7999999999999999E-2</v>
      </c>
      <c r="J70" s="81">
        <v>6.0000000000000001E-3</v>
      </c>
      <c r="K70" s="164">
        <f>(10*29.6*L70)*((G70-H70)-(I70-J70))/(F70*M70)</f>
        <v>5.083775428418762</v>
      </c>
      <c r="L70" s="82">
        <v>30</v>
      </c>
      <c r="M70" s="83">
        <v>5</v>
      </c>
      <c r="N70" s="84">
        <f>(G70-H70)/(I70-J70)</f>
        <v>1.46875</v>
      </c>
    </row>
    <row r="71" spans="1:14">
      <c r="A71" s="77" t="s">
        <v>1183</v>
      </c>
      <c r="B71" s="77">
        <v>2</v>
      </c>
      <c r="C71" s="77" t="s">
        <v>541</v>
      </c>
      <c r="D71" s="77">
        <v>24</v>
      </c>
      <c r="E71" s="77" t="str">
        <f t="shared" si="1"/>
        <v>P24</v>
      </c>
      <c r="F71" s="80">
        <v>5.2401999999999997</v>
      </c>
      <c r="G71" s="81">
        <v>0.10299999999999999</v>
      </c>
      <c r="H71" s="81">
        <v>1.0500000000000001E-2</v>
      </c>
      <c r="I71" s="81">
        <v>7.3999999999999996E-2</v>
      </c>
      <c r="J71" s="81">
        <v>1.0999999999999999E-2</v>
      </c>
      <c r="K71" s="164">
        <f>(10*29.6*L71)*((G71-H71)-(I71-J71))/(F71*M71)</f>
        <v>9.9980916758902314</v>
      </c>
      <c r="L71" s="82">
        <v>30</v>
      </c>
      <c r="M71" s="83">
        <v>5</v>
      </c>
      <c r="N71" s="84">
        <f>(G71-H71)/(I71-J71)</f>
        <v>1.4682539682539681</v>
      </c>
    </row>
    <row r="72" spans="1:14">
      <c r="A72" s="77" t="s">
        <v>1292</v>
      </c>
      <c r="B72" s="77">
        <v>2</v>
      </c>
      <c r="C72" s="77" t="s">
        <v>541</v>
      </c>
      <c r="D72" s="77">
        <v>34</v>
      </c>
      <c r="E72" s="77" t="str">
        <f t="shared" si="1"/>
        <v>P34</v>
      </c>
      <c r="F72" s="80">
        <v>5.2401999999999997</v>
      </c>
      <c r="G72" s="81">
        <v>0.155</v>
      </c>
      <c r="H72" s="81">
        <v>3.0000000000000001E-3</v>
      </c>
      <c r="I72" s="81">
        <v>0.108</v>
      </c>
      <c r="J72" s="81">
        <v>4.0000000000000001E-3</v>
      </c>
      <c r="K72" s="164">
        <f>(10*29.6*L72)*((G72-H72)-(I72-J72))/(F72*M72)</f>
        <v>16.268081370940042</v>
      </c>
      <c r="L72" s="82">
        <v>30</v>
      </c>
      <c r="M72" s="83">
        <v>5</v>
      </c>
      <c r="N72" s="84">
        <f>(G72-H72)/(I72-J72)</f>
        <v>1.4615384615384617</v>
      </c>
    </row>
    <row r="73" spans="1:14">
      <c r="A73" s="77" t="s">
        <v>1196</v>
      </c>
      <c r="B73" s="77">
        <v>2</v>
      </c>
      <c r="C73" s="77" t="s">
        <v>541</v>
      </c>
      <c r="D73" s="77">
        <v>42</v>
      </c>
      <c r="E73" s="77" t="str">
        <f t="shared" si="1"/>
        <v>P42</v>
      </c>
      <c r="F73" s="80">
        <v>5.2401999999999997</v>
      </c>
      <c r="G73" s="81">
        <v>0.10199999999999999</v>
      </c>
      <c r="H73" s="81">
        <v>3.0000000000000001E-3</v>
      </c>
      <c r="I73" s="81">
        <v>6.8000000000000005E-2</v>
      </c>
      <c r="J73" s="81">
        <v>4.0000000000000001E-3</v>
      </c>
      <c r="K73" s="164">
        <f>(10*29.6*L73)*((G73-H73)-(I73-J73))/(F73*M73)</f>
        <v>11.862142666310442</v>
      </c>
      <c r="L73" s="82">
        <v>30</v>
      </c>
      <c r="M73" s="83">
        <v>5</v>
      </c>
      <c r="N73" s="84">
        <f>(G73-H73)/(I73-J73)</f>
        <v>1.5468749999999998</v>
      </c>
    </row>
    <row r="74" spans="1:14">
      <c r="A74" s="77" t="s">
        <v>1187</v>
      </c>
      <c r="B74" s="77">
        <v>2</v>
      </c>
      <c r="C74" s="77" t="s">
        <v>541</v>
      </c>
      <c r="D74" s="77">
        <v>44</v>
      </c>
      <c r="E74" s="77" t="str">
        <f t="shared" si="1"/>
        <v>P44</v>
      </c>
      <c r="F74" s="80">
        <v>5.2401999999999997</v>
      </c>
      <c r="G74" s="81">
        <v>0.109</v>
      </c>
      <c r="H74" s="81">
        <v>4.0000000000000001E-3</v>
      </c>
      <c r="I74" s="81">
        <v>7.4999999999999997E-2</v>
      </c>
      <c r="J74" s="81">
        <v>4.0000000000000001E-3</v>
      </c>
      <c r="K74" s="164">
        <f>(10*29.6*L74)*((G74-H74)-(I74-J74))/(F74*M74)</f>
        <v>11.523224304415862</v>
      </c>
      <c r="L74" s="82">
        <v>30</v>
      </c>
      <c r="M74" s="83">
        <v>5</v>
      </c>
      <c r="N74" s="84">
        <f>(G74-H74)/(I74-J74)</f>
        <v>1.4788732394366197</v>
      </c>
    </row>
    <row r="75" spans="1:14">
      <c r="A75" s="77" t="s">
        <v>1281</v>
      </c>
      <c r="B75" s="77">
        <v>2</v>
      </c>
      <c r="C75" s="77" t="s">
        <v>541</v>
      </c>
      <c r="D75" s="77">
        <v>47</v>
      </c>
      <c r="E75" s="77" t="str">
        <f t="shared" si="1"/>
        <v>P47</v>
      </c>
      <c r="F75" s="80">
        <v>5.2401999999999997</v>
      </c>
      <c r="G75" s="81">
        <v>0.10100000000000001</v>
      </c>
      <c r="H75" s="81">
        <v>4.0000000000000001E-3</v>
      </c>
      <c r="I75" s="81">
        <v>7.0999999999999994E-2</v>
      </c>
      <c r="J75" s="81">
        <v>4.0000000000000001E-3</v>
      </c>
      <c r="K75" s="164">
        <f>(10*29.6*L75)*((G75-H75)-(I75-J75))/(F75*M75)</f>
        <v>10.167550856837529</v>
      </c>
      <c r="L75" s="82">
        <v>30</v>
      </c>
      <c r="M75" s="83">
        <v>5</v>
      </c>
      <c r="N75" s="84">
        <f>(G75-H75)/(I75-J75)</f>
        <v>1.4477611940298509</v>
      </c>
    </row>
    <row r="76" spans="1:14">
      <c r="A76" s="77" t="s">
        <v>1284</v>
      </c>
      <c r="B76" s="77">
        <v>2</v>
      </c>
      <c r="C76" s="77" t="s">
        <v>541</v>
      </c>
      <c r="D76" s="77">
        <v>56</v>
      </c>
      <c r="E76" s="77" t="str">
        <f t="shared" si="1"/>
        <v>P56</v>
      </c>
      <c r="F76" s="80">
        <v>5.2401999999999997</v>
      </c>
      <c r="G76" s="81">
        <v>0.14899999999999999</v>
      </c>
      <c r="H76" s="81">
        <v>3.0000000000000001E-3</v>
      </c>
      <c r="I76" s="81">
        <v>9.8000000000000004E-2</v>
      </c>
      <c r="J76" s="81">
        <v>4.0000000000000001E-3</v>
      </c>
      <c r="K76" s="164">
        <f>(10*29.6*L76)*((G76-H76)-(I76-J76))/(F76*M76)</f>
        <v>17.623754818518375</v>
      </c>
      <c r="L76" s="82">
        <v>30</v>
      </c>
      <c r="M76" s="83">
        <v>5</v>
      </c>
      <c r="N76" s="84">
        <f>(G76-H76)/(I76-J76)</f>
        <v>1.553191489361702</v>
      </c>
    </row>
    <row r="77" spans="1:14">
      <c r="A77" s="77" t="s">
        <v>1197</v>
      </c>
      <c r="B77" s="77">
        <v>2</v>
      </c>
      <c r="C77" s="77" t="s">
        <v>541</v>
      </c>
      <c r="D77" s="77">
        <v>72</v>
      </c>
      <c r="E77" s="77" t="str">
        <f t="shared" si="1"/>
        <v>P72</v>
      </c>
      <c r="F77" s="80">
        <v>5.2401999999999997</v>
      </c>
      <c r="G77" s="81">
        <v>9.7000000000000003E-2</v>
      </c>
      <c r="H77" s="81">
        <v>3.0000000000000001E-3</v>
      </c>
      <c r="I77" s="81">
        <v>6.7000000000000004E-2</v>
      </c>
      <c r="J77" s="81">
        <v>4.0000000000000001E-3</v>
      </c>
      <c r="K77" s="164">
        <f>(10*29.6*L77)*((G77-H77)-(I77-J77))/(F77*M77)</f>
        <v>10.506469218732109</v>
      </c>
      <c r="L77" s="82">
        <v>30</v>
      </c>
      <c r="M77" s="83">
        <v>5</v>
      </c>
      <c r="N77" s="84">
        <f>(G77-H77)/(I77-J77)</f>
        <v>1.4920634920634921</v>
      </c>
    </row>
    <row r="78" spans="1:14">
      <c r="A78" s="77" t="s">
        <v>1280</v>
      </c>
      <c r="B78" s="77">
        <v>2</v>
      </c>
      <c r="C78" s="77" t="s">
        <v>541</v>
      </c>
      <c r="D78" s="77">
        <v>90</v>
      </c>
      <c r="E78" s="77" t="str">
        <f t="shared" si="1"/>
        <v>P90</v>
      </c>
      <c r="F78" s="80">
        <v>5.2401999999999997</v>
      </c>
      <c r="G78" s="81">
        <v>0.155</v>
      </c>
      <c r="H78" s="81">
        <v>4.0000000000000001E-3</v>
      </c>
      <c r="I78" s="81">
        <v>0.112</v>
      </c>
      <c r="J78" s="81">
        <v>4.0000000000000001E-3</v>
      </c>
      <c r="K78" s="164">
        <f>(10*29.6*L78)*((G78-H78)-(I78-J78))/(F78*M78)</f>
        <v>14.573489561467118</v>
      </c>
      <c r="L78" s="82">
        <v>30</v>
      </c>
      <c r="M78" s="83">
        <v>5</v>
      </c>
      <c r="N78" s="84">
        <f>(G78-H78)/(I78-J78)</f>
        <v>1.3981481481481481</v>
      </c>
    </row>
    <row r="79" spans="1:14">
      <c r="A79" s="77" t="s">
        <v>1195</v>
      </c>
      <c r="B79" s="77">
        <v>2</v>
      </c>
      <c r="C79" s="77" t="s">
        <v>541</v>
      </c>
      <c r="D79" s="77">
        <v>103</v>
      </c>
      <c r="E79" s="77" t="str">
        <f t="shared" si="1"/>
        <v>P103</v>
      </c>
      <c r="F79" s="80">
        <v>5.2401999999999997</v>
      </c>
      <c r="G79" s="81">
        <v>0.13300000000000001</v>
      </c>
      <c r="H79" s="81">
        <v>4.0000000000000001E-3</v>
      </c>
      <c r="I79" s="81">
        <v>8.8999999999999996E-2</v>
      </c>
      <c r="J79" s="81">
        <v>4.0000000000000001E-3</v>
      </c>
      <c r="K79" s="164">
        <f>(10*29.6*L79)*((G79-H79)-(I79-J79))/(F79*M79)</f>
        <v>14.912407923361707</v>
      </c>
      <c r="L79" s="82">
        <v>30</v>
      </c>
      <c r="M79" s="83">
        <v>5</v>
      </c>
      <c r="N79" s="84">
        <f>(G79-H79)/(I79-J79)</f>
        <v>1.5176470588235296</v>
      </c>
    </row>
    <row r="80" spans="1:14">
      <c r="A80" s="77" t="s">
        <v>1218</v>
      </c>
      <c r="B80" s="77">
        <v>3</v>
      </c>
      <c r="C80" s="77" t="s">
        <v>539</v>
      </c>
      <c r="D80" s="77">
        <v>27</v>
      </c>
      <c r="E80" s="77" t="str">
        <f t="shared" si="1"/>
        <v>C27</v>
      </c>
      <c r="F80" s="80">
        <v>5.2401999999999997</v>
      </c>
      <c r="G80" s="81">
        <v>0.495</v>
      </c>
      <c r="H80" s="81">
        <v>8.9999999999999993E-3</v>
      </c>
      <c r="I80" s="81">
        <v>0.33500000000000002</v>
      </c>
      <c r="J80" s="81">
        <v>1.4999999999999999E-2</v>
      </c>
      <c r="K80" s="164">
        <f>(10*29.6*L80)*((G80-H80)-(I80-J80))/(F80*M80)</f>
        <v>56.260448074500971</v>
      </c>
      <c r="L80" s="82">
        <v>30</v>
      </c>
      <c r="M80" s="83">
        <v>5</v>
      </c>
      <c r="N80" s="84">
        <f>(G80-H80)/(I80-J80)</f>
        <v>1.5187499999999998</v>
      </c>
    </row>
    <row r="81" spans="1:14">
      <c r="A81" s="77" t="s">
        <v>1208</v>
      </c>
      <c r="B81" s="77">
        <v>3</v>
      </c>
      <c r="C81" s="77" t="s">
        <v>539</v>
      </c>
      <c r="D81" s="77">
        <v>45</v>
      </c>
      <c r="E81" s="77" t="str">
        <f t="shared" si="1"/>
        <v>C45</v>
      </c>
      <c r="F81" s="80">
        <v>5.2401999999999997</v>
      </c>
      <c r="G81" s="81">
        <v>0.496</v>
      </c>
      <c r="H81" s="81">
        <v>8.9999999999999993E-3</v>
      </c>
      <c r="I81" s="81">
        <v>0.33800000000000002</v>
      </c>
      <c r="J81" s="81">
        <v>0.02</v>
      </c>
      <c r="K81" s="164">
        <f>(10*29.6*L81)*((G81-H81)-(I81-J81))/(F81*M81)</f>
        <v>57.277203160184719</v>
      </c>
      <c r="L81" s="82">
        <v>30</v>
      </c>
      <c r="M81" s="83">
        <v>5</v>
      </c>
      <c r="N81" s="84">
        <f>(G81-H81)/(I81-J81)</f>
        <v>1.5314465408805031</v>
      </c>
    </row>
    <row r="82" spans="1:14">
      <c r="A82" s="77" t="s">
        <v>1220</v>
      </c>
      <c r="B82" s="77">
        <v>3</v>
      </c>
      <c r="C82" s="77" t="s">
        <v>539</v>
      </c>
      <c r="D82" s="77">
        <v>78</v>
      </c>
      <c r="E82" s="77" t="str">
        <f t="shared" si="1"/>
        <v>C78</v>
      </c>
      <c r="F82" s="80">
        <v>5.2401999999999997</v>
      </c>
      <c r="G82" s="81">
        <v>0.60799999999999998</v>
      </c>
      <c r="H82" s="81">
        <v>8.9999999999999993E-3</v>
      </c>
      <c r="I82" s="81">
        <v>0.438</v>
      </c>
      <c r="J82" s="81">
        <v>0.02</v>
      </c>
      <c r="K82" s="164">
        <f>(10*29.6*L82)*((G82-H82)-(I82-J82))/(F82*M82)</f>
        <v>61.344223502919732</v>
      </c>
      <c r="L82" s="82">
        <v>30</v>
      </c>
      <c r="M82" s="83">
        <v>5</v>
      </c>
      <c r="N82" s="84">
        <f>(G82-H82)/(I82-J82)</f>
        <v>1.4330143540669857</v>
      </c>
    </row>
    <row r="83" spans="1:14">
      <c r="A83" s="77" t="s">
        <v>1210</v>
      </c>
      <c r="B83" s="77">
        <v>3</v>
      </c>
      <c r="C83" s="77" t="s">
        <v>539</v>
      </c>
      <c r="D83" s="77">
        <v>99</v>
      </c>
      <c r="E83" s="77" t="str">
        <f t="shared" si="1"/>
        <v>C99</v>
      </c>
      <c r="F83" s="80">
        <v>5.2401999999999997</v>
      </c>
      <c r="G83" s="81">
        <v>0.47599999999999998</v>
      </c>
      <c r="H83" s="81">
        <v>1.4E-2</v>
      </c>
      <c r="I83" s="81">
        <v>0.34</v>
      </c>
      <c r="J83" s="81">
        <v>2.5000000000000001E-2</v>
      </c>
      <c r="K83" s="164">
        <f>(10*29.6*L83)*((G83-H83)-(I83-J83))/(F83*M83)</f>
        <v>49.820999198503863</v>
      </c>
      <c r="L83" s="82">
        <v>30</v>
      </c>
      <c r="M83" s="83">
        <v>5</v>
      </c>
      <c r="N83" s="84">
        <f>(G83-H83)/(I83-J83)</f>
        <v>1.4666666666666666</v>
      </c>
    </row>
    <row r="84" spans="1:14">
      <c r="A84" s="77" t="s">
        <v>1221</v>
      </c>
      <c r="B84" s="77">
        <v>3</v>
      </c>
      <c r="C84" s="77" t="s">
        <v>539</v>
      </c>
      <c r="D84" s="77">
        <v>114</v>
      </c>
      <c r="E84" s="77" t="str">
        <f t="shared" si="1"/>
        <v>C114</v>
      </c>
      <c r="F84" s="80">
        <v>5.2401999999999997</v>
      </c>
      <c r="G84" s="81">
        <v>0.48099999999999998</v>
      </c>
      <c r="H84" s="81">
        <v>8.9999999999999993E-3</v>
      </c>
      <c r="I84" s="81">
        <v>0.32600000000000001</v>
      </c>
      <c r="J84" s="81">
        <v>1.4E-2</v>
      </c>
      <c r="K84" s="164">
        <f>(10*29.6*L84)*((G84-H84)-(I84-J84))/(F84*M84)</f>
        <v>54.226937903133454</v>
      </c>
      <c r="L84" s="82">
        <v>30</v>
      </c>
      <c r="M84" s="83">
        <v>5</v>
      </c>
      <c r="N84" s="84">
        <f>(G84-H84)/(I84-J84)</f>
        <v>1.5128205128205128</v>
      </c>
    </row>
    <row r="85" spans="1:14">
      <c r="A85" s="77" t="s">
        <v>1207</v>
      </c>
      <c r="B85" s="77">
        <v>3</v>
      </c>
      <c r="C85" s="77" t="s">
        <v>545</v>
      </c>
      <c r="D85" s="77">
        <v>22</v>
      </c>
      <c r="E85" s="77" t="str">
        <f t="shared" si="1"/>
        <v>N22</v>
      </c>
      <c r="F85" s="80">
        <v>5.2401999999999997</v>
      </c>
      <c r="G85" s="81">
        <v>0.22600000000000001</v>
      </c>
      <c r="H85" s="81">
        <v>2E-3</v>
      </c>
      <c r="I85" s="81">
        <v>0.13600000000000001</v>
      </c>
      <c r="J85" s="81">
        <v>2E-3</v>
      </c>
      <c r="K85" s="164">
        <f>(10*29.6*L85)*((G85-H85)-(I85-J85))/(F85*M85)</f>
        <v>152.51326285256286</v>
      </c>
      <c r="L85" s="82">
        <v>30</v>
      </c>
      <c r="M85" s="83">
        <v>1</v>
      </c>
      <c r="N85" s="84">
        <f>(G85-H85)/(I85-J85)</f>
        <v>1.6716417910447761</v>
      </c>
    </row>
    <row r="86" spans="1:14">
      <c r="A86" s="77" t="s">
        <v>1212</v>
      </c>
      <c r="B86" s="77">
        <v>3</v>
      </c>
      <c r="C86" s="77" t="s">
        <v>545</v>
      </c>
      <c r="D86" s="77">
        <v>29</v>
      </c>
      <c r="E86" s="77" t="str">
        <f t="shared" si="1"/>
        <v>N29</v>
      </c>
      <c r="F86" s="80">
        <v>5.2401999999999997</v>
      </c>
      <c r="G86" s="81">
        <v>0.249</v>
      </c>
      <c r="H86" s="81">
        <v>3.0000000000000001E-3</v>
      </c>
      <c r="I86" s="81">
        <v>0.15</v>
      </c>
      <c r="J86" s="81">
        <v>3.0000000000000001E-3</v>
      </c>
      <c r="K86" s="164">
        <f>(10*29.6*L86)*((G86-H86)-(I86-J86))/(F86*M86)</f>
        <v>167.76458913781917</v>
      </c>
      <c r="L86" s="82">
        <v>30</v>
      </c>
      <c r="M86" s="83">
        <v>1</v>
      </c>
      <c r="N86" s="84">
        <f>(G86-H86)/(I86-J86)</f>
        <v>1.6734693877551021</v>
      </c>
    </row>
    <row r="87" spans="1:14">
      <c r="A87" s="77" t="s">
        <v>1203</v>
      </c>
      <c r="B87" s="77">
        <v>3</v>
      </c>
      <c r="C87" s="77" t="s">
        <v>545</v>
      </c>
      <c r="D87" s="77">
        <v>43</v>
      </c>
      <c r="E87" s="77" t="str">
        <f t="shared" si="1"/>
        <v>N43</v>
      </c>
      <c r="F87" s="80">
        <v>5.2401999999999997</v>
      </c>
      <c r="G87" s="81">
        <v>0.39800000000000002</v>
      </c>
      <c r="H87" s="81">
        <v>4.0000000000000001E-3</v>
      </c>
      <c r="I87" s="81">
        <v>0.249</v>
      </c>
      <c r="J87" s="81">
        <v>4.0000000000000001E-3</v>
      </c>
      <c r="K87" s="164">
        <f>(10*29.6*L87)*((G87-H87)-(I87-J87))/(F87*M87)</f>
        <v>252.49417961146526</v>
      </c>
      <c r="L87" s="82">
        <v>30</v>
      </c>
      <c r="M87" s="83">
        <v>1</v>
      </c>
      <c r="N87" s="84">
        <f>(G87-H87)/(I87-J87)</f>
        <v>1.6081632653061226</v>
      </c>
    </row>
    <row r="88" spans="1:14">
      <c r="A88" s="77" t="s">
        <v>1206</v>
      </c>
      <c r="B88" s="77">
        <v>3</v>
      </c>
      <c r="C88" s="77" t="s">
        <v>545</v>
      </c>
      <c r="D88" s="77">
        <v>81</v>
      </c>
      <c r="E88" s="77" t="str">
        <f t="shared" si="1"/>
        <v>N81</v>
      </c>
      <c r="F88" s="80">
        <v>5.2401999999999997</v>
      </c>
      <c r="G88" s="81">
        <v>0.315</v>
      </c>
      <c r="H88" s="81">
        <v>5.0000000000000001E-3</v>
      </c>
      <c r="I88" s="81">
        <v>0.19800000000000001</v>
      </c>
      <c r="J88" s="81">
        <v>5.0000000000000001E-3</v>
      </c>
      <c r="K88" s="164">
        <f>(10*29.6*L88)*((G88-H88)-(I88-J88))/(F88*M88)</f>
        <v>198.26724170833177</v>
      </c>
      <c r="L88" s="82">
        <v>30</v>
      </c>
      <c r="M88" s="83">
        <v>1</v>
      </c>
      <c r="N88" s="84">
        <f>(G88-H88)/(I88-J88)</f>
        <v>1.6062176165803108</v>
      </c>
    </row>
    <row r="89" spans="1:14">
      <c r="A89" s="77" t="s">
        <v>1214</v>
      </c>
      <c r="B89" s="77">
        <v>3</v>
      </c>
      <c r="C89" s="77" t="s">
        <v>545</v>
      </c>
      <c r="D89" s="77">
        <v>101</v>
      </c>
      <c r="E89" s="77" t="str">
        <f t="shared" si="1"/>
        <v>N101</v>
      </c>
      <c r="F89" s="80">
        <v>5.2401999999999997</v>
      </c>
      <c r="G89" s="81">
        <v>0.23799999999999999</v>
      </c>
      <c r="H89" s="81">
        <v>3.0000000000000001E-3</v>
      </c>
      <c r="I89" s="81">
        <v>0.14799999999999999</v>
      </c>
      <c r="J89" s="81">
        <v>4.0000000000000001E-3</v>
      </c>
      <c r="K89" s="164">
        <f>(10*29.6*L89)*((G89-H89)-(I89-J89))/(F89*M89)</f>
        <v>154.2078546620358</v>
      </c>
      <c r="L89" s="82">
        <v>30</v>
      </c>
      <c r="M89" s="83">
        <v>1</v>
      </c>
      <c r="N89" s="84">
        <f>(G89-H89)/(I89-J89)</f>
        <v>1.6319444444444444</v>
      </c>
    </row>
    <row r="90" spans="1:14">
      <c r="A90" s="77" t="s">
        <v>1205</v>
      </c>
      <c r="B90" s="77">
        <v>3</v>
      </c>
      <c r="C90" s="77" t="s">
        <v>543</v>
      </c>
      <c r="D90" s="77">
        <v>48</v>
      </c>
      <c r="E90" s="77" t="str">
        <f t="shared" si="1"/>
        <v>NP48</v>
      </c>
      <c r="F90" s="80">
        <v>5.2401999999999997</v>
      </c>
      <c r="G90" s="81">
        <v>0.35499999999999998</v>
      </c>
      <c r="H90" s="81">
        <v>2E-3</v>
      </c>
      <c r="I90" s="81">
        <v>0.252</v>
      </c>
      <c r="J90" s="81">
        <v>2E-3</v>
      </c>
      <c r="K90" s="164">
        <f>(10*29.6*L90)*((G90-H90)-(I90-J90))/(F90*M90)</f>
        <v>174.54295637571084</v>
      </c>
      <c r="L90" s="82">
        <v>30</v>
      </c>
      <c r="M90" s="83">
        <v>1</v>
      </c>
      <c r="N90" s="84">
        <f>(G90-H90)/(I90-J90)</f>
        <v>1.4119999999999999</v>
      </c>
    </row>
    <row r="91" spans="1:14">
      <c r="A91" s="77" t="s">
        <v>1213</v>
      </c>
      <c r="B91" s="77">
        <v>3</v>
      </c>
      <c r="C91" s="77" t="s">
        <v>543</v>
      </c>
      <c r="D91" s="77">
        <v>59</v>
      </c>
      <c r="E91" s="77" t="str">
        <f t="shared" si="1"/>
        <v>NP59</v>
      </c>
      <c r="F91" s="80">
        <v>5.2401999999999997</v>
      </c>
      <c r="G91" s="81">
        <v>0.35899999999999999</v>
      </c>
      <c r="H91" s="81">
        <v>1E-3</v>
      </c>
      <c r="I91" s="81">
        <v>0.23699999999999999</v>
      </c>
      <c r="J91" s="81">
        <v>1E-3</v>
      </c>
      <c r="K91" s="164">
        <f>(10*29.6*L91)*((G91-H91)-(I91-J91))/(F91*M91)</f>
        <v>206.74020075569635</v>
      </c>
      <c r="L91" s="82">
        <v>30</v>
      </c>
      <c r="M91" s="83">
        <v>1</v>
      </c>
      <c r="N91" s="84">
        <f>(G91-H91)/(I91-J91)</f>
        <v>1.5169491525423728</v>
      </c>
    </row>
    <row r="92" spans="1:14">
      <c r="A92" s="77" t="s">
        <v>1219</v>
      </c>
      <c r="B92" s="77">
        <v>3</v>
      </c>
      <c r="C92" s="77" t="s">
        <v>543</v>
      </c>
      <c r="D92" s="77">
        <v>66</v>
      </c>
      <c r="E92" s="77" t="str">
        <f t="shared" si="1"/>
        <v>NP66</v>
      </c>
      <c r="F92" s="80">
        <v>5.2401999999999997</v>
      </c>
      <c r="G92" s="81">
        <v>0.38</v>
      </c>
      <c r="H92" s="81">
        <v>2E-3</v>
      </c>
      <c r="I92" s="81">
        <v>0.25600000000000001</v>
      </c>
      <c r="J92" s="81">
        <v>2E-3</v>
      </c>
      <c r="K92" s="164">
        <f>(10*29.6*L92)*((G92-H92)-(I92-J92))/(F92*M92)</f>
        <v>210.12938437464217</v>
      </c>
      <c r="L92" s="82">
        <v>30</v>
      </c>
      <c r="M92" s="83">
        <v>1</v>
      </c>
      <c r="N92" s="84">
        <f>(G92-H92)/(I92-J92)</f>
        <v>1.4881889763779528</v>
      </c>
    </row>
    <row r="93" spans="1:14">
      <c r="A93" s="77" t="s">
        <v>1215</v>
      </c>
      <c r="B93" s="77">
        <v>3</v>
      </c>
      <c r="C93" s="77" t="s">
        <v>543</v>
      </c>
      <c r="D93" s="77">
        <v>84</v>
      </c>
      <c r="E93" s="77" t="str">
        <f t="shared" si="1"/>
        <v>NP84</v>
      </c>
      <c r="F93" s="80">
        <v>5.2401999999999997</v>
      </c>
      <c r="G93" s="81">
        <v>0.309</v>
      </c>
      <c r="H93" s="81">
        <v>7.0000000000000001E-3</v>
      </c>
      <c r="I93" s="81">
        <v>0.21099999999999999</v>
      </c>
      <c r="J93" s="81">
        <v>7.0000000000000001E-3</v>
      </c>
      <c r="K93" s="164">
        <f>(10*29.6*L93)*((G93-H93)-(I93-J93))/(F93*M93)</f>
        <v>166.06999732834626</v>
      </c>
      <c r="L93" s="82">
        <v>30</v>
      </c>
      <c r="M93" s="83">
        <v>1</v>
      </c>
      <c r="N93" s="84">
        <f>(G93-H93)/(I93-J93)</f>
        <v>1.4803921568627452</v>
      </c>
    </row>
    <row r="94" spans="1:14">
      <c r="A94" s="77" t="s">
        <v>1209</v>
      </c>
      <c r="B94" s="77">
        <v>3</v>
      </c>
      <c r="C94" s="77" t="s">
        <v>543</v>
      </c>
      <c r="D94" s="77">
        <v>92</v>
      </c>
      <c r="E94" s="77" t="str">
        <f t="shared" si="1"/>
        <v>NP92</v>
      </c>
      <c r="F94" s="80">
        <v>5.2401999999999997</v>
      </c>
      <c r="G94" s="81">
        <v>0.38500000000000001</v>
      </c>
      <c r="H94" s="81">
        <v>2E-3</v>
      </c>
      <c r="I94" s="81">
        <v>0.26400000000000001</v>
      </c>
      <c r="J94" s="81">
        <v>2E-3</v>
      </c>
      <c r="K94" s="164">
        <f>(10*29.6*L94)*((G94-H94)-(I94-J94))/(F94*M94)</f>
        <v>205.04560894622344</v>
      </c>
      <c r="L94" s="82">
        <v>30</v>
      </c>
      <c r="M94" s="83">
        <v>1</v>
      </c>
      <c r="N94" s="84">
        <f>(G94-H94)/(I94-J94)</f>
        <v>1.4618320610687023</v>
      </c>
    </row>
    <row r="95" spans="1:14">
      <c r="A95" s="77" t="s">
        <v>1204</v>
      </c>
      <c r="B95" s="77">
        <v>3</v>
      </c>
      <c r="C95" s="77" t="s">
        <v>541</v>
      </c>
      <c r="D95" s="77">
        <v>9</v>
      </c>
      <c r="E95" s="77" t="str">
        <f t="shared" si="1"/>
        <v>P9</v>
      </c>
      <c r="F95" s="80">
        <v>5.2401999999999997</v>
      </c>
      <c r="G95" s="81">
        <v>0.17699999999999999</v>
      </c>
      <c r="H95" s="81">
        <v>3.0000000000000001E-3</v>
      </c>
      <c r="I95" s="81">
        <v>0.13400000000000001</v>
      </c>
      <c r="J95" s="81">
        <v>4.0000000000000001E-3</v>
      </c>
      <c r="K95" s="164">
        <f>(10*29.6*L95)*((G95-H95)-(I95-J95))/(F95*M95)</f>
        <v>14.912407923361698</v>
      </c>
      <c r="L95" s="82">
        <v>30</v>
      </c>
      <c r="M95" s="83">
        <v>5</v>
      </c>
      <c r="N95" s="84">
        <f>(G95-H95)/(I95-J95)</f>
        <v>1.3384615384615384</v>
      </c>
    </row>
    <row r="96" spans="1:14">
      <c r="A96" s="77" t="s">
        <v>1217</v>
      </c>
      <c r="B96" s="77">
        <v>3</v>
      </c>
      <c r="C96" s="77" t="s">
        <v>541</v>
      </c>
      <c r="D96" s="77">
        <v>40</v>
      </c>
      <c r="E96" s="77" t="str">
        <f t="shared" si="1"/>
        <v>P40</v>
      </c>
      <c r="F96" s="80">
        <v>5.2401999999999997</v>
      </c>
      <c r="G96" s="81">
        <v>0.251</v>
      </c>
      <c r="H96" s="81">
        <v>3.0000000000000001E-3</v>
      </c>
      <c r="I96" s="81">
        <v>0.17799999999999999</v>
      </c>
      <c r="J96" s="81">
        <v>4.0000000000000001E-3</v>
      </c>
      <c r="K96" s="164">
        <f>(10*29.6*L96)*((G96-H96)-(I96-J96))/(F96*M96)</f>
        <v>25.079958780199235</v>
      </c>
      <c r="L96" s="82">
        <v>30</v>
      </c>
      <c r="M96" s="83">
        <v>5</v>
      </c>
      <c r="N96" s="84">
        <f>(G96-H96)/(I96-J96)</f>
        <v>1.4252873563218391</v>
      </c>
    </row>
    <row r="97" spans="1:14">
      <c r="A97" s="77" t="s">
        <v>1211</v>
      </c>
      <c r="B97" s="77">
        <v>3</v>
      </c>
      <c r="C97" s="77" t="s">
        <v>541</v>
      </c>
      <c r="D97" s="77">
        <v>57</v>
      </c>
      <c r="E97" s="77" t="str">
        <f t="shared" si="1"/>
        <v>P57</v>
      </c>
      <c r="F97" s="80">
        <v>5.2401999999999997</v>
      </c>
      <c r="G97" s="81">
        <v>0.14899999999999999</v>
      </c>
      <c r="H97" s="81">
        <v>8.9999999999999993E-3</v>
      </c>
      <c r="I97" s="81">
        <v>0.111</v>
      </c>
      <c r="J97" s="81">
        <v>0.01</v>
      </c>
      <c r="K97" s="164">
        <f>(10*29.6*L97)*((G97-H97)-(I97-J97))/(F97*M97)</f>
        <v>13.217816113888777</v>
      </c>
      <c r="L97" s="82">
        <v>30</v>
      </c>
      <c r="M97" s="83">
        <v>5</v>
      </c>
      <c r="N97" s="84">
        <f>(G97-H97)/(I97-J97)</f>
        <v>1.3861386138613858</v>
      </c>
    </row>
    <row r="98" spans="1:14">
      <c r="A98" s="77" t="s">
        <v>1216</v>
      </c>
      <c r="B98" s="77">
        <v>3</v>
      </c>
      <c r="C98" s="77" t="s">
        <v>541</v>
      </c>
      <c r="D98" s="77">
        <v>87</v>
      </c>
      <c r="E98" s="77" t="str">
        <f t="shared" si="1"/>
        <v>P87</v>
      </c>
      <c r="F98" s="80">
        <v>5.2401999999999997</v>
      </c>
      <c r="G98" s="81">
        <v>0.20499999999999999</v>
      </c>
      <c r="H98" s="81">
        <v>1.7999999999999999E-2</v>
      </c>
      <c r="I98" s="81">
        <v>0.14499999999999999</v>
      </c>
      <c r="J98" s="81">
        <v>1.4E-2</v>
      </c>
      <c r="K98" s="164">
        <f>(10*29.6*L98)*((G98-H98)-(I98-J98))/(F98*M98)</f>
        <v>18.979428266096722</v>
      </c>
      <c r="L98" s="82">
        <v>30</v>
      </c>
      <c r="M98" s="83">
        <v>5</v>
      </c>
      <c r="N98" s="84">
        <f>(G98-H98)/(I98-J98)</f>
        <v>1.4274809160305346</v>
      </c>
    </row>
    <row r="99" spans="1:14">
      <c r="A99" s="77" t="s">
        <v>1202</v>
      </c>
      <c r="B99" s="77">
        <v>3</v>
      </c>
      <c r="C99" s="77" t="s">
        <v>541</v>
      </c>
      <c r="D99" s="77">
        <v>111</v>
      </c>
      <c r="E99" s="77" t="str">
        <f t="shared" si="1"/>
        <v>P111</v>
      </c>
      <c r="F99" s="80">
        <v>5.2401999999999997</v>
      </c>
      <c r="G99" s="81">
        <v>0.20300000000000001</v>
      </c>
      <c r="H99" s="81">
        <v>3.0000000000000001E-3</v>
      </c>
      <c r="I99" s="81">
        <v>0.14199999999999999</v>
      </c>
      <c r="J99" s="81">
        <v>4.0000000000000001E-3</v>
      </c>
      <c r="K99" s="164">
        <f>(10*29.6*L99)*((G99-H99)-(I99-J99))/(F99*M99)</f>
        <v>21.012938437464229</v>
      </c>
      <c r="L99" s="82">
        <v>30</v>
      </c>
      <c r="M99" s="83">
        <v>5</v>
      </c>
      <c r="N99" s="84">
        <f>(G99-H99)/(I99-J99)</f>
        <v>1.4492753623188408</v>
      </c>
    </row>
    <row r="100" spans="1:14">
      <c r="A100" s="77" t="s">
        <v>1180</v>
      </c>
      <c r="B100" s="77">
        <v>4</v>
      </c>
      <c r="C100" s="77" t="s">
        <v>539</v>
      </c>
      <c r="D100" s="77">
        <v>51</v>
      </c>
      <c r="E100" s="77" t="str">
        <f t="shared" si="1"/>
        <v>C51</v>
      </c>
      <c r="F100" s="80">
        <v>5.2401999999999997</v>
      </c>
      <c r="G100" s="81">
        <v>0.35499999999999998</v>
      </c>
      <c r="H100" s="81">
        <v>1.2999999999999999E-2</v>
      </c>
      <c r="I100" s="81">
        <v>0.2455</v>
      </c>
      <c r="J100" s="81">
        <v>1.4999999999999999E-2</v>
      </c>
      <c r="K100" s="164">
        <f>(10*29.6*L100)*((G100-H100)-(I100-J100))/(F100*M100)</f>
        <v>37.78939735124613</v>
      </c>
      <c r="L100" s="82">
        <v>30</v>
      </c>
      <c r="M100" s="83">
        <v>5</v>
      </c>
      <c r="N100" s="84">
        <f>(G100-H100)/(I100-J100)</f>
        <v>1.4837310195227766</v>
      </c>
    </row>
    <row r="101" spans="1:14">
      <c r="A101" s="77" t="s">
        <v>1170</v>
      </c>
      <c r="B101" s="77">
        <v>4</v>
      </c>
      <c r="C101" s="77" t="s">
        <v>539</v>
      </c>
      <c r="D101" s="77">
        <v>63</v>
      </c>
      <c r="E101" s="77" t="str">
        <f t="shared" si="1"/>
        <v>C63</v>
      </c>
      <c r="F101" s="80">
        <v>5.2401999999999997</v>
      </c>
      <c r="G101" s="81">
        <v>0.374</v>
      </c>
      <c r="H101" s="81">
        <v>4.0000000000000001E-3</v>
      </c>
      <c r="I101" s="81">
        <v>0.253</v>
      </c>
      <c r="J101" s="81">
        <v>5.0000000000000001E-3</v>
      </c>
      <c r="K101" s="164">
        <f>(10*29.6*L101)*((G101-H101)-(I101-J101))/(F101*M101)</f>
        <v>41.348040151139266</v>
      </c>
      <c r="L101" s="82">
        <v>30</v>
      </c>
      <c r="M101" s="83">
        <v>5</v>
      </c>
      <c r="N101" s="84">
        <f>(G101-H101)/(I101-J101)</f>
        <v>1.4919354838709677</v>
      </c>
    </row>
    <row r="102" spans="1:14">
      <c r="A102" s="77" t="s">
        <v>1172</v>
      </c>
      <c r="B102" s="77">
        <v>4</v>
      </c>
      <c r="C102" s="77" t="s">
        <v>539</v>
      </c>
      <c r="D102" s="77">
        <v>91</v>
      </c>
      <c r="E102" s="77" t="str">
        <f t="shared" si="1"/>
        <v>C91</v>
      </c>
      <c r="F102" s="80">
        <v>5.2401999999999997</v>
      </c>
      <c r="G102" s="81">
        <v>0.33700000000000002</v>
      </c>
      <c r="H102" s="81">
        <v>5.0000000000000001E-3</v>
      </c>
      <c r="I102" s="81">
        <v>0.22900000000000001</v>
      </c>
      <c r="J102" s="81">
        <v>6.0000000000000001E-3</v>
      </c>
      <c r="K102" s="164">
        <f>(10*29.6*L102)*((G102-H102)-(I102-J102))/(F102*M102)</f>
        <v>36.942101446509675</v>
      </c>
      <c r="L102" s="82">
        <v>30</v>
      </c>
      <c r="M102" s="83">
        <v>5</v>
      </c>
      <c r="N102" s="84">
        <f>(G102-H102)/(I102-J102)</f>
        <v>1.4887892376681615</v>
      </c>
    </row>
    <row r="103" spans="1:14">
      <c r="A103" s="77" t="s">
        <v>1171</v>
      </c>
      <c r="B103" s="77">
        <v>4</v>
      </c>
      <c r="C103" s="77" t="s">
        <v>539</v>
      </c>
      <c r="D103" s="77">
        <v>100</v>
      </c>
      <c r="E103" s="77" t="str">
        <f t="shared" si="1"/>
        <v>C100</v>
      </c>
      <c r="F103" s="80">
        <v>5.2401999999999997</v>
      </c>
      <c r="G103" s="81">
        <v>0.40849999999999997</v>
      </c>
      <c r="H103" s="81">
        <v>8.0000000000000002E-3</v>
      </c>
      <c r="I103" s="81">
        <v>0.28000000000000003</v>
      </c>
      <c r="J103" s="81">
        <v>0.01</v>
      </c>
      <c r="K103" s="164">
        <f>(10*29.6*L103)*((G103-H103)-(I103-J103))/(F103*M103)</f>
        <v>44.228846227243217</v>
      </c>
      <c r="L103" s="82">
        <v>30</v>
      </c>
      <c r="M103" s="83">
        <v>5</v>
      </c>
      <c r="N103" s="84">
        <f>(G103-H103)/(I103-J103)</f>
        <v>1.4833333333333332</v>
      </c>
    </row>
    <row r="104" spans="1:14">
      <c r="A104" s="77" t="s">
        <v>1173</v>
      </c>
      <c r="B104" s="77">
        <v>4</v>
      </c>
      <c r="C104" s="77" t="s">
        <v>539</v>
      </c>
      <c r="D104" s="77">
        <v>107</v>
      </c>
      <c r="E104" s="77" t="str">
        <f t="shared" si="1"/>
        <v>C107</v>
      </c>
      <c r="F104" s="80">
        <v>5.2401999999999997</v>
      </c>
      <c r="G104" s="81">
        <v>0.41899999999999998</v>
      </c>
      <c r="H104" s="81">
        <v>4.4999999999999997E-3</v>
      </c>
      <c r="I104" s="81">
        <v>0.28299999999999997</v>
      </c>
      <c r="J104" s="81">
        <v>6.0000000000000001E-3</v>
      </c>
      <c r="K104" s="164">
        <f>(10*29.6*L104)*((G104-H104)-(I104-J104))/(F104*M104)</f>
        <v>46.601274760505326</v>
      </c>
      <c r="L104" s="82">
        <v>30</v>
      </c>
      <c r="M104" s="83">
        <v>5</v>
      </c>
      <c r="N104" s="84">
        <f>(G104-H104)/(I104-J104)</f>
        <v>1.4963898916967511</v>
      </c>
    </row>
    <row r="105" spans="1:14">
      <c r="A105" s="77" t="s">
        <v>1176</v>
      </c>
      <c r="B105" s="77">
        <v>4</v>
      </c>
      <c r="C105" s="77" t="s">
        <v>545</v>
      </c>
      <c r="D105" s="77">
        <v>11</v>
      </c>
      <c r="E105" s="77" t="str">
        <f t="shared" si="1"/>
        <v>N11</v>
      </c>
      <c r="F105" s="80">
        <v>5.2401999999999997</v>
      </c>
      <c r="G105" s="81">
        <v>0.6</v>
      </c>
      <c r="H105" s="81">
        <v>5.0000000000000001E-3</v>
      </c>
      <c r="I105" s="81">
        <v>0.39400000000000002</v>
      </c>
      <c r="J105" s="81">
        <v>7.0000000000000001E-3</v>
      </c>
      <c r="K105" s="164">
        <f>(10*29.6*L105)*((G105-H105)-(I105-J105))/(F105*M105)</f>
        <v>70.495019274073499</v>
      </c>
      <c r="L105" s="82">
        <v>30</v>
      </c>
      <c r="M105" s="83">
        <v>5</v>
      </c>
      <c r="N105" s="84">
        <f>(G105-H105)/(I105-J105)</f>
        <v>1.5374677002583979</v>
      </c>
    </row>
    <row r="106" spans="1:14">
      <c r="A106" s="77" t="s">
        <v>1181</v>
      </c>
      <c r="B106" s="77">
        <v>4</v>
      </c>
      <c r="C106" s="77" t="s">
        <v>545</v>
      </c>
      <c r="D106" s="77">
        <v>13</v>
      </c>
      <c r="E106" s="77" t="str">
        <f t="shared" si="1"/>
        <v>N13</v>
      </c>
      <c r="F106" s="80">
        <v>5.2401999999999997</v>
      </c>
      <c r="G106" s="81">
        <v>0.495</v>
      </c>
      <c r="H106" s="81">
        <v>8.9999999999999993E-3</v>
      </c>
      <c r="I106" s="81">
        <v>0.32600000000000001</v>
      </c>
      <c r="J106" s="81">
        <v>0.01</v>
      </c>
      <c r="K106" s="164">
        <f>(10*29.6*L106)*((G106-H106)-(I106-J106))/(F106*M106)</f>
        <v>57.616121522079304</v>
      </c>
      <c r="L106" s="82">
        <v>30</v>
      </c>
      <c r="M106" s="83">
        <v>5</v>
      </c>
      <c r="N106" s="84">
        <f>(G106-H106)/(I106-J106)</f>
        <v>1.5379746835443038</v>
      </c>
    </row>
    <row r="107" spans="1:14">
      <c r="A107" s="77" t="s">
        <v>1178</v>
      </c>
      <c r="B107" s="77">
        <v>4</v>
      </c>
      <c r="C107" s="77" t="s">
        <v>545</v>
      </c>
      <c r="D107" s="77">
        <v>41</v>
      </c>
      <c r="E107" s="77" t="str">
        <f t="shared" si="1"/>
        <v>N41</v>
      </c>
      <c r="F107" s="80">
        <v>5.2401999999999997</v>
      </c>
      <c r="G107" s="81">
        <v>0.436</v>
      </c>
      <c r="H107" s="81">
        <v>5.0000000000000001E-3</v>
      </c>
      <c r="I107" s="81">
        <v>0.28499999999999998</v>
      </c>
      <c r="J107" s="81">
        <v>6.0000000000000001E-3</v>
      </c>
      <c r="K107" s="164">
        <f>(10*29.6*L107)*((G107-H107)-(I107-J107))/(F107*M107)</f>
        <v>51.515591007976802</v>
      </c>
      <c r="L107" s="82">
        <v>30</v>
      </c>
      <c r="M107" s="83">
        <v>5</v>
      </c>
      <c r="N107" s="84">
        <f>(G107-H107)/(I107-J107)</f>
        <v>1.5448028673835126</v>
      </c>
    </row>
    <row r="108" spans="1:14">
      <c r="A108" s="77" t="s">
        <v>1179</v>
      </c>
      <c r="B108" s="77">
        <v>4</v>
      </c>
      <c r="C108" s="77" t="s">
        <v>545</v>
      </c>
      <c r="D108" s="77">
        <v>74</v>
      </c>
      <c r="E108" s="77" t="str">
        <f t="shared" si="1"/>
        <v>N74</v>
      </c>
      <c r="F108" s="80">
        <v>5.2401999999999997</v>
      </c>
      <c r="G108" s="81">
        <v>0.47599999999999998</v>
      </c>
      <c r="H108" s="81">
        <v>5.0000000000000001E-3</v>
      </c>
      <c r="I108" s="81">
        <v>0.32400000000000001</v>
      </c>
      <c r="J108" s="81">
        <v>7.4999999999999997E-3</v>
      </c>
      <c r="K108" s="164">
        <f>(10*29.6*L108)*((G108-H108)-(I108-J108))/(F108*M108)</f>
        <v>52.36288691271325</v>
      </c>
      <c r="L108" s="82">
        <v>30</v>
      </c>
      <c r="M108" s="83">
        <v>5</v>
      </c>
      <c r="N108" s="84">
        <f>(G108-H108)/(I108-J108)</f>
        <v>1.4881516587677723</v>
      </c>
    </row>
    <row r="109" spans="1:14">
      <c r="A109" s="77" t="s">
        <v>1166</v>
      </c>
      <c r="B109" s="77">
        <v>4</v>
      </c>
      <c r="C109" s="77" t="s">
        <v>545</v>
      </c>
      <c r="D109" s="77">
        <v>112</v>
      </c>
      <c r="E109" s="77" t="str">
        <f t="shared" si="1"/>
        <v>N112</v>
      </c>
      <c r="F109" s="80">
        <v>5.2401999999999997</v>
      </c>
      <c r="G109" s="81">
        <v>0.52700000000000002</v>
      </c>
      <c r="H109" s="81">
        <v>8.0000000000000002E-3</v>
      </c>
      <c r="I109" s="81">
        <v>0.35649999999999998</v>
      </c>
      <c r="J109" s="81">
        <v>8.9999999999999993E-3</v>
      </c>
      <c r="K109" s="164">
        <f>(10*29.6*L109)*((G109-H109)-(I109-J109))/(F109*M109)</f>
        <v>58.124499064921196</v>
      </c>
      <c r="L109" s="82">
        <v>30</v>
      </c>
      <c r="M109" s="83">
        <v>5</v>
      </c>
      <c r="N109" s="84">
        <f>(G109-H109)/(I109-J109)</f>
        <v>1.4935251798561153</v>
      </c>
    </row>
    <row r="110" spans="1:14">
      <c r="A110" s="77" t="s">
        <v>1175</v>
      </c>
      <c r="B110" s="77">
        <v>4</v>
      </c>
      <c r="C110" s="77" t="s">
        <v>543</v>
      </c>
      <c r="D110" s="77">
        <v>1</v>
      </c>
      <c r="E110" s="77" t="str">
        <f t="shared" si="1"/>
        <v>NP1</v>
      </c>
      <c r="F110" s="80">
        <v>5.2401999999999997</v>
      </c>
      <c r="G110" s="81">
        <v>0.499</v>
      </c>
      <c r="H110" s="81">
        <v>6.0000000000000001E-3</v>
      </c>
      <c r="I110" s="81">
        <v>0.372</v>
      </c>
      <c r="J110" s="81">
        <v>8.0000000000000002E-3</v>
      </c>
      <c r="K110" s="164">
        <f>(10*29.6*L110)*((G110-H110)-(I110-J110))/(F110*M110)</f>
        <v>43.720468684401354</v>
      </c>
      <c r="L110" s="82">
        <v>30</v>
      </c>
      <c r="M110" s="83">
        <v>5</v>
      </c>
      <c r="N110" s="84">
        <f>(G110-H110)/(I110-J110)</f>
        <v>1.3543956043956045</v>
      </c>
    </row>
    <row r="111" spans="1:14">
      <c r="A111" s="77" t="s">
        <v>1167</v>
      </c>
      <c r="B111" s="77">
        <v>4</v>
      </c>
      <c r="C111" s="77" t="s">
        <v>543</v>
      </c>
      <c r="D111" s="77">
        <v>11</v>
      </c>
      <c r="E111" s="77" t="str">
        <f t="shared" si="1"/>
        <v>NP11</v>
      </c>
      <c r="F111" s="80">
        <v>5.2401999999999997</v>
      </c>
      <c r="G111" s="81">
        <v>0.59799999999999998</v>
      </c>
      <c r="H111" s="81">
        <v>7.0000000000000001E-3</v>
      </c>
      <c r="I111" s="81">
        <v>0.43</v>
      </c>
      <c r="J111" s="81">
        <v>0.01</v>
      </c>
      <c r="K111" s="164">
        <f>(10*29.6*L111)*((G111-H111)-(I111-J111))/(F111*M111)</f>
        <v>57.955039883973882</v>
      </c>
      <c r="L111" s="82">
        <v>30</v>
      </c>
      <c r="M111" s="83">
        <v>5</v>
      </c>
      <c r="N111" s="84">
        <f>(G111-H111)/(I111-J111)</f>
        <v>1.407142857142857</v>
      </c>
    </row>
    <row r="112" spans="1:14">
      <c r="A112" s="77" t="s">
        <v>1164</v>
      </c>
      <c r="B112" s="77">
        <v>4</v>
      </c>
      <c r="C112" s="77" t="s">
        <v>543</v>
      </c>
      <c r="D112" s="77">
        <v>26</v>
      </c>
      <c r="E112" s="77" t="str">
        <f t="shared" si="1"/>
        <v>NP26</v>
      </c>
      <c r="F112" s="80">
        <v>5.2401999999999997</v>
      </c>
      <c r="G112" s="81">
        <v>0.48799999999999999</v>
      </c>
      <c r="H112" s="81">
        <v>3.0000000000000001E-3</v>
      </c>
      <c r="I112" s="81">
        <v>0.33700000000000002</v>
      </c>
      <c r="J112" s="81">
        <v>5.0000000000000001E-3</v>
      </c>
      <c r="K112" s="164">
        <f>(10*29.6*L112)*((G112-H112)-(I112-J112))/(F112*M112)</f>
        <v>51.854509369871366</v>
      </c>
      <c r="L112" s="82">
        <v>30</v>
      </c>
      <c r="M112" s="83">
        <v>5</v>
      </c>
      <c r="N112" s="84">
        <f>(G112-H112)/(I112-J112)</f>
        <v>1.4608433734939759</v>
      </c>
    </row>
    <row r="113" spans="1:14">
      <c r="A113" s="77" t="s">
        <v>1174</v>
      </c>
      <c r="B113" s="77">
        <v>4</v>
      </c>
      <c r="C113" s="77" t="s">
        <v>543</v>
      </c>
      <c r="D113" s="77">
        <v>55</v>
      </c>
      <c r="E113" s="77" t="str">
        <f t="shared" si="1"/>
        <v>NP55</v>
      </c>
      <c r="F113" s="80">
        <v>5.2401999999999997</v>
      </c>
      <c r="G113" s="81">
        <v>0.61399999999999999</v>
      </c>
      <c r="H113" s="81">
        <v>5.0000000000000001E-3</v>
      </c>
      <c r="I113" s="81">
        <v>0.41599999999999998</v>
      </c>
      <c r="J113" s="81">
        <v>7.0000000000000001E-3</v>
      </c>
      <c r="K113" s="164">
        <f>(10*29.6*L113)*((G113-H113)-(I113-J113))/(F113*M113)</f>
        <v>67.783672378916833</v>
      </c>
      <c r="L113" s="82">
        <v>30</v>
      </c>
      <c r="M113" s="83">
        <v>5</v>
      </c>
      <c r="N113" s="84">
        <f>(G113-H113)/(I113-J113)</f>
        <v>1.488997555012225</v>
      </c>
    </row>
    <row r="114" spans="1:14">
      <c r="A114" s="77" t="s">
        <v>1168</v>
      </c>
      <c r="B114" s="77">
        <v>4</v>
      </c>
      <c r="C114" s="77" t="s">
        <v>543</v>
      </c>
      <c r="D114" s="77">
        <v>91</v>
      </c>
      <c r="E114" s="77" t="str">
        <f t="shared" si="1"/>
        <v>NP91</v>
      </c>
      <c r="F114" s="80">
        <v>5.2401999999999997</v>
      </c>
      <c r="G114" s="81">
        <v>0.57099999999999995</v>
      </c>
      <c r="H114" s="81">
        <v>6.0000000000000001E-3</v>
      </c>
      <c r="I114" s="81">
        <v>0.39300000000000002</v>
      </c>
      <c r="J114" s="81">
        <v>8.9999999999999993E-3</v>
      </c>
      <c r="K114" s="164">
        <f>(10*29.6*L114)*((G114-H114)-(I114-J114))/(F114*M114)</f>
        <v>61.344223502919718</v>
      </c>
      <c r="L114" s="82">
        <v>30</v>
      </c>
      <c r="M114" s="83">
        <v>5</v>
      </c>
      <c r="N114" s="84">
        <f>(G114-H114)/(I114-J114)</f>
        <v>1.4713541666666665</v>
      </c>
    </row>
    <row r="115" spans="1:14">
      <c r="A115" s="77" t="s">
        <v>1177</v>
      </c>
      <c r="B115" s="77">
        <v>4</v>
      </c>
      <c r="C115" s="77" t="s">
        <v>541</v>
      </c>
      <c r="D115" s="77">
        <v>4</v>
      </c>
      <c r="E115" s="77" t="str">
        <f t="shared" si="1"/>
        <v>P4</v>
      </c>
      <c r="F115" s="80">
        <v>5.2401999999999997</v>
      </c>
      <c r="G115" s="81">
        <v>0.34200000000000003</v>
      </c>
      <c r="H115" s="81">
        <v>5.0000000000000001E-3</v>
      </c>
      <c r="I115" s="81">
        <v>0.247</v>
      </c>
      <c r="J115" s="81">
        <v>7.0000000000000001E-3</v>
      </c>
      <c r="K115" s="164">
        <f>(10*29.6*L115)*((G115-H115)-(I115-J115))/(F115*M115)</f>
        <v>32.875081103774676</v>
      </c>
      <c r="L115" s="82">
        <v>30</v>
      </c>
      <c r="M115" s="83">
        <v>5</v>
      </c>
      <c r="N115" s="84">
        <f>(G115-H115)/(I115-J115)</f>
        <v>1.4041666666666668</v>
      </c>
    </row>
    <row r="116" spans="1:14">
      <c r="A116" s="77" t="s">
        <v>1163</v>
      </c>
      <c r="B116" s="77">
        <v>4</v>
      </c>
      <c r="C116" s="77" t="s">
        <v>541</v>
      </c>
      <c r="D116" s="77">
        <v>11</v>
      </c>
      <c r="E116" s="77" t="str">
        <f t="shared" si="1"/>
        <v>P11</v>
      </c>
      <c r="F116" s="80">
        <v>5.2401999999999997</v>
      </c>
      <c r="G116" s="81">
        <v>0.40699999999999997</v>
      </c>
      <c r="H116" s="81">
        <v>5.0000000000000001E-3</v>
      </c>
      <c r="I116" s="81">
        <v>0.311</v>
      </c>
      <c r="J116" s="81">
        <v>7.0000000000000001E-3</v>
      </c>
      <c r="K116" s="164">
        <f>(10*29.6*L116)*((G116-H116)-(I116-J116))/(F116*M116)</f>
        <v>33.213999465669239</v>
      </c>
      <c r="L116" s="82">
        <v>30</v>
      </c>
      <c r="M116" s="83">
        <v>5</v>
      </c>
      <c r="N116" s="84">
        <f>(G116-H116)/(I116-J116)</f>
        <v>1.3223684210526314</v>
      </c>
    </row>
    <row r="117" spans="1:14">
      <c r="A117" s="77" t="s">
        <v>1165</v>
      </c>
      <c r="B117" s="77">
        <v>4</v>
      </c>
      <c r="C117" s="77" t="s">
        <v>541</v>
      </c>
      <c r="D117" s="77">
        <v>52</v>
      </c>
      <c r="E117" s="77" t="str">
        <f t="shared" si="1"/>
        <v>P52</v>
      </c>
      <c r="F117" s="80">
        <v>5.2401999999999997</v>
      </c>
      <c r="G117" s="81">
        <v>0.34399999999999997</v>
      </c>
      <c r="H117" s="81">
        <v>4.0000000000000001E-3</v>
      </c>
      <c r="I117" s="81">
        <v>0.24299999999999999</v>
      </c>
      <c r="J117" s="81">
        <v>6.0000000000000001E-3</v>
      </c>
      <c r="K117" s="164">
        <f>(10*29.6*L117)*((G117-H117)-(I117-J117))/(F117*M117)</f>
        <v>34.908591275142165</v>
      </c>
      <c r="L117" s="82">
        <v>30</v>
      </c>
      <c r="M117" s="83">
        <v>5</v>
      </c>
      <c r="N117" s="84">
        <f>(G117-H117)/(I117-J117)</f>
        <v>1.4345991561181435</v>
      </c>
    </row>
    <row r="118" spans="1:14">
      <c r="A118" s="77" t="s">
        <v>1169</v>
      </c>
      <c r="B118" s="77">
        <v>4</v>
      </c>
      <c r="C118" s="77" t="s">
        <v>541</v>
      </c>
      <c r="D118" s="77">
        <v>62</v>
      </c>
      <c r="E118" s="77" t="str">
        <f t="shared" si="1"/>
        <v>P62</v>
      </c>
      <c r="F118" s="80">
        <v>5.2401999999999997</v>
      </c>
      <c r="G118" s="81">
        <v>0.38800000000000001</v>
      </c>
      <c r="H118" s="81">
        <v>4.0000000000000001E-3</v>
      </c>
      <c r="I118" s="81">
        <v>0.26500000000000001</v>
      </c>
      <c r="J118" s="81">
        <v>6.0000000000000001E-3</v>
      </c>
      <c r="K118" s="164">
        <f>(10*29.6*L118)*((G118-H118)-(I118-J118))/(F118*M118)</f>
        <v>42.364795236823021</v>
      </c>
      <c r="L118" s="82">
        <v>30</v>
      </c>
      <c r="M118" s="83">
        <v>5</v>
      </c>
      <c r="N118" s="84">
        <f>(G118-H118)/(I118-J118)</f>
        <v>1.4826254826254825</v>
      </c>
    </row>
    <row r="119" spans="1:14">
      <c r="A119" s="77" t="s">
        <v>1182</v>
      </c>
      <c r="B119" s="77">
        <v>4</v>
      </c>
      <c r="C119" s="77" t="s">
        <v>541</v>
      </c>
      <c r="D119" s="77">
        <v>92</v>
      </c>
      <c r="E119" s="77" t="str">
        <f t="shared" si="1"/>
        <v>P92</v>
      </c>
      <c r="F119" s="80">
        <v>5.2401999999999997</v>
      </c>
      <c r="G119" s="81">
        <v>0.318</v>
      </c>
      <c r="H119" s="81">
        <v>5.0000000000000001E-3</v>
      </c>
      <c r="I119" s="81">
        <v>0.23350000000000001</v>
      </c>
      <c r="J119" s="81">
        <v>6.4999999999999997E-3</v>
      </c>
      <c r="K119" s="164">
        <f>(10*29.6*L119)*((G119-H119)-(I119-J119))/(F119*M119)</f>
        <v>29.146979122934237</v>
      </c>
      <c r="L119" s="82">
        <v>30</v>
      </c>
      <c r="M119" s="83">
        <v>5</v>
      </c>
      <c r="N119" s="84">
        <f>(G119-H119)/(I119-J119)</f>
        <v>1.3788546255506609</v>
      </c>
    </row>
    <row r="120" spans="1:14">
      <c r="A120" s="77" t="s">
        <v>1241</v>
      </c>
      <c r="B120" s="77">
        <v>5</v>
      </c>
      <c r="C120" s="77" t="s">
        <v>539</v>
      </c>
      <c r="D120" s="77">
        <v>17</v>
      </c>
      <c r="E120" s="77" t="str">
        <f t="shared" si="1"/>
        <v>C17</v>
      </c>
      <c r="F120" s="80">
        <v>5.2401999999999997</v>
      </c>
      <c r="G120" s="81">
        <v>0.40699999999999997</v>
      </c>
      <c r="H120" s="81">
        <v>1.0999999999999999E-2</v>
      </c>
      <c r="I120" s="81">
        <v>0.27300000000000002</v>
      </c>
      <c r="J120" s="81">
        <v>1.2E-2</v>
      </c>
      <c r="K120" s="164">
        <f>(10*29.6*L120)*((G120-H120)-(I120-J120))/(F120*M120)</f>
        <v>45.753978855768842</v>
      </c>
      <c r="L120" s="82">
        <v>30</v>
      </c>
      <c r="M120" s="83">
        <v>5</v>
      </c>
      <c r="N120" s="84">
        <f>(G120-H120)/(I120-J120)</f>
        <v>1.5172413793103445</v>
      </c>
    </row>
    <row r="121" spans="1:14">
      <c r="A121" s="77" t="s">
        <v>1238</v>
      </c>
      <c r="B121" s="77">
        <v>5</v>
      </c>
      <c r="C121" s="77" t="s">
        <v>539</v>
      </c>
      <c r="D121" s="77">
        <v>30</v>
      </c>
      <c r="E121" s="77" t="str">
        <f t="shared" si="1"/>
        <v>C30</v>
      </c>
      <c r="F121" s="80">
        <v>5.2401999999999997</v>
      </c>
      <c r="G121" s="81">
        <v>0.24199999999999999</v>
      </c>
      <c r="H121" s="81">
        <v>4.0000000000000001E-3</v>
      </c>
      <c r="I121" s="81">
        <v>0.16200000000000001</v>
      </c>
      <c r="J121" s="81">
        <v>5.0000000000000001E-3</v>
      </c>
      <c r="K121" s="164">
        <f>(10*29.6*L121)*((G121-H121)-(I121-J121))/(F121*M121)</f>
        <v>27.452387313461312</v>
      </c>
      <c r="L121" s="82">
        <v>30</v>
      </c>
      <c r="M121" s="83">
        <v>5</v>
      </c>
      <c r="N121" s="84">
        <f>(G121-H121)/(I121-J121)</f>
        <v>1.5159235668789808</v>
      </c>
    </row>
    <row r="122" spans="1:14">
      <c r="A122" s="77" t="s">
        <v>1228</v>
      </c>
      <c r="B122" s="77">
        <v>5</v>
      </c>
      <c r="C122" s="77" t="s">
        <v>539</v>
      </c>
      <c r="D122" s="77">
        <v>32</v>
      </c>
      <c r="E122" s="77" t="str">
        <f t="shared" si="1"/>
        <v>C32</v>
      </c>
      <c r="F122" s="80">
        <v>5.2401999999999997</v>
      </c>
      <c r="G122" s="81">
        <v>0.23</v>
      </c>
      <c r="H122" s="81">
        <v>4.0000000000000001E-3</v>
      </c>
      <c r="I122" s="81">
        <v>0.156</v>
      </c>
      <c r="J122" s="81">
        <v>6.0000000000000001E-3</v>
      </c>
      <c r="K122" s="164">
        <f>(10*29.6*L122)*((G122-H122)-(I122-J122))/(F122*M122)</f>
        <v>25.757795503988401</v>
      </c>
      <c r="L122" s="82">
        <v>30</v>
      </c>
      <c r="M122" s="83">
        <v>5</v>
      </c>
      <c r="N122" s="84">
        <f>(G122-H122)/(I122-J122)</f>
        <v>1.5066666666666668</v>
      </c>
    </row>
    <row r="123" spans="1:14">
      <c r="A123" s="77" t="s">
        <v>1226</v>
      </c>
      <c r="B123" s="77">
        <v>5</v>
      </c>
      <c r="C123" s="77" t="s">
        <v>539</v>
      </c>
      <c r="D123" s="77">
        <v>39</v>
      </c>
      <c r="E123" s="77" t="str">
        <f t="shared" si="1"/>
        <v>C39</v>
      </c>
      <c r="F123" s="80">
        <v>5.2401999999999997</v>
      </c>
      <c r="G123" s="81">
        <v>0.20899999999999999</v>
      </c>
      <c r="H123" s="81">
        <v>1E-3</v>
      </c>
      <c r="I123" s="81">
        <v>0.13300000000000001</v>
      </c>
      <c r="J123" s="81">
        <v>2E-3</v>
      </c>
      <c r="K123" s="164">
        <f>(10*29.6*L123)*((G123-H123)-(I123-J123))/(F123*M123)</f>
        <v>130.48356932941488</v>
      </c>
      <c r="L123" s="82">
        <v>30</v>
      </c>
      <c r="M123" s="83">
        <v>1</v>
      </c>
      <c r="N123" s="84">
        <f>(G123-H123)/(I123-J123)</f>
        <v>1.5877862595419845</v>
      </c>
    </row>
    <row r="124" spans="1:14">
      <c r="A124" s="77" t="s">
        <v>1222</v>
      </c>
      <c r="B124" s="77">
        <v>5</v>
      </c>
      <c r="C124" s="77" t="s">
        <v>539</v>
      </c>
      <c r="D124" s="77">
        <v>53</v>
      </c>
      <c r="E124" s="77" t="str">
        <f t="shared" si="1"/>
        <v>C53</v>
      </c>
      <c r="F124" s="80">
        <v>5.2401999999999997</v>
      </c>
      <c r="G124" s="81">
        <v>0.38700000000000001</v>
      </c>
      <c r="H124" s="81">
        <v>4.0000000000000001E-3</v>
      </c>
      <c r="I124" s="81">
        <v>0.25900000000000001</v>
      </c>
      <c r="J124" s="81">
        <v>6.0000000000000001E-3</v>
      </c>
      <c r="K124" s="164">
        <f>(10*29.6*L124)*((G124-H124)-(I124-J124))/(F124*M124)</f>
        <v>44.059387046295946</v>
      </c>
      <c r="L124" s="82">
        <v>30</v>
      </c>
      <c r="M124" s="83">
        <v>5</v>
      </c>
      <c r="N124" s="84">
        <f>(G124-H124)/(I124-J124)</f>
        <v>1.5138339920948616</v>
      </c>
    </row>
    <row r="125" spans="1:14">
      <c r="A125" s="77" t="s">
        <v>1230</v>
      </c>
      <c r="B125" s="77">
        <v>5</v>
      </c>
      <c r="C125" s="77" t="s">
        <v>545</v>
      </c>
      <c r="D125" s="77">
        <v>34</v>
      </c>
      <c r="E125" s="77" t="str">
        <f t="shared" si="1"/>
        <v>N34</v>
      </c>
      <c r="F125" s="80">
        <v>5.2401999999999997</v>
      </c>
      <c r="G125" s="81">
        <v>0.107</v>
      </c>
      <c r="H125" s="81">
        <v>3.0000000000000001E-3</v>
      </c>
      <c r="I125" s="81">
        <v>7.2999999999999995E-2</v>
      </c>
      <c r="J125" s="81">
        <v>4.0000000000000001E-3</v>
      </c>
      <c r="K125" s="164">
        <f>(10*29.6*L125)*((G125-H125)-(I125-J125))/(F125*M125)</f>
        <v>11.862142666310447</v>
      </c>
      <c r="L125" s="82">
        <v>30</v>
      </c>
      <c r="M125" s="83">
        <v>5</v>
      </c>
      <c r="N125" s="84">
        <f>(G125-H125)/(I125-J125)</f>
        <v>1.5072463768115942</v>
      </c>
    </row>
    <row r="126" spans="1:14">
      <c r="A126" s="77" t="s">
        <v>1240</v>
      </c>
      <c r="B126" s="77">
        <v>5</v>
      </c>
      <c r="C126" s="77" t="s">
        <v>545</v>
      </c>
      <c r="D126" s="77">
        <v>58</v>
      </c>
      <c r="E126" s="77" t="str">
        <f t="shared" si="1"/>
        <v>N58</v>
      </c>
      <c r="F126" s="80">
        <v>5.2401999999999997</v>
      </c>
      <c r="G126" s="81">
        <v>0.249</v>
      </c>
      <c r="H126" s="81">
        <v>5.0000000000000001E-3</v>
      </c>
      <c r="I126" s="81">
        <v>0.16600000000000001</v>
      </c>
      <c r="J126" s="81">
        <v>6.0000000000000001E-3</v>
      </c>
      <c r="K126" s="164">
        <f>(10*29.6*L126)*((G126-H126)-(I126-J126))/(F126*M126)</f>
        <v>28.469142399145067</v>
      </c>
      <c r="L126" s="82">
        <v>30</v>
      </c>
      <c r="M126" s="83">
        <v>5</v>
      </c>
      <c r="N126" s="84">
        <f>(G126-H126)/(I126-J126)</f>
        <v>1.5249999999999999</v>
      </c>
    </row>
    <row r="127" spans="1:14">
      <c r="A127" s="77" t="s">
        <v>1227</v>
      </c>
      <c r="B127" s="77">
        <v>5</v>
      </c>
      <c r="C127" s="77" t="s">
        <v>545</v>
      </c>
      <c r="D127" s="77">
        <v>59</v>
      </c>
      <c r="E127" s="77" t="str">
        <f t="shared" si="1"/>
        <v>N59</v>
      </c>
      <c r="F127" s="80">
        <v>5.2401999999999997</v>
      </c>
      <c r="G127" s="81">
        <v>4.9000000000000002E-2</v>
      </c>
      <c r="H127" s="81">
        <v>2E-3</v>
      </c>
      <c r="I127" s="81">
        <v>3.2000000000000001E-2</v>
      </c>
      <c r="J127" s="81">
        <v>3.0000000000000001E-3</v>
      </c>
      <c r="K127" s="164">
        <f>(10*29.6*L127)*((G127-H127)-(I127-J127))/(F127*M127)</f>
        <v>6.1005305141025143</v>
      </c>
      <c r="L127" s="82">
        <v>30</v>
      </c>
      <c r="M127" s="83">
        <v>5</v>
      </c>
      <c r="N127" s="84">
        <f>(G127-H127)/(I127-J127)</f>
        <v>1.6206896551724137</v>
      </c>
    </row>
    <row r="128" spans="1:14">
      <c r="A128" s="77" t="s">
        <v>1235</v>
      </c>
      <c r="B128" s="77">
        <v>5</v>
      </c>
      <c r="C128" s="77" t="s">
        <v>545</v>
      </c>
      <c r="D128" s="77">
        <v>80</v>
      </c>
      <c r="E128" s="77" t="str">
        <f t="shared" si="1"/>
        <v>N80</v>
      </c>
      <c r="F128" s="80">
        <v>5.2401999999999997</v>
      </c>
      <c r="G128" s="81">
        <v>0.44400000000000001</v>
      </c>
      <c r="H128" s="81">
        <v>5.0000000000000001E-3</v>
      </c>
      <c r="I128" s="81">
        <v>0.28699999999999998</v>
      </c>
      <c r="J128" s="81">
        <v>6.0000000000000001E-3</v>
      </c>
      <c r="K128" s="164">
        <f>(10*29.6*L128)*((G128-H128)-(I128-J128))/(F128*M128)</f>
        <v>53.549101179344305</v>
      </c>
      <c r="L128" s="82">
        <v>30</v>
      </c>
      <c r="M128" s="83">
        <v>5</v>
      </c>
      <c r="N128" s="84">
        <f>(G128-H128)/(I128-J128)</f>
        <v>1.5622775800711746</v>
      </c>
    </row>
    <row r="129" spans="1:14">
      <c r="A129" s="77" t="s">
        <v>1232</v>
      </c>
      <c r="B129" s="77">
        <v>5</v>
      </c>
      <c r="C129" s="77" t="s">
        <v>545</v>
      </c>
      <c r="D129" s="77">
        <v>87</v>
      </c>
      <c r="E129" s="77" t="str">
        <f t="shared" si="1"/>
        <v>N87</v>
      </c>
      <c r="F129" s="80">
        <v>5.2401999999999997</v>
      </c>
      <c r="G129" s="81">
        <v>7.0000000000000007E-2</v>
      </c>
      <c r="H129" s="81">
        <v>3.0000000000000001E-3</v>
      </c>
      <c r="I129" s="81">
        <v>5.2999999999999999E-2</v>
      </c>
      <c r="J129" s="81">
        <v>4.0000000000000001E-3</v>
      </c>
      <c r="K129" s="164">
        <f>(10*29.6*L129)*((G129-H129)-(I129-J129))/(F129*M129)</f>
        <v>6.1005305141025161</v>
      </c>
      <c r="L129" s="82">
        <v>30</v>
      </c>
      <c r="M129" s="83">
        <v>5</v>
      </c>
      <c r="N129" s="84">
        <f>(G129-H129)/(I129-J129)</f>
        <v>1.3673469387755102</v>
      </c>
    </row>
    <row r="130" spans="1:14">
      <c r="A130" s="77" t="s">
        <v>1225</v>
      </c>
      <c r="B130" s="77">
        <v>5</v>
      </c>
      <c r="C130" s="77" t="s">
        <v>543</v>
      </c>
      <c r="D130" s="77">
        <v>18</v>
      </c>
      <c r="E130" s="77" t="str">
        <f t="shared" si="1"/>
        <v>NP18</v>
      </c>
      <c r="F130" s="80">
        <v>5.2401999999999997</v>
      </c>
      <c r="G130" s="81">
        <v>9.2999999999999999E-2</v>
      </c>
      <c r="H130" s="81">
        <v>2E-3</v>
      </c>
      <c r="I130" s="81">
        <v>6.9000000000000006E-2</v>
      </c>
      <c r="J130" s="81">
        <v>4.0000000000000001E-3</v>
      </c>
      <c r="K130" s="164">
        <f>(10*29.6*L130)*((G130-H130)-(I130-J130))/(F130*M130)</f>
        <v>8.8118774092591874</v>
      </c>
      <c r="L130" s="82">
        <v>30</v>
      </c>
      <c r="M130" s="83">
        <v>5</v>
      </c>
      <c r="N130" s="84">
        <f>(G130-H130)/(I130-J130)</f>
        <v>1.4</v>
      </c>
    </row>
    <row r="131" spans="1:14">
      <c r="A131" s="77" t="s">
        <v>1231</v>
      </c>
      <c r="B131" s="77">
        <v>5</v>
      </c>
      <c r="C131" s="77" t="s">
        <v>543</v>
      </c>
      <c r="D131" s="77">
        <v>60</v>
      </c>
      <c r="E131" s="77" t="str">
        <f t="shared" ref="E131:E194" si="2">CONCATENATE(C131,D131)</f>
        <v>NP60</v>
      </c>
      <c r="F131" s="80">
        <v>5.2401999999999997</v>
      </c>
      <c r="G131" s="81">
        <v>0.52500000000000002</v>
      </c>
      <c r="H131" s="81">
        <v>8.0000000000000002E-3</v>
      </c>
      <c r="I131" s="81">
        <v>0.34599999999999997</v>
      </c>
      <c r="J131" s="81">
        <v>0.01</v>
      </c>
      <c r="K131" s="164">
        <f>(10*29.6*L131)*((G131-H131)-(I131-J131))/(F131*M131)</f>
        <v>61.344223502919753</v>
      </c>
      <c r="L131" s="82">
        <v>30</v>
      </c>
      <c r="M131" s="83">
        <v>5</v>
      </c>
      <c r="N131" s="84">
        <f>(G131-H131)/(I131-J131)</f>
        <v>1.5386904761904765</v>
      </c>
    </row>
    <row r="132" spans="1:14">
      <c r="A132" s="77" t="s">
        <v>1223</v>
      </c>
      <c r="B132" s="77">
        <v>5</v>
      </c>
      <c r="C132" s="77" t="s">
        <v>543</v>
      </c>
      <c r="D132" s="77">
        <v>62</v>
      </c>
      <c r="E132" s="77" t="str">
        <f t="shared" si="2"/>
        <v>NP62</v>
      </c>
      <c r="F132" s="80">
        <v>5.2401999999999997</v>
      </c>
      <c r="G132" s="81">
        <v>3.5999999999999997E-2</v>
      </c>
      <c r="H132" s="81">
        <v>2E-3</v>
      </c>
      <c r="I132" s="81">
        <v>0.03</v>
      </c>
      <c r="J132" s="81">
        <v>4.0000000000000001E-3</v>
      </c>
      <c r="K132" s="164">
        <f>(10*29.6*L132)*((G132-H132)-(I132-J132))/(F132*M132)</f>
        <v>2.7113468951566722</v>
      </c>
      <c r="L132" s="82">
        <v>30</v>
      </c>
      <c r="M132" s="83">
        <v>5</v>
      </c>
      <c r="N132" s="84">
        <f>(G132-H132)/(I132-J132)</f>
        <v>1.3076923076923075</v>
      </c>
    </row>
    <row r="133" spans="1:14">
      <c r="A133" s="77" t="s">
        <v>1234</v>
      </c>
      <c r="B133" s="77">
        <v>5</v>
      </c>
      <c r="C133" s="77" t="s">
        <v>543</v>
      </c>
      <c r="D133" s="77">
        <v>75</v>
      </c>
      <c r="E133" s="77" t="str">
        <f t="shared" si="2"/>
        <v>NP75</v>
      </c>
      <c r="F133" s="80">
        <v>5.2401999999999997</v>
      </c>
      <c r="G133" s="81">
        <v>3.6999999999999998E-2</v>
      </c>
      <c r="H133" s="81">
        <v>4.0000000000000001E-3</v>
      </c>
      <c r="I133" s="81">
        <v>3.5999999999999997E-2</v>
      </c>
      <c r="J133" s="81">
        <v>5.0000000000000001E-3</v>
      </c>
      <c r="K133" s="164">
        <f>(10*29.6*L133)*((G133-H133)-(I133-J133))/(F133*M133)</f>
        <v>0.67783672378917015</v>
      </c>
      <c r="L133" s="82">
        <v>30</v>
      </c>
      <c r="M133" s="83">
        <v>5</v>
      </c>
      <c r="N133" s="84">
        <f>(G133-H133)/(I133-J133)</f>
        <v>1.0645161290322582</v>
      </c>
    </row>
    <row r="134" spans="1:14">
      <c r="A134" s="77" t="s">
        <v>1239</v>
      </c>
      <c r="B134" s="77">
        <v>5</v>
      </c>
      <c r="C134" s="77" t="s">
        <v>543</v>
      </c>
      <c r="D134" s="77">
        <v>98</v>
      </c>
      <c r="E134" s="77" t="str">
        <f t="shared" si="2"/>
        <v>NP98</v>
      </c>
      <c r="F134" s="80">
        <v>5.2401999999999997</v>
      </c>
      <c r="G134" s="81">
        <v>0.04</v>
      </c>
      <c r="H134" s="81">
        <v>4.0000000000000001E-3</v>
      </c>
      <c r="I134" s="81">
        <v>3.4000000000000002E-2</v>
      </c>
      <c r="J134" s="81">
        <v>5.0000000000000001E-3</v>
      </c>
      <c r="K134" s="164">
        <f>(10*29.6*L134)*((G134-H134)-(I134-J134))/(F134*M134)</f>
        <v>2.3724285332620902</v>
      </c>
      <c r="L134" s="82">
        <v>30</v>
      </c>
      <c r="M134" s="83">
        <v>5</v>
      </c>
      <c r="N134" s="84">
        <f>(G134-H134)/(I134-J134)</f>
        <v>1.2413793103448276</v>
      </c>
    </row>
    <row r="135" spans="1:14">
      <c r="A135" s="77" t="s">
        <v>1229</v>
      </c>
      <c r="B135" s="77">
        <v>5</v>
      </c>
      <c r="C135" s="77" t="s">
        <v>541</v>
      </c>
      <c r="D135" s="77">
        <v>13</v>
      </c>
      <c r="E135" s="77" t="str">
        <f t="shared" si="2"/>
        <v>P13</v>
      </c>
      <c r="F135" s="80">
        <v>5.2401999999999997</v>
      </c>
      <c r="G135" s="81">
        <v>0.188</v>
      </c>
      <c r="H135" s="81">
        <v>3.0000000000000001E-3</v>
      </c>
      <c r="I135" s="81">
        <v>0.13100000000000001</v>
      </c>
      <c r="J135" s="81">
        <v>5.0000000000000001E-3</v>
      </c>
      <c r="K135" s="164">
        <f>(10*29.6*L135)*((G135-H135)-(I135-J135))/(F135*M135)</f>
        <v>19.996183351780463</v>
      </c>
      <c r="L135" s="82">
        <v>30</v>
      </c>
      <c r="M135" s="83">
        <v>5</v>
      </c>
      <c r="N135" s="84">
        <f>(G135-H135)/(I135-J135)</f>
        <v>1.4682539682539681</v>
      </c>
    </row>
    <row r="136" spans="1:14">
      <c r="A136" s="77" t="s">
        <v>1236</v>
      </c>
      <c r="B136" s="77">
        <v>5</v>
      </c>
      <c r="C136" s="77" t="s">
        <v>541</v>
      </c>
      <c r="D136" s="77">
        <v>55</v>
      </c>
      <c r="E136" s="77" t="str">
        <f t="shared" si="2"/>
        <v>P55</v>
      </c>
      <c r="F136" s="80">
        <v>5.2401999999999997</v>
      </c>
      <c r="G136" s="81">
        <v>0.113</v>
      </c>
      <c r="H136" s="81">
        <v>2E-3</v>
      </c>
      <c r="I136" s="81">
        <v>8.3000000000000004E-2</v>
      </c>
      <c r="J136" s="81">
        <v>4.0000000000000001E-3</v>
      </c>
      <c r="K136" s="164">
        <f>(10*29.6*L136)*((G136-H136)-(I136-J136))/(F136*M136)</f>
        <v>10.845387580626694</v>
      </c>
      <c r="L136" s="82">
        <v>30</v>
      </c>
      <c r="M136" s="83">
        <v>5</v>
      </c>
      <c r="N136" s="84">
        <f>(G136-H136)/(I136-J136)</f>
        <v>1.4050632911392404</v>
      </c>
    </row>
    <row r="137" spans="1:14">
      <c r="A137" s="77" t="s">
        <v>1237</v>
      </c>
      <c r="B137" s="77">
        <v>5</v>
      </c>
      <c r="C137" s="77" t="s">
        <v>541</v>
      </c>
      <c r="D137" s="77">
        <v>85</v>
      </c>
      <c r="E137" s="77" t="str">
        <f t="shared" si="2"/>
        <v>P85</v>
      </c>
      <c r="F137" s="80">
        <v>5.2401999999999997</v>
      </c>
      <c r="G137" s="81">
        <v>5.8999999999999997E-2</v>
      </c>
      <c r="H137" s="81">
        <v>2E-3</v>
      </c>
      <c r="I137" s="81">
        <v>4.7E-2</v>
      </c>
      <c r="J137" s="81">
        <v>3.0000000000000001E-3</v>
      </c>
      <c r="K137" s="164">
        <f>(10*29.6*L137)*((G137-H137)-(I137-J137))/(F137*M137)</f>
        <v>4.4059387046295937</v>
      </c>
      <c r="L137" s="82">
        <v>30</v>
      </c>
      <c r="M137" s="83">
        <v>5</v>
      </c>
      <c r="N137" s="84">
        <f>(G137-H137)/(I137-J137)</f>
        <v>1.2954545454545454</v>
      </c>
    </row>
    <row r="138" spans="1:14">
      <c r="A138" s="77" t="s">
        <v>1224</v>
      </c>
      <c r="B138" s="77">
        <v>5</v>
      </c>
      <c r="C138" s="77" t="s">
        <v>541</v>
      </c>
      <c r="D138" s="77">
        <v>95</v>
      </c>
      <c r="E138" s="77" t="str">
        <f t="shared" si="2"/>
        <v>P95</v>
      </c>
      <c r="F138" s="80">
        <v>5.2401999999999997</v>
      </c>
      <c r="G138" s="81">
        <v>7.6999999999999999E-2</v>
      </c>
      <c r="H138" s="81">
        <v>3.0000000000000001E-3</v>
      </c>
      <c r="I138" s="81">
        <v>5.8999999999999997E-2</v>
      </c>
      <c r="J138" s="81">
        <v>5.0000000000000001E-3</v>
      </c>
      <c r="K138" s="164">
        <f>(10*29.6*L138)*((G138-H138)-(I138-J138))/(F138*M138)</f>
        <v>6.7783672378916817</v>
      </c>
      <c r="L138" s="82">
        <v>30</v>
      </c>
      <c r="M138" s="83">
        <v>5</v>
      </c>
      <c r="N138" s="84">
        <f>(G138-H138)/(I138-J138)</f>
        <v>1.3703703703703702</v>
      </c>
    </row>
    <row r="139" spans="1:14">
      <c r="A139" s="77" t="s">
        <v>1233</v>
      </c>
      <c r="B139" s="77">
        <v>5</v>
      </c>
      <c r="C139" s="77" t="s">
        <v>541</v>
      </c>
      <c r="D139" s="77">
        <v>100</v>
      </c>
      <c r="E139" s="77" t="str">
        <f t="shared" si="2"/>
        <v>P100</v>
      </c>
      <c r="F139" s="80">
        <v>5.2401999999999997</v>
      </c>
      <c r="G139" s="81">
        <v>7.3999999999999996E-2</v>
      </c>
      <c r="H139" s="81">
        <v>2E-3</v>
      </c>
      <c r="I139" s="81">
        <v>5.8000000000000003E-2</v>
      </c>
      <c r="J139" s="81">
        <v>3.0000000000000001E-3</v>
      </c>
      <c r="K139" s="164">
        <f>(10*29.6*L139)*((G139-H139)-(I139-J139))/(F139*M139)</f>
        <v>5.7616121522079293</v>
      </c>
      <c r="L139" s="82">
        <v>30</v>
      </c>
      <c r="M139" s="83">
        <v>5</v>
      </c>
      <c r="N139" s="84">
        <f>(G139-H139)/(I139-J139)</f>
        <v>1.3090909090909091</v>
      </c>
    </row>
    <row r="140" spans="1:14">
      <c r="A140" s="77" t="s">
        <v>1411</v>
      </c>
      <c r="B140" s="77">
        <v>7</v>
      </c>
      <c r="C140" s="77" t="s">
        <v>539</v>
      </c>
      <c r="D140" s="77">
        <v>61</v>
      </c>
      <c r="E140" s="77" t="str">
        <f t="shared" si="2"/>
        <v>C61</v>
      </c>
      <c r="F140" s="80">
        <v>5.2401999999999997</v>
      </c>
      <c r="G140" s="81">
        <v>8.5000000000000006E-2</v>
      </c>
      <c r="H140" s="81">
        <v>5.0000000000000001E-3</v>
      </c>
      <c r="I140" s="81">
        <v>5.8000000000000003E-2</v>
      </c>
      <c r="J140" s="81">
        <v>5.0000000000000001E-3</v>
      </c>
      <c r="K140" s="164">
        <f>(10*29.6*L140)*((G140-H140)-(I140-J140))/(F140*M140)</f>
        <v>45.753978855768857</v>
      </c>
      <c r="L140" s="82">
        <v>30</v>
      </c>
      <c r="M140" s="83">
        <v>1</v>
      </c>
      <c r="N140" s="84">
        <f>(G140-H140)/(I140-J140)</f>
        <v>1.5094339622641508</v>
      </c>
    </row>
    <row r="141" spans="1:14">
      <c r="A141" s="77" t="s">
        <v>1406</v>
      </c>
      <c r="B141" s="77">
        <v>7</v>
      </c>
      <c r="C141" s="77" t="s">
        <v>539</v>
      </c>
      <c r="D141" s="77">
        <v>64</v>
      </c>
      <c r="E141" s="77" t="str">
        <f t="shared" si="2"/>
        <v>C64</v>
      </c>
      <c r="F141" s="80">
        <v>5.2401999999999997</v>
      </c>
      <c r="G141" s="81">
        <v>0.106</v>
      </c>
      <c r="H141" s="81">
        <v>5.0000000000000001E-3</v>
      </c>
      <c r="I141" s="81">
        <v>7.0999999999999994E-2</v>
      </c>
      <c r="J141" s="81">
        <v>6.0000000000000001E-3</v>
      </c>
      <c r="K141" s="164">
        <f>(10*29.6*L141)*((G141-H141)-(I141-J141))/(F141*M141)</f>
        <v>61.005305141025168</v>
      </c>
      <c r="L141" s="82">
        <v>30</v>
      </c>
      <c r="M141" s="83">
        <v>1</v>
      </c>
      <c r="N141" s="84">
        <f>(G141-H141)/(I141-J141)</f>
        <v>1.5538461538461541</v>
      </c>
    </row>
    <row r="142" spans="1:14">
      <c r="A142" s="77" t="s">
        <v>1392</v>
      </c>
      <c r="B142" s="77">
        <v>7</v>
      </c>
      <c r="C142" s="77" t="s">
        <v>539</v>
      </c>
      <c r="D142" s="77">
        <v>76</v>
      </c>
      <c r="E142" s="77" t="str">
        <f t="shared" si="2"/>
        <v>C76</v>
      </c>
      <c r="F142" s="80">
        <v>5.2401999999999997</v>
      </c>
      <c r="G142" s="81">
        <v>0.53500000000000003</v>
      </c>
      <c r="H142" s="81">
        <v>0.01</v>
      </c>
      <c r="I142" s="81">
        <v>0.36699999999999999</v>
      </c>
      <c r="J142" s="81">
        <v>1.7000000000000001E-2</v>
      </c>
      <c r="K142" s="164">
        <f>(10*29.6*L142)*((G142-H142)-(I142-J142))/(F142*M142)</f>
        <v>59.31071333155225</v>
      </c>
      <c r="L142" s="82">
        <v>30</v>
      </c>
      <c r="M142" s="83">
        <v>5</v>
      </c>
      <c r="N142" s="84">
        <f>(G142-H142)/(I142-J142)</f>
        <v>1.5000000000000002</v>
      </c>
    </row>
    <row r="143" spans="1:14">
      <c r="A143" s="77" t="s">
        <v>1399</v>
      </c>
      <c r="B143" s="77">
        <v>7</v>
      </c>
      <c r="C143" s="77" t="s">
        <v>539</v>
      </c>
      <c r="D143" s="77">
        <v>82</v>
      </c>
      <c r="E143" s="77" t="str">
        <f t="shared" si="2"/>
        <v>C82</v>
      </c>
      <c r="F143" s="80">
        <v>5.2401999999999997</v>
      </c>
      <c r="G143" s="81">
        <v>0.104</v>
      </c>
      <c r="H143" s="81">
        <v>5.0000000000000001E-3</v>
      </c>
      <c r="I143" s="81">
        <v>7.0999999999999994E-2</v>
      </c>
      <c r="J143" s="81">
        <v>8.0000000000000002E-3</v>
      </c>
      <c r="K143" s="164">
        <f>(10*29.6*L143)*((G143-H143)-(I143-J143))/(F143*M143)</f>
        <v>61.005305141025133</v>
      </c>
      <c r="L143" s="82">
        <v>30</v>
      </c>
      <c r="M143" s="83">
        <v>1</v>
      </c>
      <c r="N143" s="84">
        <f>(G143-H143)/(I143-J143)</f>
        <v>1.5714285714285712</v>
      </c>
    </row>
    <row r="144" spans="1:14">
      <c r="A144" s="77" t="s">
        <v>1393</v>
      </c>
      <c r="B144" s="77">
        <v>7</v>
      </c>
      <c r="C144" s="77" t="s">
        <v>539</v>
      </c>
      <c r="D144" s="77">
        <v>86</v>
      </c>
      <c r="E144" s="77" t="str">
        <f t="shared" si="2"/>
        <v>C86</v>
      </c>
      <c r="F144" s="80">
        <v>5.2401999999999997</v>
      </c>
      <c r="G144" s="81">
        <v>0.54900000000000004</v>
      </c>
      <c r="H144" s="81">
        <v>8.0000000000000002E-3</v>
      </c>
      <c r="I144" s="81">
        <v>0.36799999999999999</v>
      </c>
      <c r="J144" s="81">
        <v>1.6E-2</v>
      </c>
      <c r="K144" s="164">
        <f>(10*29.6*L144)*((G144-H144)-(I144-J144))/(F144*M144)</f>
        <v>64.055570398076426</v>
      </c>
      <c r="L144" s="82">
        <v>30</v>
      </c>
      <c r="M144" s="83">
        <v>5</v>
      </c>
      <c r="N144" s="84">
        <f>(G144-H144)/(I144-J144)</f>
        <v>1.5369318181818183</v>
      </c>
    </row>
    <row r="145" spans="1:14">
      <c r="A145" s="77" t="s">
        <v>1410</v>
      </c>
      <c r="B145" s="77">
        <v>7</v>
      </c>
      <c r="C145" s="77" t="s">
        <v>545</v>
      </c>
      <c r="D145" s="77">
        <v>31</v>
      </c>
      <c r="E145" s="77" t="str">
        <f t="shared" si="2"/>
        <v>N31</v>
      </c>
      <c r="F145" s="80">
        <v>5.2401999999999997</v>
      </c>
      <c r="G145" s="81">
        <v>0.27300000000000002</v>
      </c>
      <c r="H145" s="81">
        <v>7.0000000000000001E-3</v>
      </c>
      <c r="I145" s="81">
        <v>0.16600000000000001</v>
      </c>
      <c r="J145" s="81">
        <v>7.0000000000000001E-3</v>
      </c>
      <c r="K145" s="164">
        <f>(10*29.6*L145)*((G145-H145)-(I145-J145))/(F145*M145)</f>
        <v>181.32132361360257</v>
      </c>
      <c r="L145" s="82">
        <v>30</v>
      </c>
      <c r="M145" s="83">
        <v>1</v>
      </c>
      <c r="N145" s="84">
        <f>(G145-H145)/(I145-J145)</f>
        <v>1.6729559748427674</v>
      </c>
    </row>
    <row r="146" spans="1:14">
      <c r="A146" s="77" t="s">
        <v>1396</v>
      </c>
      <c r="B146" s="77">
        <v>7</v>
      </c>
      <c r="C146" s="77" t="s">
        <v>545</v>
      </c>
      <c r="D146" s="77">
        <v>36</v>
      </c>
      <c r="E146" s="77" t="str">
        <f t="shared" si="2"/>
        <v>N36</v>
      </c>
      <c r="F146" s="80">
        <v>5.2401999999999997</v>
      </c>
      <c r="G146" s="81">
        <v>0.25</v>
      </c>
      <c r="H146" s="81">
        <v>7.0000000000000001E-3</v>
      </c>
      <c r="I146" s="81">
        <v>0.157</v>
      </c>
      <c r="J146" s="81">
        <v>8.0000000000000002E-3</v>
      </c>
      <c r="K146" s="164">
        <f>(10*29.6*L146)*((G146-H146)-(I146-J146))/(F146*M146)</f>
        <v>159.29163009045459</v>
      </c>
      <c r="L146" s="82">
        <v>30</v>
      </c>
      <c r="M146" s="83">
        <v>1</v>
      </c>
      <c r="N146" s="84">
        <f>(G146-H146)/(I146-J146)</f>
        <v>1.6308724832214765</v>
      </c>
    </row>
    <row r="147" spans="1:14">
      <c r="A147" s="77" t="s">
        <v>1403</v>
      </c>
      <c r="B147" s="77">
        <v>7</v>
      </c>
      <c r="C147" s="77" t="s">
        <v>545</v>
      </c>
      <c r="D147" s="77">
        <v>107</v>
      </c>
      <c r="E147" s="77" t="str">
        <f t="shared" si="2"/>
        <v>N107</v>
      </c>
      <c r="F147" s="80">
        <v>5.2401999999999997</v>
      </c>
      <c r="G147" s="81">
        <v>0.20200000000000001</v>
      </c>
      <c r="H147" s="81">
        <v>8.9999999999999993E-3</v>
      </c>
      <c r="I147" s="81">
        <v>0.13</v>
      </c>
      <c r="J147" s="81">
        <v>8.9999999999999993E-3</v>
      </c>
      <c r="K147" s="164">
        <f>(10*29.6*L147)*((G147-H147)-(I147-J147))/(F147*M147)</f>
        <v>122.01061028205029</v>
      </c>
      <c r="L147" s="82">
        <v>30</v>
      </c>
      <c r="M147" s="83">
        <v>1</v>
      </c>
      <c r="N147" s="84">
        <f>(G147-H147)/(I147-J147)</f>
        <v>1.5950413223140494</v>
      </c>
    </row>
    <row r="148" spans="1:14">
      <c r="A148" s="77" t="s">
        <v>1404</v>
      </c>
      <c r="B148" s="77">
        <v>7</v>
      </c>
      <c r="C148" s="77" t="s">
        <v>545</v>
      </c>
      <c r="D148" s="77">
        <v>108</v>
      </c>
      <c r="E148" s="77" t="str">
        <f t="shared" si="2"/>
        <v>N108</v>
      </c>
      <c r="F148" s="80">
        <v>5.2401999999999997</v>
      </c>
      <c r="G148" s="81">
        <v>0.27700000000000002</v>
      </c>
      <c r="H148" s="81">
        <v>7.0000000000000001E-3</v>
      </c>
      <c r="I148" s="81">
        <v>0.17399999999999999</v>
      </c>
      <c r="J148" s="81">
        <v>7.0000000000000001E-3</v>
      </c>
      <c r="K148" s="164">
        <f>(10*29.6*L148)*((G148-H148)-(I148-J148))/(F148*M148)</f>
        <v>174.54295637571093</v>
      </c>
      <c r="L148" s="82">
        <v>30</v>
      </c>
      <c r="M148" s="83">
        <v>1</v>
      </c>
      <c r="N148" s="84">
        <f>(G148-H148)/(I148-J148)</f>
        <v>1.6167664670658686</v>
      </c>
    </row>
    <row r="149" spans="1:14">
      <c r="A149" s="77" t="s">
        <v>1405</v>
      </c>
      <c r="B149" s="77">
        <v>7</v>
      </c>
      <c r="C149" s="77" t="s">
        <v>545</v>
      </c>
      <c r="D149" s="77">
        <v>110</v>
      </c>
      <c r="E149" s="77" t="str">
        <f t="shared" si="2"/>
        <v>N110</v>
      </c>
      <c r="F149" s="80">
        <v>5.2401999999999997</v>
      </c>
      <c r="G149" s="81">
        <v>0.29399999999999998</v>
      </c>
      <c r="H149" s="81">
        <v>5.0000000000000001E-3</v>
      </c>
      <c r="I149" s="81">
        <v>0.183</v>
      </c>
      <c r="J149" s="81">
        <v>6.0000000000000001E-3</v>
      </c>
      <c r="K149" s="164">
        <f>(10*29.6*L149)*((G149-H149)-(I149-J149))/(F149*M149)</f>
        <v>189.79428266096713</v>
      </c>
      <c r="L149" s="82">
        <v>30</v>
      </c>
      <c r="M149" s="83">
        <v>1</v>
      </c>
      <c r="N149" s="84">
        <f>(G149-H149)/(I149-J149)</f>
        <v>1.6327683615819208</v>
      </c>
    </row>
    <row r="150" spans="1:14">
      <c r="A150" s="77" t="s">
        <v>1407</v>
      </c>
      <c r="B150" s="77">
        <v>7</v>
      </c>
      <c r="C150" s="77" t="s">
        <v>543</v>
      </c>
      <c r="D150" s="77">
        <v>41</v>
      </c>
      <c r="E150" s="77" t="str">
        <f t="shared" si="2"/>
        <v>NP41</v>
      </c>
      <c r="F150" s="80">
        <v>5.2401999999999997</v>
      </c>
      <c r="G150" s="81">
        <v>0.315</v>
      </c>
      <c r="H150" s="81">
        <v>4.0000000000000001E-3</v>
      </c>
      <c r="I150" s="81">
        <v>0.20499999999999999</v>
      </c>
      <c r="J150" s="81">
        <v>4.0000000000000001E-3</v>
      </c>
      <c r="K150" s="164">
        <f>(10*29.6*L150)*((G150-H150)-(I150-J150))/(F150*M150)</f>
        <v>186.40509904202133</v>
      </c>
      <c r="L150" s="82">
        <v>30</v>
      </c>
      <c r="M150" s="83">
        <v>1</v>
      </c>
      <c r="N150" s="84">
        <f>(G150-H150)/(I150-J150)</f>
        <v>1.54726368159204</v>
      </c>
    </row>
    <row r="151" spans="1:14">
      <c r="A151" s="77" t="s">
        <v>1409</v>
      </c>
      <c r="B151" s="77">
        <v>7</v>
      </c>
      <c r="C151" s="77" t="s">
        <v>543</v>
      </c>
      <c r="D151" s="77">
        <v>58</v>
      </c>
      <c r="E151" s="77" t="str">
        <f t="shared" si="2"/>
        <v>NP58</v>
      </c>
      <c r="F151" s="80">
        <v>5.2401999999999997</v>
      </c>
      <c r="G151" s="81">
        <v>0.26100000000000001</v>
      </c>
      <c r="H151" s="81">
        <v>5.0000000000000001E-3</v>
      </c>
      <c r="I151" s="81">
        <v>0.20399999999999999</v>
      </c>
      <c r="J151" s="81">
        <v>5.0000000000000001E-3</v>
      </c>
      <c r="K151" s="164">
        <f>(10*29.6*L151)*((G151-H151)-(I151-J151))/(F151*M151)</f>
        <v>96.591733139956531</v>
      </c>
      <c r="L151" s="82">
        <v>30</v>
      </c>
      <c r="M151" s="83">
        <v>1</v>
      </c>
      <c r="N151" s="84">
        <f>(G151-H151)/(I151-J151)</f>
        <v>1.2864321608040203</v>
      </c>
    </row>
    <row r="152" spans="1:14">
      <c r="A152" s="77" t="s">
        <v>1408</v>
      </c>
      <c r="B152" s="77">
        <v>7</v>
      </c>
      <c r="C152" s="77" t="s">
        <v>543</v>
      </c>
      <c r="D152" s="77">
        <v>72</v>
      </c>
      <c r="E152" s="77" t="str">
        <f t="shared" si="2"/>
        <v>NP72</v>
      </c>
      <c r="F152" s="80">
        <v>5.2401999999999997</v>
      </c>
      <c r="G152" s="81">
        <v>0.307</v>
      </c>
      <c r="H152" s="81">
        <v>4.0000000000000001E-3</v>
      </c>
      <c r="I152" s="81">
        <v>0.20899999999999999</v>
      </c>
      <c r="J152" s="81">
        <v>5.0000000000000001E-3</v>
      </c>
      <c r="K152" s="164">
        <f>(10*29.6*L152)*((G152-H152)-(I152-J152))/(F152*M152)</f>
        <v>167.76458913781917</v>
      </c>
      <c r="L152" s="82">
        <v>30</v>
      </c>
      <c r="M152" s="83">
        <v>1</v>
      </c>
      <c r="N152" s="84">
        <f>(G152-H152)/(I152-J152)</f>
        <v>1.4852941176470589</v>
      </c>
    </row>
    <row r="153" spans="1:14">
      <c r="A153" s="77" t="s">
        <v>1395</v>
      </c>
      <c r="B153" s="77">
        <v>7</v>
      </c>
      <c r="C153" s="77" t="s">
        <v>543</v>
      </c>
      <c r="D153" s="77">
        <v>101</v>
      </c>
      <c r="E153" s="77" t="str">
        <f t="shared" si="2"/>
        <v>NP101</v>
      </c>
      <c r="F153" s="80">
        <v>5.2401999999999997</v>
      </c>
      <c r="G153" s="81">
        <v>0.315</v>
      </c>
      <c r="H153" s="81">
        <v>4.0000000000000001E-3</v>
      </c>
      <c r="I153" s="81">
        <v>0.20799999999999999</v>
      </c>
      <c r="J153" s="81">
        <v>6.0000000000000001E-3</v>
      </c>
      <c r="K153" s="164">
        <f>(10*29.6*L153)*((G153-H153)-(I153-J153))/(F153*M153)</f>
        <v>184.71050723254839</v>
      </c>
      <c r="L153" s="82">
        <v>30</v>
      </c>
      <c r="M153" s="83">
        <v>1</v>
      </c>
      <c r="N153" s="84">
        <f>(G153-H153)/(I153-J153)</f>
        <v>1.5396039603960396</v>
      </c>
    </row>
    <row r="154" spans="1:14">
      <c r="A154" s="77" t="s">
        <v>1394</v>
      </c>
      <c r="B154" s="77">
        <v>7</v>
      </c>
      <c r="C154" s="77" t="s">
        <v>543</v>
      </c>
      <c r="D154" s="77">
        <v>102</v>
      </c>
      <c r="E154" s="77" t="str">
        <f t="shared" si="2"/>
        <v>NP102</v>
      </c>
      <c r="F154" s="80">
        <v>5.2401999999999997</v>
      </c>
      <c r="G154" s="81">
        <v>0.36099999999999999</v>
      </c>
      <c r="H154" s="81">
        <v>4.0000000000000001E-3</v>
      </c>
      <c r="I154" s="81">
        <v>0.23400000000000001</v>
      </c>
      <c r="J154" s="81">
        <v>4.0000000000000001E-3</v>
      </c>
      <c r="K154" s="164">
        <f>(10*29.6*L154)*((G154-H154)-(I154-J154))/(F154*M154)</f>
        <v>215.2131598030609</v>
      </c>
      <c r="L154" s="82">
        <v>30</v>
      </c>
      <c r="M154" s="83">
        <v>1</v>
      </c>
      <c r="N154" s="84">
        <f>(G154-H154)/(I154-J154)</f>
        <v>1.5521739130434782</v>
      </c>
    </row>
    <row r="155" spans="1:14">
      <c r="A155" s="77" t="s">
        <v>1400</v>
      </c>
      <c r="B155" s="77">
        <v>7</v>
      </c>
      <c r="C155" s="77" t="s">
        <v>541</v>
      </c>
      <c r="D155" s="77">
        <v>28</v>
      </c>
      <c r="E155" s="77" t="str">
        <f t="shared" si="2"/>
        <v>P28</v>
      </c>
      <c r="F155" s="80">
        <v>5.2401999999999997</v>
      </c>
      <c r="G155" s="81">
        <v>0.19500000000000001</v>
      </c>
      <c r="H155" s="81">
        <v>4.0000000000000001E-3</v>
      </c>
      <c r="I155" s="81">
        <v>0.14899999999999999</v>
      </c>
      <c r="J155" s="81">
        <v>5.0000000000000001E-3</v>
      </c>
      <c r="K155" s="164">
        <f>(10*29.6*L155)*((G155-H155)-(I155-J155))/(F155*M155)</f>
        <v>15.92916300904546</v>
      </c>
      <c r="L155" s="82">
        <v>30</v>
      </c>
      <c r="M155" s="83">
        <v>5</v>
      </c>
      <c r="N155" s="84">
        <f>(G155-H155)/(I155-J155)</f>
        <v>1.3263888888888891</v>
      </c>
    </row>
    <row r="156" spans="1:14">
      <c r="A156" s="77" t="s">
        <v>1397</v>
      </c>
      <c r="B156" s="77">
        <v>7</v>
      </c>
      <c r="C156" s="77" t="s">
        <v>541</v>
      </c>
      <c r="D156" s="77">
        <v>39</v>
      </c>
      <c r="E156" s="77" t="str">
        <f t="shared" si="2"/>
        <v>P39</v>
      </c>
      <c r="F156" s="80">
        <v>5.2401999999999997</v>
      </c>
      <c r="G156" s="81">
        <v>0.22500000000000001</v>
      </c>
      <c r="H156" s="81">
        <v>6.0000000000000001E-3</v>
      </c>
      <c r="I156" s="81">
        <v>0.16800000000000001</v>
      </c>
      <c r="J156" s="81">
        <v>8.0000000000000002E-3</v>
      </c>
      <c r="K156" s="164">
        <f>(10*29.6*L156)*((G156-H156)-(I156-J156))/(F156*M156)</f>
        <v>19.996183351780463</v>
      </c>
      <c r="L156" s="82">
        <v>30</v>
      </c>
      <c r="M156" s="83">
        <v>5</v>
      </c>
      <c r="N156" s="84">
        <f>(G156-H156)/(I156-J156)</f>
        <v>1.3687499999999999</v>
      </c>
    </row>
    <row r="157" spans="1:14">
      <c r="A157" s="77" t="s">
        <v>1401</v>
      </c>
      <c r="B157" s="77">
        <v>7</v>
      </c>
      <c r="C157" s="77" t="s">
        <v>541</v>
      </c>
      <c r="D157" s="77">
        <v>43</v>
      </c>
      <c r="E157" s="77" t="str">
        <f t="shared" si="2"/>
        <v>P43</v>
      </c>
      <c r="F157" s="80">
        <v>5.2401999999999997</v>
      </c>
      <c r="G157" s="81">
        <v>0.19</v>
      </c>
      <c r="H157" s="81">
        <v>3.0000000000000001E-3</v>
      </c>
      <c r="I157" s="81">
        <v>0.14599999999999999</v>
      </c>
      <c r="J157" s="81">
        <v>4.0000000000000001E-3</v>
      </c>
      <c r="K157" s="164">
        <f>(10*29.6*L157)*((G157-H157)-(I157-J157))/(F157*M157)</f>
        <v>15.251326285256292</v>
      </c>
      <c r="L157" s="82">
        <v>30</v>
      </c>
      <c r="M157" s="83">
        <v>5</v>
      </c>
      <c r="N157" s="84">
        <f>(G157-H157)/(I157-J157)</f>
        <v>1.3169014084507042</v>
      </c>
    </row>
    <row r="158" spans="1:14">
      <c r="A158" s="77" t="s">
        <v>1398</v>
      </c>
      <c r="B158" s="77">
        <v>7</v>
      </c>
      <c r="C158" s="77" t="s">
        <v>541</v>
      </c>
      <c r="D158" s="77">
        <v>53</v>
      </c>
      <c r="E158" s="77" t="str">
        <f t="shared" si="2"/>
        <v>P53</v>
      </c>
      <c r="F158" s="80">
        <v>5.2401999999999997</v>
      </c>
      <c r="G158" s="81">
        <v>0.17199999999999999</v>
      </c>
      <c r="H158" s="81">
        <v>4.0000000000000001E-3</v>
      </c>
      <c r="I158" s="81">
        <v>0.121</v>
      </c>
      <c r="J158" s="81">
        <v>5.0000000000000001E-3</v>
      </c>
      <c r="K158" s="164">
        <f>(10*29.6*L158)*((G158-H158)-(I158-J158))/(F158*M158)</f>
        <v>17.623754818518375</v>
      </c>
      <c r="L158" s="82">
        <v>30</v>
      </c>
      <c r="M158" s="83">
        <v>5</v>
      </c>
      <c r="N158" s="84">
        <f>(G158-H158)/(I158-J158)</f>
        <v>1.4482758620689655</v>
      </c>
    </row>
    <row r="159" spans="1:14">
      <c r="A159" s="77" t="s">
        <v>1402</v>
      </c>
      <c r="B159" s="77">
        <v>7</v>
      </c>
      <c r="C159" s="77" t="s">
        <v>541</v>
      </c>
      <c r="D159" s="77">
        <v>115</v>
      </c>
      <c r="E159" s="77" t="str">
        <f t="shared" si="2"/>
        <v>P115</v>
      </c>
      <c r="F159" s="80">
        <v>5.2401999999999997</v>
      </c>
      <c r="G159" s="81">
        <v>0.21099999999999999</v>
      </c>
      <c r="H159" s="81">
        <v>3.0000000000000001E-3</v>
      </c>
      <c r="I159" s="81">
        <v>0.153</v>
      </c>
      <c r="J159" s="81">
        <v>4.0000000000000001E-3</v>
      </c>
      <c r="K159" s="164">
        <f>(10*29.6*L159)*((G159-H159)-(I159-J159))/(F159*M159)</f>
        <v>19.996183351780463</v>
      </c>
      <c r="L159" s="82">
        <v>30</v>
      </c>
      <c r="M159" s="83">
        <v>5</v>
      </c>
      <c r="N159" s="84">
        <f>(G159-H159)/(I159-J159)</f>
        <v>1.3959731543624161</v>
      </c>
    </row>
    <row r="160" spans="1:14">
      <c r="A160" s="77" t="s">
        <v>1417</v>
      </c>
      <c r="B160" s="77">
        <v>8</v>
      </c>
      <c r="C160" s="77" t="s">
        <v>539</v>
      </c>
      <c r="D160" s="77">
        <v>12</v>
      </c>
      <c r="E160" s="77" t="str">
        <f t="shared" si="2"/>
        <v>C12</v>
      </c>
      <c r="F160" s="80">
        <v>5.2401999999999997</v>
      </c>
      <c r="G160" s="81">
        <v>0.17399999999999999</v>
      </c>
      <c r="H160" s="81">
        <v>3.0000000000000001E-3</v>
      </c>
      <c r="I160" s="81">
        <v>0.11600000000000001</v>
      </c>
      <c r="J160" s="81">
        <v>4.0000000000000001E-3</v>
      </c>
      <c r="K160" s="164">
        <f>(10*29.6*L160)*((G160-H160)-(I160-J160))/(F160*M160)</f>
        <v>19.996183351780459</v>
      </c>
      <c r="L160" s="82">
        <v>30</v>
      </c>
      <c r="M160" s="83">
        <v>5</v>
      </c>
      <c r="N160" s="84">
        <f>(G160-H160)/(I160-J160)</f>
        <v>1.5267857142857142</v>
      </c>
    </row>
    <row r="161" spans="1:14">
      <c r="A161" s="77" t="s">
        <v>1252</v>
      </c>
      <c r="B161" s="77">
        <v>8</v>
      </c>
      <c r="C161" s="77" t="s">
        <v>539</v>
      </c>
      <c r="D161" s="77">
        <v>22</v>
      </c>
      <c r="E161" s="77" t="str">
        <f t="shared" si="2"/>
        <v>C22</v>
      </c>
      <c r="F161" s="80">
        <v>5.2401999999999997</v>
      </c>
      <c r="G161" s="81">
        <v>0.217</v>
      </c>
      <c r="H161" s="81">
        <v>0.01</v>
      </c>
      <c r="I161" s="81">
        <v>0.152</v>
      </c>
      <c r="J161" s="81">
        <v>1.2E-2</v>
      </c>
      <c r="K161" s="164">
        <f>(10*29.6*L161)*((G161-H161)-(I161-J161))/(F161*M161)</f>
        <v>22.707530246937139</v>
      </c>
      <c r="L161" s="82">
        <v>30</v>
      </c>
      <c r="M161" s="83">
        <v>5</v>
      </c>
      <c r="N161" s="84">
        <f>(G161-H161)/(I161-J161)</f>
        <v>1.4785714285714286</v>
      </c>
    </row>
    <row r="162" spans="1:14">
      <c r="A162" s="77" t="s">
        <v>1416</v>
      </c>
      <c r="B162" s="77">
        <v>8</v>
      </c>
      <c r="C162" s="77" t="s">
        <v>539</v>
      </c>
      <c r="D162" s="77">
        <v>34</v>
      </c>
      <c r="E162" s="77" t="str">
        <f t="shared" si="2"/>
        <v>C34</v>
      </c>
      <c r="F162" s="80">
        <v>5.2401999999999997</v>
      </c>
      <c r="G162" s="81">
        <v>0.155</v>
      </c>
      <c r="H162" s="81">
        <v>3.0000000000000001E-3</v>
      </c>
      <c r="I162" s="81">
        <v>0.108</v>
      </c>
      <c r="J162" s="81">
        <v>4.0000000000000001E-3</v>
      </c>
      <c r="K162" s="164">
        <f>(10*29.6*L162)*((G162-H162)-(I162-J162))/(F162*M162)</f>
        <v>16.268081370940042</v>
      </c>
      <c r="L162" s="82">
        <v>30</v>
      </c>
      <c r="M162" s="83">
        <v>5</v>
      </c>
      <c r="N162" s="84">
        <f>(G162-H162)/(I162-J162)</f>
        <v>1.4615384615384617</v>
      </c>
    </row>
    <row r="163" spans="1:14">
      <c r="A163" s="77" t="s">
        <v>1244</v>
      </c>
      <c r="B163" s="77">
        <v>8</v>
      </c>
      <c r="C163" s="77" t="s">
        <v>539</v>
      </c>
      <c r="D163" s="77">
        <v>71</v>
      </c>
      <c r="E163" s="77" t="str">
        <f t="shared" si="2"/>
        <v>C71</v>
      </c>
      <c r="F163" s="80">
        <v>5.2401999999999997</v>
      </c>
      <c r="G163" s="81">
        <v>0.33800000000000002</v>
      </c>
      <c r="H163" s="81">
        <v>4.0000000000000001E-3</v>
      </c>
      <c r="I163" s="81">
        <v>0.224</v>
      </c>
      <c r="J163" s="81">
        <v>7.0000000000000001E-3</v>
      </c>
      <c r="K163" s="164">
        <f>(10*29.6*L163)*((G163-H163)-(I163-J163))/(F163*M163)</f>
        <v>39.653448341666355</v>
      </c>
      <c r="L163" s="82">
        <v>30</v>
      </c>
      <c r="M163" s="83">
        <v>5</v>
      </c>
      <c r="N163" s="84">
        <f>(G163-H163)/(I163-J163)</f>
        <v>1.5391705069124424</v>
      </c>
    </row>
    <row r="164" spans="1:14">
      <c r="A164" s="77" t="s">
        <v>1249</v>
      </c>
      <c r="B164" s="77">
        <v>8</v>
      </c>
      <c r="C164" s="77" t="s">
        <v>545</v>
      </c>
      <c r="D164" s="77">
        <v>1</v>
      </c>
      <c r="E164" s="77" t="str">
        <f t="shared" si="2"/>
        <v>N1</v>
      </c>
      <c r="F164" s="80">
        <v>5.2401999999999997</v>
      </c>
      <c r="G164" s="81">
        <v>0.29399999999999998</v>
      </c>
      <c r="H164" s="81">
        <v>2E-3</v>
      </c>
      <c r="I164" s="81">
        <v>0.17799999999999999</v>
      </c>
      <c r="J164" s="81">
        <v>2E-3</v>
      </c>
      <c r="K164" s="164">
        <f>(10*29.6*L164)*((G164-H164)-(I164-J164))/(F164*M164)</f>
        <v>196.57264989885883</v>
      </c>
      <c r="L164" s="82">
        <v>30</v>
      </c>
      <c r="M164" s="83">
        <v>1</v>
      </c>
      <c r="N164" s="84">
        <f>(G164-H164)/(I164-J164)</f>
        <v>1.6590909090909092</v>
      </c>
    </row>
    <row r="165" spans="1:14">
      <c r="A165" s="77" t="s">
        <v>1246</v>
      </c>
      <c r="B165" s="77">
        <v>8</v>
      </c>
      <c r="C165" s="77" t="s">
        <v>545</v>
      </c>
      <c r="D165" s="77">
        <v>60</v>
      </c>
      <c r="E165" s="77" t="str">
        <f t="shared" si="2"/>
        <v>N60</v>
      </c>
      <c r="F165" s="80">
        <v>5.2401999999999997</v>
      </c>
      <c r="G165" s="81">
        <v>0.25700000000000001</v>
      </c>
      <c r="H165" s="81">
        <v>3.0000000000000001E-3</v>
      </c>
      <c r="I165" s="81">
        <v>0.16600000000000001</v>
      </c>
      <c r="J165" s="81">
        <v>4.0000000000000001E-3</v>
      </c>
      <c r="K165" s="164">
        <f>(10*29.6*L165)*((G165-H165)-(I165-J165))/(F165*M165)</f>
        <v>155.90244647150874</v>
      </c>
      <c r="L165" s="82">
        <v>30</v>
      </c>
      <c r="M165" s="83">
        <v>1</v>
      </c>
      <c r="N165" s="84">
        <f>(G165-H165)/(I165-J165)</f>
        <v>1.5679012345679013</v>
      </c>
    </row>
    <row r="166" spans="1:14">
      <c r="A166" s="77" t="s">
        <v>1253</v>
      </c>
      <c r="B166" s="77">
        <v>8</v>
      </c>
      <c r="C166" s="77" t="s">
        <v>545</v>
      </c>
      <c r="D166" s="77">
        <v>67</v>
      </c>
      <c r="E166" s="77" t="str">
        <f t="shared" si="2"/>
        <v>N67</v>
      </c>
      <c r="F166" s="80">
        <v>5.2401999999999997</v>
      </c>
      <c r="G166" s="81">
        <v>0.26100000000000001</v>
      </c>
      <c r="H166" s="81">
        <v>3.0000000000000001E-3</v>
      </c>
      <c r="I166" s="81">
        <v>0.16500000000000001</v>
      </c>
      <c r="J166" s="81">
        <v>3.0000000000000001E-3</v>
      </c>
      <c r="K166" s="164">
        <f>(10*29.6*L166)*((G166-H166)-(I166-J166))/(F166*M166)</f>
        <v>162.68081370940041</v>
      </c>
      <c r="L166" s="82">
        <v>30</v>
      </c>
      <c r="M166" s="83">
        <v>1</v>
      </c>
      <c r="N166" s="84">
        <f>(G166-H166)/(I166-J166)</f>
        <v>1.5925925925925926</v>
      </c>
    </row>
    <row r="167" spans="1:14">
      <c r="A167" s="77" t="s">
        <v>1419</v>
      </c>
      <c r="B167" s="77">
        <v>8</v>
      </c>
      <c r="C167" s="77" t="s">
        <v>545</v>
      </c>
      <c r="D167" s="77">
        <v>99</v>
      </c>
      <c r="E167" s="77" t="str">
        <f t="shared" si="2"/>
        <v>N99</v>
      </c>
      <c r="F167" s="80">
        <v>5.2401999999999997</v>
      </c>
      <c r="G167" s="81">
        <v>0.21099999999999999</v>
      </c>
      <c r="H167" s="81">
        <v>4.0000000000000001E-3</v>
      </c>
      <c r="I167" s="81">
        <v>0.13600000000000001</v>
      </c>
      <c r="J167" s="81">
        <v>5.0000000000000001E-3</v>
      </c>
      <c r="K167" s="164">
        <f>(10*29.6*L167)*((G167-H167)-(I167-J167))/(F167*M167)</f>
        <v>128.78897751994197</v>
      </c>
      <c r="L167" s="82">
        <v>30</v>
      </c>
      <c r="M167" s="83">
        <v>1</v>
      </c>
      <c r="N167" s="84">
        <f>(G167-H167)/(I167-J167)</f>
        <v>1.580152671755725</v>
      </c>
    </row>
    <row r="168" spans="1:14">
      <c r="A168" s="77" t="s">
        <v>1413</v>
      </c>
      <c r="B168" s="77">
        <v>8</v>
      </c>
      <c r="C168" s="77" t="s">
        <v>543</v>
      </c>
      <c r="D168" s="77">
        <v>4</v>
      </c>
      <c r="E168" s="77" t="str">
        <f t="shared" si="2"/>
        <v>NP4</v>
      </c>
      <c r="F168" s="80">
        <v>5.2401999999999997</v>
      </c>
      <c r="G168" s="81">
        <v>0.28399999999999997</v>
      </c>
      <c r="H168" s="81">
        <v>4.0000000000000001E-3</v>
      </c>
      <c r="I168" s="81">
        <v>0.20200000000000001</v>
      </c>
      <c r="J168" s="81">
        <v>5.0000000000000001E-3</v>
      </c>
      <c r="K168" s="164">
        <f>(10*29.6*L168)*((G168-H168)-(I168-J168))/(F168*M168)</f>
        <v>140.65112018625237</v>
      </c>
      <c r="L168" s="82">
        <v>30</v>
      </c>
      <c r="M168" s="83">
        <v>1</v>
      </c>
      <c r="N168" s="84">
        <f>(G168-H168)/(I168-J168)</f>
        <v>1.4213197969543145</v>
      </c>
    </row>
    <row r="169" spans="1:14">
      <c r="A169" s="77" t="s">
        <v>1243</v>
      </c>
      <c r="B169" s="77">
        <v>8</v>
      </c>
      <c r="C169" s="77" t="s">
        <v>543</v>
      </c>
      <c r="D169" s="77">
        <v>17</v>
      </c>
      <c r="E169" s="77" t="str">
        <f t="shared" si="2"/>
        <v>NP17</v>
      </c>
      <c r="F169" s="80">
        <v>5.2401999999999997</v>
      </c>
      <c r="G169" s="81">
        <v>0.40300000000000002</v>
      </c>
      <c r="H169" s="81">
        <v>3.0000000000000001E-3</v>
      </c>
      <c r="I169" s="81">
        <v>0.27200000000000002</v>
      </c>
      <c r="J169" s="81">
        <v>4.0000000000000001E-3</v>
      </c>
      <c r="K169" s="164">
        <f>(10*29.6*L169)*((G169-H169)-(I169-J169))/(F169*M169)</f>
        <v>223.68611885042557</v>
      </c>
      <c r="L169" s="82">
        <v>30</v>
      </c>
      <c r="M169" s="83">
        <v>1</v>
      </c>
      <c r="N169" s="84">
        <f>(G169-H169)/(I169-J169)</f>
        <v>1.4925373134328359</v>
      </c>
    </row>
    <row r="170" spans="1:14">
      <c r="A170" s="77" t="s">
        <v>1418</v>
      </c>
      <c r="B170" s="77">
        <v>8</v>
      </c>
      <c r="C170" s="77" t="s">
        <v>543</v>
      </c>
      <c r="D170" s="77">
        <v>19</v>
      </c>
      <c r="E170" s="77" t="str">
        <f t="shared" si="2"/>
        <v>NP19</v>
      </c>
      <c r="F170" s="80">
        <v>5.2401999999999997</v>
      </c>
      <c r="G170" s="81">
        <v>0.246</v>
      </c>
      <c r="H170" s="81">
        <v>5.0000000000000001E-3</v>
      </c>
      <c r="I170" s="81">
        <v>0.18</v>
      </c>
      <c r="J170" s="81">
        <v>5.0000000000000001E-3</v>
      </c>
      <c r="K170" s="164">
        <f>(10*29.6*L170)*((G170-H170)-(I170-J170))/(F170*M170)</f>
        <v>111.84305942521279</v>
      </c>
      <c r="L170" s="82">
        <v>30</v>
      </c>
      <c r="M170" s="83">
        <v>1</v>
      </c>
      <c r="N170" s="84">
        <f>(G170-H170)/(I170-J170)</f>
        <v>1.3771428571428572</v>
      </c>
    </row>
    <row r="171" spans="1:14">
      <c r="A171" s="77" t="s">
        <v>1412</v>
      </c>
      <c r="B171" s="77">
        <v>8</v>
      </c>
      <c r="C171" s="77" t="s">
        <v>543</v>
      </c>
      <c r="D171" s="77">
        <v>35</v>
      </c>
      <c r="E171" s="77" t="str">
        <f t="shared" si="2"/>
        <v>NP35</v>
      </c>
      <c r="F171" s="80">
        <v>5.2401999999999997</v>
      </c>
      <c r="G171" s="81">
        <v>0.26</v>
      </c>
      <c r="H171" s="81">
        <v>4.0000000000000001E-3</v>
      </c>
      <c r="I171" s="81">
        <v>0.19700000000000001</v>
      </c>
      <c r="J171" s="81">
        <v>5.0000000000000001E-3</v>
      </c>
      <c r="K171" s="164">
        <f>(10*29.6*L171)*((G171-H171)-(I171-J171))/(F171*M171)</f>
        <v>108.45387580626695</v>
      </c>
      <c r="L171" s="82">
        <v>30</v>
      </c>
      <c r="M171" s="83">
        <v>1</v>
      </c>
      <c r="N171" s="84">
        <f>(G171-H171)/(I171-J171)</f>
        <v>1.3333333333333333</v>
      </c>
    </row>
    <row r="172" spans="1:14">
      <c r="A172" s="77" t="s">
        <v>1248</v>
      </c>
      <c r="B172" s="77">
        <v>8</v>
      </c>
      <c r="C172" s="77" t="s">
        <v>543</v>
      </c>
      <c r="D172" s="77">
        <v>57</v>
      </c>
      <c r="E172" s="77" t="str">
        <f t="shared" si="2"/>
        <v>NP57</v>
      </c>
      <c r="F172" s="80">
        <v>5.2401999999999997</v>
      </c>
      <c r="G172" s="81">
        <v>0.19700000000000001</v>
      </c>
      <c r="H172" s="81">
        <v>2E-3</v>
      </c>
      <c r="I172" s="81">
        <v>0.14599999999999999</v>
      </c>
      <c r="J172" s="81">
        <v>2E-3</v>
      </c>
      <c r="K172" s="164">
        <f>(10*29.6*L172)*((G172-H172)-(I172-J172))/(F172*M172)</f>
        <v>86.424182283118995</v>
      </c>
      <c r="L172" s="82">
        <v>30</v>
      </c>
      <c r="M172" s="83">
        <v>1</v>
      </c>
      <c r="N172" s="84">
        <f>(G172-H172)/(I172-J172)</f>
        <v>1.3541666666666667</v>
      </c>
    </row>
    <row r="173" spans="1:14">
      <c r="A173" s="77" t="s">
        <v>1245</v>
      </c>
      <c r="B173" s="77">
        <v>8</v>
      </c>
      <c r="C173" s="77" t="s">
        <v>543</v>
      </c>
      <c r="D173" s="77">
        <v>78</v>
      </c>
      <c r="E173" s="77" t="str">
        <f t="shared" si="2"/>
        <v>NP78</v>
      </c>
      <c r="F173" s="80">
        <v>5.2401999999999997</v>
      </c>
      <c r="G173" s="81">
        <v>0.33200000000000002</v>
      </c>
      <c r="H173" s="81">
        <v>2E-3</v>
      </c>
      <c r="I173" s="81">
        <v>0.20499999999999999</v>
      </c>
      <c r="J173" s="81">
        <v>3.0000000000000001E-3</v>
      </c>
      <c r="K173" s="164">
        <f>(10*29.6*L173)*((G173-H173)-(I173-J173))/(F173*M173)</f>
        <v>216.90775161253396</v>
      </c>
      <c r="L173" s="82">
        <v>30</v>
      </c>
      <c r="M173" s="83">
        <v>1</v>
      </c>
      <c r="N173" s="84">
        <f>(G173-H173)/(I173-J173)</f>
        <v>1.6336633663366338</v>
      </c>
    </row>
    <row r="174" spans="1:14">
      <c r="A174" s="77" t="s">
        <v>1251</v>
      </c>
      <c r="B174" s="77">
        <v>8</v>
      </c>
      <c r="C174" s="77" t="s">
        <v>543</v>
      </c>
      <c r="D174" s="77">
        <v>93</v>
      </c>
      <c r="E174" s="77" t="str">
        <f t="shared" si="2"/>
        <v>NP93</v>
      </c>
      <c r="F174" s="80">
        <v>5.2401999999999997</v>
      </c>
      <c r="G174" s="81">
        <v>0.17</v>
      </c>
      <c r="H174" s="81">
        <v>3.0000000000000001E-3</v>
      </c>
      <c r="I174" s="81">
        <v>0.122</v>
      </c>
      <c r="J174" s="81">
        <v>3.0000000000000001E-3</v>
      </c>
      <c r="K174" s="164">
        <f>(10*29.6*L174)*((G174-H174)-(I174-J174))/(F174*M174)</f>
        <v>81.340406854700234</v>
      </c>
      <c r="L174" s="82">
        <v>30</v>
      </c>
      <c r="M174" s="83">
        <v>1</v>
      </c>
      <c r="N174" s="84">
        <f>(G174-H174)/(I174-J174)</f>
        <v>1.4033613445378152</v>
      </c>
    </row>
    <row r="175" spans="1:14">
      <c r="A175" s="77" t="s">
        <v>1242</v>
      </c>
      <c r="B175" s="77">
        <v>8</v>
      </c>
      <c r="C175" s="77" t="s">
        <v>541</v>
      </c>
      <c r="D175" s="77">
        <v>15</v>
      </c>
      <c r="E175" s="77" t="str">
        <f t="shared" si="2"/>
        <v>P15</v>
      </c>
      <c r="F175" s="80">
        <v>5.2401999999999997</v>
      </c>
      <c r="G175" s="81">
        <v>0.14499999999999999</v>
      </c>
      <c r="H175" s="81">
        <v>3.0000000000000001E-3</v>
      </c>
      <c r="I175" s="81">
        <v>0.106</v>
      </c>
      <c r="J175" s="81">
        <v>4.0000000000000001E-3</v>
      </c>
      <c r="K175" s="164">
        <f>(10*29.6*L175)*((G175-H175)-(I175-J175))/(F175*M175)</f>
        <v>13.556734475783363</v>
      </c>
      <c r="L175" s="82">
        <v>30</v>
      </c>
      <c r="M175" s="83">
        <v>5</v>
      </c>
      <c r="N175" s="84">
        <f>(G175-H175)/(I175-J175)</f>
        <v>1.392156862745098</v>
      </c>
    </row>
    <row r="176" spans="1:14">
      <c r="A176" s="77" t="s">
        <v>1415</v>
      </c>
      <c r="B176" s="77">
        <v>8</v>
      </c>
      <c r="C176" s="77" t="s">
        <v>541</v>
      </c>
      <c r="D176" s="77">
        <v>16</v>
      </c>
      <c r="E176" s="77" t="str">
        <f t="shared" si="2"/>
        <v>P16</v>
      </c>
      <c r="F176" s="80">
        <v>5.2401999999999997</v>
      </c>
      <c r="G176" s="81">
        <v>0.108</v>
      </c>
      <c r="H176" s="81">
        <v>2E-3</v>
      </c>
      <c r="I176" s="81">
        <v>8.5999999999999993E-2</v>
      </c>
      <c r="J176" s="81">
        <v>4.0000000000000001E-3</v>
      </c>
      <c r="K176" s="164">
        <f>(10*29.6*L176)*((G176-H176)-(I176-J176))/(F176*M176)</f>
        <v>8.1340406854700227</v>
      </c>
      <c r="L176" s="82">
        <v>30</v>
      </c>
      <c r="M176" s="83">
        <v>5</v>
      </c>
      <c r="N176" s="84">
        <f>(G176-H176)/(I176-J176)</f>
        <v>1.2926829268292683</v>
      </c>
    </row>
    <row r="177" spans="1:14">
      <c r="A177" s="77" t="s">
        <v>1247</v>
      </c>
      <c r="B177" s="77">
        <v>8</v>
      </c>
      <c r="C177" s="77" t="s">
        <v>541</v>
      </c>
      <c r="D177" s="77">
        <v>20</v>
      </c>
      <c r="E177" s="77" t="str">
        <f t="shared" si="2"/>
        <v>P20</v>
      </c>
      <c r="F177" s="80">
        <v>5.2401999999999997</v>
      </c>
      <c r="G177" s="81">
        <v>0.11600000000000001</v>
      </c>
      <c r="H177" s="81">
        <v>3.0000000000000001E-3</v>
      </c>
      <c r="I177" s="81">
        <v>8.8999999999999996E-2</v>
      </c>
      <c r="J177" s="81">
        <v>5.0000000000000001E-3</v>
      </c>
      <c r="K177" s="164">
        <f>(10*29.6*L177)*((G177-H177)-(I177-J177))/(F177*M177)</f>
        <v>9.8286324949429442</v>
      </c>
      <c r="L177" s="82">
        <v>30</v>
      </c>
      <c r="M177" s="83">
        <v>5</v>
      </c>
      <c r="N177" s="84">
        <f>(G177-H177)/(I177-J177)</f>
        <v>1.3452380952380953</v>
      </c>
    </row>
    <row r="178" spans="1:14">
      <c r="A178" s="77" t="s">
        <v>1250</v>
      </c>
      <c r="B178" s="77">
        <v>8</v>
      </c>
      <c r="C178" s="77" t="s">
        <v>541</v>
      </c>
      <c r="D178" s="77">
        <v>50</v>
      </c>
      <c r="E178" s="77" t="str">
        <f t="shared" si="2"/>
        <v>P50</v>
      </c>
      <c r="F178" s="80">
        <v>5.2401999999999997</v>
      </c>
      <c r="G178" s="81">
        <v>0.317</v>
      </c>
      <c r="H178" s="81">
        <v>4.0000000000000001E-3</v>
      </c>
      <c r="I178" s="81">
        <v>0.218</v>
      </c>
      <c r="J178" s="81">
        <v>7.0000000000000001E-3</v>
      </c>
      <c r="K178" s="164">
        <f>(10*29.6*L178)*((G178-H178)-(I178-J178))/(F178*M178)</f>
        <v>34.569672913247587</v>
      </c>
      <c r="L178" s="82">
        <v>30</v>
      </c>
      <c r="M178" s="83">
        <v>5</v>
      </c>
      <c r="N178" s="84">
        <f>(G178-H178)/(I178-J178)</f>
        <v>1.4834123222748816</v>
      </c>
    </row>
    <row r="179" spans="1:14">
      <c r="A179" s="77" t="s">
        <v>1254</v>
      </c>
      <c r="B179" s="77">
        <v>8</v>
      </c>
      <c r="C179" s="77" t="s">
        <v>541</v>
      </c>
      <c r="D179" s="77">
        <v>59</v>
      </c>
      <c r="E179" s="77" t="str">
        <f t="shared" si="2"/>
        <v>P59</v>
      </c>
      <c r="F179" s="80">
        <v>5.2401999999999997</v>
      </c>
      <c r="G179" s="81">
        <v>0.23899999999999999</v>
      </c>
      <c r="H179" s="81">
        <v>4.0000000000000001E-3</v>
      </c>
      <c r="I179" s="81">
        <v>0.17599999999999999</v>
      </c>
      <c r="J179" s="81">
        <v>6.0000000000000001E-3</v>
      </c>
      <c r="K179" s="164">
        <f>(10*29.6*L179)*((G179-H179)-(I179-J179))/(F179*M179)</f>
        <v>22.029693523147973</v>
      </c>
      <c r="L179" s="82">
        <v>30</v>
      </c>
      <c r="M179" s="83">
        <v>5</v>
      </c>
      <c r="N179" s="84">
        <f>(G179-H179)/(I179-J179)</f>
        <v>1.3823529411764706</v>
      </c>
    </row>
    <row r="180" spans="1:14">
      <c r="A180" s="77" t="s">
        <v>1414</v>
      </c>
      <c r="B180" s="77">
        <v>8</v>
      </c>
      <c r="C180" s="77" t="s">
        <v>541</v>
      </c>
      <c r="D180" s="77">
        <v>91</v>
      </c>
      <c r="E180" s="77" t="str">
        <f t="shared" si="2"/>
        <v>P91</v>
      </c>
      <c r="F180" s="80">
        <v>5.2401999999999997</v>
      </c>
      <c r="G180" s="81">
        <v>0.09</v>
      </c>
      <c r="H180" s="81">
        <v>2E-3</v>
      </c>
      <c r="I180" s="81">
        <v>7.6999999999999999E-2</v>
      </c>
      <c r="J180" s="81">
        <v>3.0000000000000001E-3</v>
      </c>
      <c r="K180" s="164">
        <f>(10*29.6*L180)*((G180-H180)-(I180-J180))/(F180*M180)</f>
        <v>4.7448570665241778</v>
      </c>
      <c r="L180" s="82">
        <v>30</v>
      </c>
      <c r="M180" s="83">
        <v>5</v>
      </c>
      <c r="N180" s="84">
        <f>(G180-H180)/(I180-J180)</f>
        <v>1.1891891891891893</v>
      </c>
    </row>
    <row r="181" spans="1:14">
      <c r="A181" s="77" t="s">
        <v>1364</v>
      </c>
      <c r="B181" s="77">
        <v>9</v>
      </c>
      <c r="C181" s="77" t="s">
        <v>539</v>
      </c>
      <c r="D181" s="77">
        <v>1</v>
      </c>
      <c r="E181" s="77" t="str">
        <f t="shared" si="2"/>
        <v>C1</v>
      </c>
      <c r="F181" s="80">
        <v>5.2401999999999997</v>
      </c>
      <c r="G181" s="81">
        <v>0.222</v>
      </c>
      <c r="H181" s="81">
        <v>3.0000000000000001E-3</v>
      </c>
      <c r="I181" s="81">
        <v>0.156</v>
      </c>
      <c r="J181" s="81">
        <v>4.0000000000000001E-3</v>
      </c>
      <c r="K181" s="164">
        <f>(10*29.6*L181)*((G181-H181)-(I181-J181))/(F181*M181)</f>
        <v>22.707530246937139</v>
      </c>
      <c r="L181" s="82">
        <v>30</v>
      </c>
      <c r="M181" s="83">
        <v>5</v>
      </c>
      <c r="N181" s="84">
        <f>(G181-H181)/(I181-J181)</f>
        <v>1.4407894736842106</v>
      </c>
    </row>
    <row r="182" spans="1:14">
      <c r="A182" s="77" t="s">
        <v>1356</v>
      </c>
      <c r="B182" s="77">
        <v>9</v>
      </c>
      <c r="C182" s="77" t="s">
        <v>539</v>
      </c>
      <c r="D182" s="77">
        <v>48</v>
      </c>
      <c r="E182" s="77" t="str">
        <f t="shared" si="2"/>
        <v>C48</v>
      </c>
      <c r="F182" s="80">
        <v>5.2401999999999997</v>
      </c>
      <c r="G182" s="81">
        <v>0.39</v>
      </c>
      <c r="H182" s="81">
        <v>3.0000000000000001E-3</v>
      </c>
      <c r="I182" s="81">
        <v>0.26600000000000001</v>
      </c>
      <c r="J182" s="81">
        <v>5.0000000000000001E-3</v>
      </c>
      <c r="K182" s="164">
        <f>(10*29.6*L182)*((G182-H182)-(I182-J182))/(F182*M182)</f>
        <v>42.703713598717613</v>
      </c>
      <c r="L182" s="82">
        <v>30</v>
      </c>
      <c r="M182" s="83">
        <v>5</v>
      </c>
      <c r="N182" s="84">
        <f>(G182-H182)/(I182-J182)</f>
        <v>1.4827586206896552</v>
      </c>
    </row>
    <row r="183" spans="1:14">
      <c r="A183" s="77" t="s">
        <v>1365</v>
      </c>
      <c r="B183" s="77">
        <v>9</v>
      </c>
      <c r="C183" s="77" t="s">
        <v>539</v>
      </c>
      <c r="D183" s="77">
        <v>116</v>
      </c>
      <c r="E183" s="77" t="str">
        <f t="shared" si="2"/>
        <v>C116</v>
      </c>
      <c r="F183" s="80">
        <v>5.2401999999999997</v>
      </c>
      <c r="G183" s="81">
        <v>0.45600000000000002</v>
      </c>
      <c r="H183" s="81">
        <v>4.0000000000000001E-3</v>
      </c>
      <c r="I183" s="81">
        <v>0.313</v>
      </c>
      <c r="J183" s="81">
        <v>6.0000000000000001E-3</v>
      </c>
      <c r="K183" s="164">
        <f>(10*29.6*L183)*((G183-H183)-(I183-J183))/(F183*M183)</f>
        <v>49.143162474714707</v>
      </c>
      <c r="L183" s="82">
        <v>30</v>
      </c>
      <c r="M183" s="83">
        <v>5</v>
      </c>
      <c r="N183" s="84">
        <f>(G183-H183)/(I183-J183)</f>
        <v>1.4723127035830619</v>
      </c>
    </row>
    <row r="184" spans="1:14">
      <c r="A184" s="77" t="s">
        <v>1360</v>
      </c>
      <c r="B184" s="77">
        <v>9</v>
      </c>
      <c r="C184" s="77" t="s">
        <v>545</v>
      </c>
      <c r="D184" s="77">
        <v>7</v>
      </c>
      <c r="E184" s="77" t="str">
        <f t="shared" si="2"/>
        <v>N7</v>
      </c>
      <c r="F184" s="80">
        <v>5.2401999999999997</v>
      </c>
      <c r="G184" s="81">
        <v>0.60699999999999998</v>
      </c>
      <c r="H184" s="81">
        <v>4.0000000000000001E-3</v>
      </c>
      <c r="I184" s="81">
        <v>0.39900000000000002</v>
      </c>
      <c r="J184" s="81">
        <v>6.0000000000000001E-3</v>
      </c>
      <c r="K184" s="164">
        <f>(10*29.6*L184)*((G184-H184)-(I184-J184))/(F184*M184)</f>
        <v>71.172855997862669</v>
      </c>
      <c r="L184" s="82">
        <v>30</v>
      </c>
      <c r="M184" s="83">
        <v>5</v>
      </c>
      <c r="N184" s="84">
        <f>(G184-H184)/(I184-J184)</f>
        <v>1.5343511450381677</v>
      </c>
    </row>
    <row r="185" spans="1:14">
      <c r="A185" s="77" t="s">
        <v>1357</v>
      </c>
      <c r="B185" s="77">
        <v>9</v>
      </c>
      <c r="C185" s="77" t="s">
        <v>545</v>
      </c>
      <c r="D185" s="77">
        <v>19</v>
      </c>
      <c r="E185" s="77" t="str">
        <f t="shared" si="2"/>
        <v>N19</v>
      </c>
      <c r="F185" s="80">
        <v>5.2401999999999997</v>
      </c>
      <c r="G185" s="81">
        <v>0.52200000000000002</v>
      </c>
      <c r="H185" s="81">
        <v>4.0000000000000001E-3</v>
      </c>
      <c r="I185" s="81">
        <v>0.33900000000000002</v>
      </c>
      <c r="J185" s="81">
        <v>5.0000000000000001E-3</v>
      </c>
      <c r="K185" s="164">
        <f>(10*29.6*L185)*((G185-H185)-(I185-J185))/(F185*M185)</f>
        <v>62.360978588603487</v>
      </c>
      <c r="L185" s="82">
        <v>30</v>
      </c>
      <c r="M185" s="83">
        <v>5</v>
      </c>
      <c r="N185" s="84">
        <f>(G185-H185)/(I185-J185)</f>
        <v>1.5508982035928143</v>
      </c>
    </row>
    <row r="186" spans="1:14">
      <c r="A186" s="77" t="s">
        <v>1367</v>
      </c>
      <c r="B186" s="77">
        <v>9</v>
      </c>
      <c r="C186" s="77" t="s">
        <v>545</v>
      </c>
      <c r="D186" s="77">
        <v>39</v>
      </c>
      <c r="E186" s="77" t="str">
        <f t="shared" si="2"/>
        <v>N39</v>
      </c>
      <c r="F186" s="80">
        <v>5.2401999999999997</v>
      </c>
      <c r="G186" s="81">
        <v>0.43099999999999999</v>
      </c>
      <c r="H186" s="81">
        <v>3.0000000000000001E-3</v>
      </c>
      <c r="I186" s="81">
        <v>0.28499999999999998</v>
      </c>
      <c r="J186" s="81">
        <v>4.0000000000000001E-3</v>
      </c>
      <c r="K186" s="164">
        <f>(10*29.6*L186)*((G186-H186)-(I186-J186))/(F186*M186)</f>
        <v>49.820999198503877</v>
      </c>
      <c r="L186" s="82">
        <v>30</v>
      </c>
      <c r="M186" s="83">
        <v>5</v>
      </c>
      <c r="N186" s="84">
        <f>(G186-H186)/(I186-J186)</f>
        <v>1.523131672597865</v>
      </c>
    </row>
    <row r="187" spans="1:14">
      <c r="A187" s="77" t="s">
        <v>1362</v>
      </c>
      <c r="B187" s="77">
        <v>9</v>
      </c>
      <c r="C187" s="77" t="s">
        <v>545</v>
      </c>
      <c r="D187" s="77">
        <v>79</v>
      </c>
      <c r="E187" s="77" t="str">
        <f t="shared" si="2"/>
        <v>N79</v>
      </c>
      <c r="F187" s="80">
        <v>5.2401999999999997</v>
      </c>
      <c r="G187" s="81">
        <v>0.498</v>
      </c>
      <c r="H187" s="81">
        <v>4.0000000000000001E-3</v>
      </c>
      <c r="I187" s="81">
        <v>0.32700000000000001</v>
      </c>
      <c r="J187" s="81">
        <v>5.0000000000000001E-3</v>
      </c>
      <c r="K187" s="164">
        <f>(10*29.6*L187)*((G187-H187)-(I187-J187))/(F187*M187)</f>
        <v>58.293958245868474</v>
      </c>
      <c r="L187" s="82">
        <v>30</v>
      </c>
      <c r="M187" s="83">
        <v>5</v>
      </c>
      <c r="N187" s="84">
        <f>(G187-H187)/(I187-J187)</f>
        <v>1.5341614906832297</v>
      </c>
    </row>
    <row r="188" spans="1:14">
      <c r="A188" s="77" t="s">
        <v>1355</v>
      </c>
      <c r="B188" s="77">
        <v>9</v>
      </c>
      <c r="C188" s="77" t="s">
        <v>543</v>
      </c>
      <c r="D188" s="77">
        <v>29</v>
      </c>
      <c r="E188" s="77" t="str">
        <f t="shared" si="2"/>
        <v>NP29</v>
      </c>
      <c r="F188" s="80">
        <v>5.2401999999999997</v>
      </c>
      <c r="G188" s="81">
        <v>0.72499999999999998</v>
      </c>
      <c r="H188" s="81">
        <v>5.0000000000000001E-3</v>
      </c>
      <c r="I188" s="81">
        <v>0.50900000000000001</v>
      </c>
      <c r="J188" s="81">
        <v>7.0000000000000001E-3</v>
      </c>
      <c r="K188" s="164">
        <f>(10*29.6*L188)*((G188-H188)-(I188-J188))/(F188*M188)</f>
        <v>73.884202893019335</v>
      </c>
      <c r="L188" s="82">
        <v>30</v>
      </c>
      <c r="M188" s="83">
        <v>5</v>
      </c>
      <c r="N188" s="84">
        <f>(G188-H188)/(I188-J188)</f>
        <v>1.4342629482071712</v>
      </c>
    </row>
    <row r="189" spans="1:14">
      <c r="A189" s="77" t="s">
        <v>1358</v>
      </c>
      <c r="B189" s="77">
        <v>9</v>
      </c>
      <c r="C189" s="77" t="s">
        <v>543</v>
      </c>
      <c r="D189" s="77">
        <v>39</v>
      </c>
      <c r="E189" s="77" t="str">
        <f t="shared" si="2"/>
        <v>NP39</v>
      </c>
      <c r="F189" s="80">
        <v>5.2401999999999997</v>
      </c>
      <c r="G189" s="81">
        <v>0.16800000000000001</v>
      </c>
      <c r="H189" s="81">
        <v>3.0000000000000001E-3</v>
      </c>
      <c r="I189" s="81">
        <v>0.13200000000000001</v>
      </c>
      <c r="J189" s="81">
        <v>4.0000000000000001E-3</v>
      </c>
      <c r="K189" s="164">
        <f>(10*29.6*L189)*((G189-H189)-(I189-J189))/(F189*M189)</f>
        <v>62.699896950498086</v>
      </c>
      <c r="L189" s="82">
        <v>30</v>
      </c>
      <c r="M189" s="83">
        <v>1</v>
      </c>
      <c r="N189" s="84">
        <f>(G189-H189)/(I189-J189)</f>
        <v>1.2890625</v>
      </c>
    </row>
    <row r="190" spans="1:14">
      <c r="A190" s="77" t="s">
        <v>1363</v>
      </c>
      <c r="B190" s="77">
        <v>9</v>
      </c>
      <c r="C190" s="77" t="s">
        <v>543</v>
      </c>
      <c r="D190" s="77">
        <v>99</v>
      </c>
      <c r="E190" s="77" t="str">
        <f t="shared" si="2"/>
        <v>NP99</v>
      </c>
      <c r="F190" s="80">
        <v>5.2401999999999997</v>
      </c>
      <c r="G190" s="81">
        <v>0.161</v>
      </c>
      <c r="H190" s="81">
        <v>4.0000000000000001E-3</v>
      </c>
      <c r="I190" s="81">
        <v>0.123</v>
      </c>
      <c r="J190" s="81">
        <v>4.0000000000000001E-3</v>
      </c>
      <c r="K190" s="164">
        <f>(10*29.6*L190)*((G190-H190)-(I190-J190))/(F190*M190)</f>
        <v>64.394488759971011</v>
      </c>
      <c r="L190" s="82">
        <v>30</v>
      </c>
      <c r="M190" s="83">
        <v>1</v>
      </c>
      <c r="N190" s="84">
        <f>(G190-H190)/(I190-J190)</f>
        <v>1.319327731092437</v>
      </c>
    </row>
    <row r="191" spans="1:14">
      <c r="A191" s="77" t="s">
        <v>1359</v>
      </c>
      <c r="B191" s="77">
        <v>9</v>
      </c>
      <c r="C191" s="77" t="s">
        <v>541</v>
      </c>
      <c r="D191" s="77">
        <v>33</v>
      </c>
      <c r="E191" s="77" t="str">
        <f t="shared" si="2"/>
        <v>P33</v>
      </c>
      <c r="F191" s="80">
        <v>5.2401999999999997</v>
      </c>
      <c r="G191" s="81">
        <v>0.249</v>
      </c>
      <c r="H191" s="81">
        <v>5.0000000000000001E-3</v>
      </c>
      <c r="I191" s="81">
        <v>0.20699999999999999</v>
      </c>
      <c r="J191" s="81">
        <v>6.0000000000000001E-3</v>
      </c>
      <c r="K191" s="164">
        <f>(10*29.6*L191)*((G191-H191)-(I191-J191))/(F191*M191)</f>
        <v>14.573489561467122</v>
      </c>
      <c r="L191" s="82">
        <v>30</v>
      </c>
      <c r="M191" s="83">
        <v>5</v>
      </c>
      <c r="N191" s="84">
        <f>(G191-H191)/(I191-J191)</f>
        <v>1.2139303482587065</v>
      </c>
    </row>
    <row r="192" spans="1:14">
      <c r="A192" s="77" t="s">
        <v>1361</v>
      </c>
      <c r="B192" s="77">
        <v>9</v>
      </c>
      <c r="C192" s="77" t="s">
        <v>541</v>
      </c>
      <c r="D192" s="77">
        <v>37</v>
      </c>
      <c r="E192" s="77" t="str">
        <f t="shared" si="2"/>
        <v>P37</v>
      </c>
      <c r="F192" s="80">
        <v>5.2401999999999997</v>
      </c>
      <c r="G192" s="81">
        <v>0.17499999999999999</v>
      </c>
      <c r="H192" s="81">
        <v>5.0000000000000001E-3</v>
      </c>
      <c r="I192" s="81">
        <v>0.13700000000000001</v>
      </c>
      <c r="J192" s="81">
        <v>6.0000000000000001E-3</v>
      </c>
      <c r="K192" s="164">
        <f>(10*29.6*L192)*((G192-H192)-(I192-J192))/(F192*M192)</f>
        <v>13.217816113888777</v>
      </c>
      <c r="L192" s="82">
        <v>30</v>
      </c>
      <c r="M192" s="83">
        <v>5</v>
      </c>
      <c r="N192" s="84">
        <f>(G192-H192)/(I192-J192)</f>
        <v>1.2977099236641219</v>
      </c>
    </row>
    <row r="193" spans="1:14">
      <c r="A193" s="77" t="s">
        <v>1353</v>
      </c>
      <c r="B193" s="77">
        <v>9</v>
      </c>
      <c r="C193" s="77" t="s">
        <v>541</v>
      </c>
      <c r="D193" s="77">
        <v>69</v>
      </c>
      <c r="E193" s="77" t="str">
        <f t="shared" si="2"/>
        <v>P69</v>
      </c>
      <c r="F193" s="80">
        <v>5.2401999999999997</v>
      </c>
      <c r="G193" s="81">
        <v>0.29699999999999999</v>
      </c>
      <c r="H193" s="81">
        <v>3.0000000000000001E-3</v>
      </c>
      <c r="I193" s="81">
        <v>0.23300000000000001</v>
      </c>
      <c r="J193" s="81">
        <v>5.0000000000000001E-3</v>
      </c>
      <c r="K193" s="164">
        <f>(10*29.6*L193)*((G193-H193)-(I193-J193))/(F193*M193)</f>
        <v>22.368611885042547</v>
      </c>
      <c r="L193" s="82">
        <v>30</v>
      </c>
      <c r="M193" s="83">
        <v>5</v>
      </c>
      <c r="N193" s="84">
        <f>(G193-H193)/(I193-J193)</f>
        <v>1.2894736842105261</v>
      </c>
    </row>
    <row r="194" spans="1:14">
      <c r="A194" s="77" t="s">
        <v>1354</v>
      </c>
      <c r="B194" s="77">
        <v>9</v>
      </c>
      <c r="C194" s="77" t="s">
        <v>541</v>
      </c>
      <c r="D194" s="77">
        <v>74</v>
      </c>
      <c r="E194" s="77" t="str">
        <f t="shared" si="2"/>
        <v>P74</v>
      </c>
      <c r="F194" s="80">
        <v>5.2401999999999997</v>
      </c>
      <c r="G194" s="81">
        <v>0.23</v>
      </c>
      <c r="H194" s="81">
        <v>4.0000000000000001E-3</v>
      </c>
      <c r="I194" s="81">
        <v>0.17199999999999999</v>
      </c>
      <c r="J194" s="81">
        <v>5.0000000000000001E-3</v>
      </c>
      <c r="K194" s="164">
        <f>(10*29.6*L194)*((G194-H194)-(I194-J194))/(F194*M194)</f>
        <v>19.996183351780473</v>
      </c>
      <c r="L194" s="82">
        <v>30</v>
      </c>
      <c r="M194" s="83">
        <v>5</v>
      </c>
      <c r="N194" s="84">
        <f>(G194-H194)/(I194-J194)</f>
        <v>1.3532934131736529</v>
      </c>
    </row>
    <row r="195" spans="1:14">
      <c r="A195" s="77" t="s">
        <v>1366</v>
      </c>
      <c r="B195" s="77">
        <v>9</v>
      </c>
      <c r="C195" s="77" t="s">
        <v>541</v>
      </c>
      <c r="D195" s="77">
        <v>110</v>
      </c>
      <c r="E195" s="77" t="str">
        <f t="shared" ref="E195:E258" si="3">CONCATENATE(C195,D195)</f>
        <v>P110</v>
      </c>
      <c r="F195" s="80">
        <v>5.2401999999999997</v>
      </c>
      <c r="G195" s="81">
        <v>0.41899999999999998</v>
      </c>
      <c r="H195" s="81">
        <v>4.0000000000000001E-3</v>
      </c>
      <c r="I195" s="81">
        <v>0.33100000000000002</v>
      </c>
      <c r="J195" s="81">
        <v>5.0000000000000001E-3</v>
      </c>
      <c r="K195" s="164">
        <f>(10*29.6*L195)*((G195-H195)-(I195-J195))/(F195*M195)</f>
        <v>30.163734208617981</v>
      </c>
      <c r="L195" s="82">
        <v>30</v>
      </c>
      <c r="M195" s="83">
        <v>5</v>
      </c>
      <c r="N195" s="84">
        <f>(G195-H195)/(I195-J195)</f>
        <v>1.2730061349693251</v>
      </c>
    </row>
    <row r="196" spans="1:14">
      <c r="A196" s="77" t="s">
        <v>1098</v>
      </c>
      <c r="B196" s="77">
        <v>10</v>
      </c>
      <c r="C196" s="77" t="s">
        <v>539</v>
      </c>
      <c r="D196" s="77">
        <v>35</v>
      </c>
      <c r="E196" s="77" t="str">
        <f t="shared" si="3"/>
        <v>C35</v>
      </c>
      <c r="F196" s="80">
        <v>5.2401999999999997</v>
      </c>
      <c r="G196" s="81">
        <v>0.09</v>
      </c>
      <c r="H196" s="81">
        <v>3.0000000000000001E-3</v>
      </c>
      <c r="I196" s="81">
        <v>6.5000000000000002E-2</v>
      </c>
      <c r="J196" s="81">
        <v>3.0000000000000001E-3</v>
      </c>
      <c r="K196" s="164">
        <f>(10*29.6*L196)*((G196-H196)-(I196-J196))/(F196*M196)</f>
        <v>8.4729590473646024</v>
      </c>
      <c r="L196" s="82">
        <v>30</v>
      </c>
      <c r="M196" s="83">
        <v>5</v>
      </c>
      <c r="N196" s="84">
        <f>(G196-H196)/(I196-J196)</f>
        <v>1.4032258064516128</v>
      </c>
    </row>
    <row r="197" spans="1:14">
      <c r="A197" s="77" t="s">
        <v>1103</v>
      </c>
      <c r="B197" s="77">
        <v>10</v>
      </c>
      <c r="C197" s="77" t="s">
        <v>539</v>
      </c>
      <c r="D197" s="77">
        <v>36</v>
      </c>
      <c r="E197" s="77" t="str">
        <f t="shared" si="3"/>
        <v>C36</v>
      </c>
      <c r="F197" s="80">
        <v>5.2401999999999997</v>
      </c>
      <c r="G197" s="81">
        <v>6.4000000000000001E-2</v>
      </c>
      <c r="H197" s="81">
        <v>2E-3</v>
      </c>
      <c r="I197" s="81">
        <v>4.5999999999999999E-2</v>
      </c>
      <c r="J197" s="81">
        <v>3.0000000000000001E-3</v>
      </c>
      <c r="K197" s="164">
        <f>(10*29.6*L197)*((G197-H197)-(I197-J197))/(F197*M197)</f>
        <v>6.4394488759971003</v>
      </c>
      <c r="L197" s="82">
        <v>30</v>
      </c>
      <c r="M197" s="83">
        <v>5</v>
      </c>
      <c r="N197" s="84">
        <f>(G197-H197)/(I197-J197)</f>
        <v>1.4418604651162792</v>
      </c>
    </row>
    <row r="198" spans="1:14">
      <c r="A198" s="77" t="s">
        <v>1096</v>
      </c>
      <c r="B198" s="77">
        <v>10</v>
      </c>
      <c r="C198" s="77" t="s">
        <v>539</v>
      </c>
      <c r="D198" s="77">
        <v>42</v>
      </c>
      <c r="E198" s="77" t="str">
        <f t="shared" si="3"/>
        <v>C42</v>
      </c>
      <c r="F198" s="80">
        <v>5.2401999999999997</v>
      </c>
      <c r="G198" s="81">
        <v>6.4000000000000001E-2</v>
      </c>
      <c r="H198" s="81">
        <v>2E-3</v>
      </c>
      <c r="I198" s="81">
        <v>4.7E-2</v>
      </c>
      <c r="J198" s="81">
        <v>3.0000000000000001E-3</v>
      </c>
      <c r="K198" s="164">
        <f>(10*29.6*L198)*((G198-H198)-(I198-J198))/(F198*M198)</f>
        <v>6.1005305141025161</v>
      </c>
      <c r="L198" s="82">
        <v>30</v>
      </c>
      <c r="M198" s="83">
        <v>5</v>
      </c>
      <c r="N198" s="84">
        <f>(G198-H198)/(I198-J198)</f>
        <v>1.4090909090909092</v>
      </c>
    </row>
    <row r="199" spans="1:14">
      <c r="A199" s="77" t="s">
        <v>1084</v>
      </c>
      <c r="B199" s="77">
        <v>10</v>
      </c>
      <c r="C199" s="77" t="s">
        <v>539</v>
      </c>
      <c r="D199" s="77">
        <v>43</v>
      </c>
      <c r="E199" s="77" t="str">
        <f t="shared" si="3"/>
        <v>C43</v>
      </c>
      <c r="F199" s="80">
        <v>5.2401999999999997</v>
      </c>
      <c r="G199" s="81">
        <v>8.3000000000000004E-2</v>
      </c>
      <c r="H199" s="81">
        <v>2E-3</v>
      </c>
      <c r="I199" s="81">
        <v>5.8000000000000003E-2</v>
      </c>
      <c r="J199" s="81">
        <v>3.0000000000000001E-3</v>
      </c>
      <c r="K199" s="164">
        <f>(10*29.6*L199)*((G199-H199)-(I199-J199))/(F199*M199)</f>
        <v>8.8118774092591892</v>
      </c>
      <c r="L199" s="82">
        <v>30</v>
      </c>
      <c r="M199" s="83">
        <v>5</v>
      </c>
      <c r="N199" s="84">
        <f>(G199-H199)/(I199-J199)</f>
        <v>1.4727272727272727</v>
      </c>
    </row>
    <row r="200" spans="1:14">
      <c r="A200" s="77" t="s">
        <v>1085</v>
      </c>
      <c r="B200" s="77">
        <v>10</v>
      </c>
      <c r="C200" s="77" t="s">
        <v>539</v>
      </c>
      <c r="D200" s="77">
        <v>75</v>
      </c>
      <c r="E200" s="77" t="str">
        <f t="shared" si="3"/>
        <v>C75</v>
      </c>
      <c r="F200" s="80">
        <v>5.2401999999999997</v>
      </c>
      <c r="G200" s="81">
        <v>6.3E-2</v>
      </c>
      <c r="H200" s="81">
        <v>1E-3</v>
      </c>
      <c r="I200" s="81">
        <v>4.3999999999999997E-2</v>
      </c>
      <c r="J200" s="81">
        <v>3.0000000000000001E-3</v>
      </c>
      <c r="K200" s="164">
        <f>(10*29.6*L200)*((G200-H200)-(I200-J200))/(F200*M200)</f>
        <v>7.1172855997862694</v>
      </c>
      <c r="L200" s="82">
        <v>30</v>
      </c>
      <c r="M200" s="83">
        <v>5</v>
      </c>
      <c r="N200" s="84">
        <f>(G200-H200)/(I200-J200)</f>
        <v>1.5121951219512197</v>
      </c>
    </row>
    <row r="201" spans="1:14">
      <c r="A201" s="77" t="s">
        <v>1086</v>
      </c>
      <c r="B201" s="77">
        <v>10</v>
      </c>
      <c r="C201" s="77" t="s">
        <v>545</v>
      </c>
      <c r="D201" s="77">
        <v>18</v>
      </c>
      <c r="E201" s="77" t="str">
        <f t="shared" si="3"/>
        <v>N18</v>
      </c>
      <c r="F201" s="80">
        <v>5.2401999999999997</v>
      </c>
      <c r="G201" s="81">
        <v>0.379</v>
      </c>
      <c r="H201" s="81">
        <v>3.0000000000000001E-3</v>
      </c>
      <c r="I201" s="81">
        <v>0.252</v>
      </c>
      <c r="J201" s="81">
        <v>4.0000000000000001E-3</v>
      </c>
      <c r="K201" s="164">
        <f>(10*29.6*L201)*((G201-H201)-(I201-J201))/(F201*M201)</f>
        <v>43.381550322506776</v>
      </c>
      <c r="L201" s="82">
        <v>30</v>
      </c>
      <c r="M201" s="83">
        <v>5</v>
      </c>
      <c r="N201" s="84">
        <f>(G201-H201)/(I201-J201)</f>
        <v>1.5161290322580645</v>
      </c>
    </row>
    <row r="202" spans="1:14">
      <c r="A202" s="77" t="s">
        <v>1088</v>
      </c>
      <c r="B202" s="77">
        <v>10</v>
      </c>
      <c r="C202" s="77" t="s">
        <v>545</v>
      </c>
      <c r="D202" s="77">
        <v>32</v>
      </c>
      <c r="E202" s="77" t="str">
        <f t="shared" si="3"/>
        <v>N32</v>
      </c>
      <c r="F202" s="80">
        <v>5.2401999999999997</v>
      </c>
      <c r="G202" s="81">
        <v>0.50700000000000001</v>
      </c>
      <c r="H202" s="81">
        <v>5.0000000000000001E-3</v>
      </c>
      <c r="I202" s="81">
        <v>0.34300000000000003</v>
      </c>
      <c r="J202" s="81">
        <v>6.0000000000000001E-3</v>
      </c>
      <c r="K202" s="164">
        <f>(10*29.6*L202)*((G202-H202)-(I202-J202))/(F202*M202)</f>
        <v>55.921529712606379</v>
      </c>
      <c r="L202" s="82">
        <v>30</v>
      </c>
      <c r="M202" s="83">
        <v>5</v>
      </c>
      <c r="N202" s="84">
        <f>(G202-H202)/(I202-J202)</f>
        <v>1.4896142433234421</v>
      </c>
    </row>
    <row r="203" spans="1:14">
      <c r="A203" s="77" t="s">
        <v>1090</v>
      </c>
      <c r="B203" s="77">
        <v>10</v>
      </c>
      <c r="C203" s="77" t="s">
        <v>545</v>
      </c>
      <c r="D203" s="77">
        <v>57</v>
      </c>
      <c r="E203" s="77" t="str">
        <f t="shared" si="3"/>
        <v>N57</v>
      </c>
      <c r="F203" s="80">
        <v>5.2401999999999997</v>
      </c>
      <c r="G203" s="81">
        <v>0.64900000000000002</v>
      </c>
      <c r="H203" s="81">
        <v>6.0000000000000001E-3</v>
      </c>
      <c r="I203" s="81">
        <v>0.432</v>
      </c>
      <c r="J203" s="81">
        <v>8.0000000000000002E-3</v>
      </c>
      <c r="K203" s="164">
        <f>(10*29.6*L203)*((G203-H203)-(I203-J203))/(F203*M203)</f>
        <v>74.223121254913949</v>
      </c>
      <c r="L203" s="82">
        <v>30</v>
      </c>
      <c r="M203" s="83">
        <v>5</v>
      </c>
      <c r="N203" s="84">
        <f>(G203-H203)/(I203-J203)</f>
        <v>1.5165094339622642</v>
      </c>
    </row>
    <row r="204" spans="1:14">
      <c r="A204" s="77" t="s">
        <v>1093</v>
      </c>
      <c r="B204" s="77">
        <v>10</v>
      </c>
      <c r="C204" s="77" t="s">
        <v>545</v>
      </c>
      <c r="D204" s="77">
        <v>70</v>
      </c>
      <c r="E204" s="77" t="str">
        <f t="shared" si="3"/>
        <v>N70</v>
      </c>
      <c r="F204" s="80">
        <v>5.2401999999999997</v>
      </c>
      <c r="G204" s="81">
        <v>0.51600000000000001</v>
      </c>
      <c r="H204" s="81">
        <v>5.0000000000000001E-3</v>
      </c>
      <c r="I204" s="81">
        <v>0.33300000000000002</v>
      </c>
      <c r="J204" s="81">
        <v>6.0000000000000001E-3</v>
      </c>
      <c r="K204" s="164">
        <f>(10*29.6*L204)*((G204-H204)-(I204-J204))/(F204*M204)</f>
        <v>62.360978588603487</v>
      </c>
      <c r="L204" s="82">
        <v>30</v>
      </c>
      <c r="M204" s="83">
        <v>5</v>
      </c>
      <c r="N204" s="84">
        <f>(G204-H204)/(I204-J204)</f>
        <v>1.5626911314984708</v>
      </c>
    </row>
    <row r="205" spans="1:14">
      <c r="A205" s="77" t="s">
        <v>1100</v>
      </c>
      <c r="B205" s="77">
        <v>10</v>
      </c>
      <c r="C205" s="77" t="s">
        <v>545</v>
      </c>
      <c r="D205" s="77">
        <v>90</v>
      </c>
      <c r="E205" s="77" t="str">
        <f t="shared" si="3"/>
        <v>N90</v>
      </c>
      <c r="F205" s="80">
        <v>5.2401999999999997</v>
      </c>
      <c r="G205" s="81">
        <v>0.42</v>
      </c>
      <c r="H205" s="81">
        <v>5.0000000000000001E-3</v>
      </c>
      <c r="I205" s="81">
        <v>0.28499999999999998</v>
      </c>
      <c r="J205" s="81">
        <v>6.0000000000000001E-3</v>
      </c>
      <c r="K205" s="164">
        <f>(10*29.6*L205)*((G205-H205)-(I205-J205))/(F205*M205)</f>
        <v>46.092897217663449</v>
      </c>
      <c r="L205" s="82">
        <v>30</v>
      </c>
      <c r="M205" s="83">
        <v>5</v>
      </c>
      <c r="N205" s="84">
        <f>(G205-H205)/(I205-J205)</f>
        <v>1.4874551971326166</v>
      </c>
    </row>
    <row r="206" spans="1:14">
      <c r="A206" s="77" t="s">
        <v>1099</v>
      </c>
      <c r="B206" s="77">
        <v>10</v>
      </c>
      <c r="C206" s="77" t="s">
        <v>543</v>
      </c>
      <c r="D206" s="77">
        <v>34</v>
      </c>
      <c r="E206" s="77" t="str">
        <f t="shared" si="3"/>
        <v>NP34</v>
      </c>
      <c r="F206" s="80">
        <v>5.2401999999999997</v>
      </c>
      <c r="G206" s="81">
        <v>0.437</v>
      </c>
      <c r="H206" s="81">
        <v>4.0000000000000001E-3</v>
      </c>
      <c r="I206" s="81">
        <v>0.34300000000000003</v>
      </c>
      <c r="J206" s="81">
        <v>6.0000000000000001E-3</v>
      </c>
      <c r="K206" s="164">
        <f>(10*29.6*L206)*((G206-H206)-(I206-J206))/(F206*M206)</f>
        <v>32.536162741880069</v>
      </c>
      <c r="L206" s="82">
        <v>30</v>
      </c>
      <c r="M206" s="83">
        <v>5</v>
      </c>
      <c r="N206" s="84">
        <f>(G206-H206)/(I206-J206)</f>
        <v>1.2848664688427298</v>
      </c>
    </row>
    <row r="207" spans="1:14">
      <c r="A207" s="77" t="s">
        <v>1091</v>
      </c>
      <c r="B207" s="77">
        <v>10</v>
      </c>
      <c r="C207" s="77" t="s">
        <v>543</v>
      </c>
      <c r="D207" s="77">
        <v>40</v>
      </c>
      <c r="E207" s="77" t="str">
        <f t="shared" si="3"/>
        <v>NP40</v>
      </c>
      <c r="F207" s="80">
        <v>5.2401999999999997</v>
      </c>
      <c r="G207" s="81">
        <v>0.41699999999999998</v>
      </c>
      <c r="H207" s="81">
        <v>5.0000000000000001E-3</v>
      </c>
      <c r="I207" s="81">
        <v>0.312</v>
      </c>
      <c r="J207" s="81">
        <v>7.0000000000000001E-3</v>
      </c>
      <c r="K207" s="164">
        <f>(10*29.6*L207)*((G207-H207)-(I207-J207))/(F207*M207)</f>
        <v>36.264264722720498</v>
      </c>
      <c r="L207" s="82">
        <v>30</v>
      </c>
      <c r="M207" s="83">
        <v>5</v>
      </c>
      <c r="N207" s="84">
        <f>(G207-H207)/(I207-J207)</f>
        <v>1.3508196721311474</v>
      </c>
    </row>
    <row r="208" spans="1:14">
      <c r="A208" s="77" t="s">
        <v>1101</v>
      </c>
      <c r="B208" s="77">
        <v>10</v>
      </c>
      <c r="C208" s="77" t="s">
        <v>543</v>
      </c>
      <c r="D208" s="77">
        <v>77</v>
      </c>
      <c r="E208" s="77" t="str">
        <f t="shared" si="3"/>
        <v>NP77</v>
      </c>
      <c r="F208" s="80">
        <v>5.2401999999999997</v>
      </c>
      <c r="G208" s="81">
        <v>0.61799999999999999</v>
      </c>
      <c r="H208" s="81">
        <v>5.0000000000000001E-3</v>
      </c>
      <c r="I208" s="81">
        <v>0.44700000000000001</v>
      </c>
      <c r="J208" s="81">
        <v>6.0000000000000001E-3</v>
      </c>
      <c r="K208" s="164">
        <f>(10*29.6*L208)*((G208-H208)-(I208-J208))/(F208*M208)</f>
        <v>58.293958245868474</v>
      </c>
      <c r="L208" s="82">
        <v>30</v>
      </c>
      <c r="M208" s="83">
        <v>5</v>
      </c>
      <c r="N208" s="84">
        <f>(G208-H208)/(I208-J208)</f>
        <v>1.3900226757369614</v>
      </c>
    </row>
    <row r="209" spans="1:14">
      <c r="A209" s="77" t="s">
        <v>1097</v>
      </c>
      <c r="B209" s="77">
        <v>10</v>
      </c>
      <c r="C209" s="77" t="s">
        <v>543</v>
      </c>
      <c r="D209" s="77">
        <v>95</v>
      </c>
      <c r="E209" s="77" t="str">
        <f t="shared" si="3"/>
        <v>NP95</v>
      </c>
      <c r="F209" s="80">
        <v>5.2401999999999997</v>
      </c>
      <c r="G209" s="81">
        <v>0.42699999999999999</v>
      </c>
      <c r="H209" s="81">
        <v>4.0000000000000001E-3</v>
      </c>
      <c r="I209" s="81">
        <v>0.32900000000000001</v>
      </c>
      <c r="J209" s="81">
        <v>5.0000000000000001E-3</v>
      </c>
      <c r="K209" s="164">
        <f>(10*29.6*L209)*((G209-H209)-(I209-J209))/(F209*M209)</f>
        <v>33.552917827563824</v>
      </c>
      <c r="L209" s="82">
        <v>30</v>
      </c>
      <c r="M209" s="83">
        <v>5</v>
      </c>
      <c r="N209" s="84">
        <f>(G209-H209)/(I209-J209)</f>
        <v>1.3055555555555556</v>
      </c>
    </row>
    <row r="210" spans="1:14">
      <c r="A210" s="77" t="s">
        <v>1102</v>
      </c>
      <c r="B210" s="77">
        <v>10</v>
      </c>
      <c r="C210" s="77" t="s">
        <v>543</v>
      </c>
      <c r="D210" s="77">
        <v>97</v>
      </c>
      <c r="E210" s="77" t="str">
        <f t="shared" si="3"/>
        <v>NP97</v>
      </c>
      <c r="F210" s="80">
        <v>5.2401999999999997</v>
      </c>
      <c r="G210" s="81">
        <v>0.46800000000000003</v>
      </c>
      <c r="H210" s="81">
        <v>7.0000000000000001E-3</v>
      </c>
      <c r="I210" s="81">
        <v>0.33800000000000002</v>
      </c>
      <c r="J210" s="81">
        <v>7.0000000000000001E-3</v>
      </c>
      <c r="K210" s="164">
        <f>(10*29.6*L210)*((G210-H210)-(I210-J210))/(F210*M210)</f>
        <v>44.059387046295946</v>
      </c>
      <c r="L210" s="82">
        <v>30</v>
      </c>
      <c r="M210" s="83">
        <v>5</v>
      </c>
      <c r="N210" s="84">
        <f>(G210-H210)/(I210-J210)</f>
        <v>1.392749244712991</v>
      </c>
    </row>
    <row r="211" spans="1:14">
      <c r="A211" s="77" t="s">
        <v>1094</v>
      </c>
      <c r="B211" s="77">
        <v>10</v>
      </c>
      <c r="C211" s="77" t="s">
        <v>541</v>
      </c>
      <c r="D211" s="77">
        <v>3</v>
      </c>
      <c r="E211" s="77" t="str">
        <f t="shared" si="3"/>
        <v>P3</v>
      </c>
      <c r="F211" s="80">
        <v>5.2401999999999997</v>
      </c>
      <c r="G211" s="81">
        <v>0.06</v>
      </c>
      <c r="H211" s="81">
        <v>2E-3</v>
      </c>
      <c r="I211" s="81">
        <v>4.7E-2</v>
      </c>
      <c r="J211" s="81">
        <v>3.0000000000000001E-3</v>
      </c>
      <c r="K211" s="164">
        <f>(10*29.6*L211)*((G211-H211)-(I211-J211))/(F211*M211)</f>
        <v>4.7448570665241778</v>
      </c>
      <c r="L211" s="82">
        <v>30</v>
      </c>
      <c r="M211" s="83">
        <v>5</v>
      </c>
      <c r="N211" s="84">
        <f>(G211-H211)/(I211-J211)</f>
        <v>1.3181818181818181</v>
      </c>
    </row>
    <row r="212" spans="1:14">
      <c r="A212" s="77" t="s">
        <v>1092</v>
      </c>
      <c r="B212" s="77">
        <v>10</v>
      </c>
      <c r="C212" s="77" t="s">
        <v>541</v>
      </c>
      <c r="D212" s="77">
        <v>49</v>
      </c>
      <c r="E212" s="77" t="str">
        <f t="shared" si="3"/>
        <v>P49</v>
      </c>
      <c r="F212" s="80">
        <v>5.2401999999999997</v>
      </c>
      <c r="G212" s="81">
        <v>7.0999999999999994E-2</v>
      </c>
      <c r="H212" s="81">
        <v>4.0000000000000001E-3</v>
      </c>
      <c r="I212" s="81">
        <v>5.5E-2</v>
      </c>
      <c r="J212" s="81">
        <v>4.0000000000000001E-3</v>
      </c>
      <c r="K212" s="164">
        <f>(10*29.6*L212)*((G212-H212)-(I212-J212))/(F212*M212)</f>
        <v>5.4226937903133416</v>
      </c>
      <c r="L212" s="82">
        <v>30</v>
      </c>
      <c r="M212" s="83">
        <v>5</v>
      </c>
      <c r="N212" s="84">
        <f>(G212-H212)/(I212-J212)</f>
        <v>1.3137254901960782</v>
      </c>
    </row>
    <row r="213" spans="1:14">
      <c r="A213" s="77" t="s">
        <v>1095</v>
      </c>
      <c r="B213" s="77">
        <v>10</v>
      </c>
      <c r="C213" s="77" t="s">
        <v>541</v>
      </c>
      <c r="D213" s="77">
        <v>60</v>
      </c>
      <c r="E213" s="77" t="str">
        <f t="shared" si="3"/>
        <v>P60</v>
      </c>
      <c r="F213" s="80">
        <v>5.2401999999999997</v>
      </c>
      <c r="G213" s="81">
        <v>9.0999999999999998E-2</v>
      </c>
      <c r="H213" s="81">
        <v>2E-3</v>
      </c>
      <c r="I213" s="81">
        <v>6.8000000000000005E-2</v>
      </c>
      <c r="J213" s="81">
        <v>3.0000000000000001E-3</v>
      </c>
      <c r="K213" s="164">
        <f>(10*29.6*L213)*((G213-H213)-(I213-J213))/(F213*M213)</f>
        <v>8.1340406854700174</v>
      </c>
      <c r="L213" s="82">
        <v>30</v>
      </c>
      <c r="M213" s="83">
        <v>5</v>
      </c>
      <c r="N213" s="84">
        <f>(G213-H213)/(I213-J213)</f>
        <v>1.369230769230769</v>
      </c>
    </row>
    <row r="214" spans="1:14">
      <c r="A214" s="77" t="s">
        <v>1089</v>
      </c>
      <c r="B214" s="77">
        <v>10</v>
      </c>
      <c r="C214" s="77" t="s">
        <v>541</v>
      </c>
      <c r="D214" s="77">
        <v>67</v>
      </c>
      <c r="E214" s="77" t="str">
        <f t="shared" si="3"/>
        <v>P67</v>
      </c>
      <c r="F214" s="80">
        <v>5.2401999999999997</v>
      </c>
      <c r="G214" s="81">
        <v>7.5999999999999998E-2</v>
      </c>
      <c r="H214" s="81">
        <v>2E-3</v>
      </c>
      <c r="I214" s="81">
        <v>5.8999999999999997E-2</v>
      </c>
      <c r="J214" s="81">
        <v>3.0000000000000001E-3</v>
      </c>
      <c r="K214" s="164">
        <f>(10*29.6*L214)*((G214-H214)-(I214-J214))/(F214*M214)</f>
        <v>6.1005305141025161</v>
      </c>
      <c r="L214" s="82">
        <v>30</v>
      </c>
      <c r="M214" s="83">
        <v>5</v>
      </c>
      <c r="N214" s="84">
        <f>(G214-H214)/(I214-J214)</f>
        <v>1.3214285714285714</v>
      </c>
    </row>
    <row r="215" spans="1:14">
      <c r="A215" s="77" t="s">
        <v>1087</v>
      </c>
      <c r="B215" s="77">
        <v>10</v>
      </c>
      <c r="C215" s="77" t="s">
        <v>541</v>
      </c>
      <c r="D215" s="77">
        <v>83</v>
      </c>
      <c r="E215" s="77" t="str">
        <f t="shared" si="3"/>
        <v>P83</v>
      </c>
      <c r="F215" s="80">
        <v>5.2401999999999997</v>
      </c>
      <c r="G215" s="81">
        <v>8.1000000000000003E-2</v>
      </c>
      <c r="H215" s="81">
        <v>2E-3</v>
      </c>
      <c r="I215" s="81">
        <v>0.06</v>
      </c>
      <c r="J215" s="81">
        <v>3.0000000000000001E-3</v>
      </c>
      <c r="K215" s="164">
        <f>(10*29.6*L215)*((G215-H215)-(I215-J215))/(F215*M215)</f>
        <v>7.4562039616808535</v>
      </c>
      <c r="L215" s="82">
        <v>30</v>
      </c>
      <c r="M215" s="83">
        <v>5</v>
      </c>
      <c r="N215" s="84">
        <f>(G215-H215)/(I215-J215)</f>
        <v>1.3859649122807018</v>
      </c>
    </row>
    <row r="216" spans="1:14">
      <c r="A216" s="77" t="s">
        <v>1147</v>
      </c>
      <c r="B216" s="77">
        <v>11</v>
      </c>
      <c r="C216" s="77" t="s">
        <v>539</v>
      </c>
      <c r="D216" s="77">
        <v>62</v>
      </c>
      <c r="E216" s="77" t="str">
        <f t="shared" si="3"/>
        <v>C62</v>
      </c>
      <c r="F216" s="80">
        <v>5.2401999999999997</v>
      </c>
      <c r="G216" s="81">
        <v>0.115</v>
      </c>
      <c r="H216" s="81">
        <v>3.0000000000000001E-3</v>
      </c>
      <c r="I216" s="81">
        <v>8.1000000000000003E-2</v>
      </c>
      <c r="J216" s="81">
        <v>4.0000000000000001E-3</v>
      </c>
      <c r="K216" s="164">
        <f>(10*29.6*L216)*((G216-H216)-(I216-J216))/(F216*M216)</f>
        <v>11.862142666310447</v>
      </c>
      <c r="L216" s="82">
        <v>30</v>
      </c>
      <c r="M216" s="83">
        <v>5</v>
      </c>
      <c r="N216" s="84">
        <f>(G216-H216)/(I216-J216)</f>
        <v>1.4545454545454546</v>
      </c>
    </row>
    <row r="217" spans="1:14">
      <c r="A217" s="77" t="s">
        <v>1152</v>
      </c>
      <c r="B217" s="77">
        <v>11</v>
      </c>
      <c r="C217" s="77" t="s">
        <v>539</v>
      </c>
      <c r="D217" s="77">
        <v>77</v>
      </c>
      <c r="E217" s="77" t="str">
        <f t="shared" si="3"/>
        <v>C77</v>
      </c>
      <c r="F217" s="80">
        <v>5.2401999999999997</v>
      </c>
      <c r="G217" s="81">
        <v>0.10199999999999999</v>
      </c>
      <c r="H217" s="81">
        <v>2E-3</v>
      </c>
      <c r="I217" s="81">
        <v>7.1999999999999995E-2</v>
      </c>
      <c r="J217" s="81">
        <v>3.0000000000000001E-3</v>
      </c>
      <c r="K217" s="164">
        <f>(10*29.6*L217)*((G217-H217)-(I217-J217))/(F217*M217)</f>
        <v>10.506469218732109</v>
      </c>
      <c r="L217" s="82">
        <v>30</v>
      </c>
      <c r="M217" s="83">
        <v>5</v>
      </c>
      <c r="N217" s="84">
        <f>(G217-H217)/(I217-J217)</f>
        <v>1.4492753623188406</v>
      </c>
    </row>
    <row r="218" spans="1:14">
      <c r="A218" s="77" t="s">
        <v>1145</v>
      </c>
      <c r="B218" s="77">
        <v>11</v>
      </c>
      <c r="C218" s="77" t="s">
        <v>539</v>
      </c>
      <c r="D218" s="77">
        <v>79</v>
      </c>
      <c r="E218" s="77" t="str">
        <f t="shared" si="3"/>
        <v>C79</v>
      </c>
      <c r="F218" s="80">
        <v>5.2401999999999997</v>
      </c>
      <c r="G218" s="81">
        <v>0.157</v>
      </c>
      <c r="H218" s="81">
        <v>2E-3</v>
      </c>
      <c r="I218" s="81">
        <v>0.107</v>
      </c>
      <c r="J218" s="81">
        <v>3.0000000000000001E-3</v>
      </c>
      <c r="K218" s="164">
        <f>(10*29.6*L218)*((G218-H218)-(I218-J218))/(F218*M218)</f>
        <v>17.284836456623793</v>
      </c>
      <c r="L218" s="82">
        <v>30</v>
      </c>
      <c r="M218" s="83">
        <v>5</v>
      </c>
      <c r="N218" s="84">
        <f>(G218-H218)/(I218-J218)</f>
        <v>1.4903846153846154</v>
      </c>
    </row>
    <row r="219" spans="1:14">
      <c r="A219" s="77" t="s">
        <v>1156</v>
      </c>
      <c r="B219" s="77">
        <v>11</v>
      </c>
      <c r="C219" s="77" t="s">
        <v>539</v>
      </c>
      <c r="D219" s="77">
        <v>93</v>
      </c>
      <c r="E219" s="77" t="str">
        <f t="shared" si="3"/>
        <v>C93</v>
      </c>
      <c r="F219" s="80">
        <v>5.2401999999999997</v>
      </c>
      <c r="G219" s="81">
        <v>0.185</v>
      </c>
      <c r="H219" s="81">
        <v>4.0000000000000001E-3</v>
      </c>
      <c r="I219" s="81">
        <v>0.13</v>
      </c>
      <c r="J219" s="81">
        <v>4.0000000000000001E-3</v>
      </c>
      <c r="K219" s="164">
        <f>(10*29.6*L219)*((G219-H219)-(I219-J219))/(F219*M219)</f>
        <v>18.640509904202126</v>
      </c>
      <c r="L219" s="82">
        <v>30</v>
      </c>
      <c r="M219" s="83">
        <v>5</v>
      </c>
      <c r="N219" s="84">
        <f>(G219-H219)/(I219-J219)</f>
        <v>1.4365079365079365</v>
      </c>
    </row>
    <row r="220" spans="1:14">
      <c r="A220" s="77" t="s">
        <v>1148</v>
      </c>
      <c r="B220" s="77">
        <v>11</v>
      </c>
      <c r="C220" s="77" t="s">
        <v>539</v>
      </c>
      <c r="D220" s="77">
        <v>97</v>
      </c>
      <c r="E220" s="77" t="str">
        <f t="shared" si="3"/>
        <v>C97</v>
      </c>
      <c r="F220" s="80">
        <v>5.2401999999999997</v>
      </c>
      <c r="G220" s="81">
        <v>0.105</v>
      </c>
      <c r="H220" s="81">
        <v>3.0000000000000001E-3</v>
      </c>
      <c r="I220" s="81">
        <v>7.2999999999999995E-2</v>
      </c>
      <c r="J220" s="81">
        <v>4.0000000000000001E-3</v>
      </c>
      <c r="K220" s="164">
        <f>(10*29.6*L220)*((G220-H220)-(I220-J220))/(F220*M220)</f>
        <v>11.184305942521279</v>
      </c>
      <c r="L220" s="82">
        <v>30</v>
      </c>
      <c r="M220" s="83">
        <v>5</v>
      </c>
      <c r="N220" s="84">
        <f>(G220-H220)/(I220-J220)</f>
        <v>1.4782608695652175</v>
      </c>
    </row>
    <row r="221" spans="1:14">
      <c r="A221" s="77" t="s">
        <v>1157</v>
      </c>
      <c r="B221" s="77">
        <v>11</v>
      </c>
      <c r="C221" s="77" t="s">
        <v>545</v>
      </c>
      <c r="D221" s="77">
        <v>16</v>
      </c>
      <c r="E221" s="77" t="str">
        <f t="shared" si="3"/>
        <v>N16</v>
      </c>
      <c r="F221" s="80">
        <v>5.2401999999999997</v>
      </c>
      <c r="G221" s="81">
        <v>0.57399999999999995</v>
      </c>
      <c r="H221" s="81">
        <v>4.0000000000000001E-3</v>
      </c>
      <c r="I221" s="81">
        <v>0.38200000000000001</v>
      </c>
      <c r="J221" s="81">
        <v>6.0000000000000001E-3</v>
      </c>
      <c r="K221" s="164">
        <f>(10*29.6*L221)*((G221-H221)-(I221-J221))/(F221*M221)</f>
        <v>65.750162207549309</v>
      </c>
      <c r="L221" s="82">
        <v>30</v>
      </c>
      <c r="M221" s="83">
        <v>5</v>
      </c>
      <c r="N221" s="84">
        <f>(G221-H221)/(I221-J221)</f>
        <v>1.5159574468085104</v>
      </c>
    </row>
    <row r="222" spans="1:14">
      <c r="A222" s="77" t="s">
        <v>1160</v>
      </c>
      <c r="B222" s="77">
        <v>11</v>
      </c>
      <c r="C222" s="77" t="s">
        <v>545</v>
      </c>
      <c r="D222" s="77">
        <v>23</v>
      </c>
      <c r="E222" s="77" t="str">
        <f t="shared" si="3"/>
        <v>N23</v>
      </c>
      <c r="F222" s="80">
        <v>5.2401999999999997</v>
      </c>
      <c r="G222" s="81">
        <v>0.54300000000000004</v>
      </c>
      <c r="H222" s="81">
        <v>5.0000000000000001E-3</v>
      </c>
      <c r="I222" s="81">
        <v>0.36199999999999999</v>
      </c>
      <c r="J222" s="81">
        <v>6.0000000000000001E-3</v>
      </c>
      <c r="K222" s="164">
        <f>(10*29.6*L222)*((G222-H222)-(I222-J222))/(F222*M222)</f>
        <v>61.683141864814338</v>
      </c>
      <c r="L222" s="82">
        <v>30</v>
      </c>
      <c r="M222" s="83">
        <v>5</v>
      </c>
      <c r="N222" s="84">
        <f>(G222-H222)/(I222-J222)</f>
        <v>1.51123595505618</v>
      </c>
    </row>
    <row r="223" spans="1:14">
      <c r="A223" s="77" t="s">
        <v>1151</v>
      </c>
      <c r="B223" s="77">
        <v>11</v>
      </c>
      <c r="C223" s="77" t="s">
        <v>545</v>
      </c>
      <c r="D223" s="77">
        <v>30</v>
      </c>
      <c r="E223" s="77" t="str">
        <f t="shared" si="3"/>
        <v>N30</v>
      </c>
      <c r="F223" s="80">
        <v>5.2401999999999997</v>
      </c>
      <c r="G223" s="81">
        <v>0.53800000000000003</v>
      </c>
      <c r="H223" s="81">
        <v>5.0000000000000001E-3</v>
      </c>
      <c r="I223" s="81">
        <v>0.35599999999999998</v>
      </c>
      <c r="J223" s="81">
        <v>6.0000000000000001E-3</v>
      </c>
      <c r="K223" s="164">
        <f>(10*29.6*L223)*((G223-H223)-(I223-J223))/(F223*M223)</f>
        <v>62.022060226708916</v>
      </c>
      <c r="L223" s="82">
        <v>30</v>
      </c>
      <c r="M223" s="83">
        <v>5</v>
      </c>
      <c r="N223" s="84">
        <f>(G223-H223)/(I223-J223)</f>
        <v>1.5228571428571431</v>
      </c>
    </row>
    <row r="224" spans="1:14">
      <c r="A224" s="77" t="s">
        <v>1144</v>
      </c>
      <c r="B224" s="77">
        <v>11</v>
      </c>
      <c r="C224" s="77" t="s">
        <v>545</v>
      </c>
      <c r="D224" s="77">
        <v>89</v>
      </c>
      <c r="E224" s="77" t="str">
        <f t="shared" si="3"/>
        <v>N89</v>
      </c>
      <c r="F224" s="80">
        <v>5.2401999999999997</v>
      </c>
      <c r="G224" s="81">
        <v>0.498</v>
      </c>
      <c r="H224" s="81">
        <v>3.0000000000000001E-3</v>
      </c>
      <c r="I224" s="81">
        <v>0.32400000000000001</v>
      </c>
      <c r="J224" s="81">
        <v>4.0000000000000001E-3</v>
      </c>
      <c r="K224" s="164">
        <f>(10*29.6*L224)*((G224-H224)-(I224-J224))/(F224*M224)</f>
        <v>59.310713331552229</v>
      </c>
      <c r="L224" s="82">
        <v>30</v>
      </c>
      <c r="M224" s="83">
        <v>5</v>
      </c>
      <c r="N224" s="84">
        <f>(G224-H224)/(I224-J224)</f>
        <v>1.546875</v>
      </c>
    </row>
    <row r="225" spans="1:14">
      <c r="A225" s="77" t="s">
        <v>1153</v>
      </c>
      <c r="B225" s="77">
        <v>11</v>
      </c>
      <c r="C225" s="77" t="s">
        <v>545</v>
      </c>
      <c r="D225" s="77">
        <v>113</v>
      </c>
      <c r="E225" s="77" t="str">
        <f t="shared" si="3"/>
        <v>N113</v>
      </c>
      <c r="F225" s="80">
        <v>5.2401999999999997</v>
      </c>
      <c r="G225" s="81">
        <v>0.56100000000000005</v>
      </c>
      <c r="H225" s="81">
        <v>5.0000000000000001E-3</v>
      </c>
      <c r="I225" s="81">
        <v>0.378</v>
      </c>
      <c r="J225" s="81">
        <v>7.0000000000000001E-3</v>
      </c>
      <c r="K225" s="164">
        <f>(10*29.6*L225)*((G225-H225)-(I225-J225))/(F225*M225)</f>
        <v>62.699896950498086</v>
      </c>
      <c r="L225" s="82">
        <v>30</v>
      </c>
      <c r="M225" s="83">
        <v>5</v>
      </c>
      <c r="N225" s="84">
        <f>(G225-H225)/(I225-J225)</f>
        <v>1.4986522911051214</v>
      </c>
    </row>
    <row r="226" spans="1:14">
      <c r="A226" s="77" t="s">
        <v>1154</v>
      </c>
      <c r="B226" s="77">
        <v>11</v>
      </c>
      <c r="C226" s="77" t="s">
        <v>543</v>
      </c>
      <c r="D226" s="77">
        <v>9</v>
      </c>
      <c r="E226" s="77" t="str">
        <f t="shared" si="3"/>
        <v>NP9</v>
      </c>
      <c r="F226" s="80">
        <v>5.2401999999999997</v>
      </c>
      <c r="G226" s="81">
        <v>0.54</v>
      </c>
      <c r="H226" s="81">
        <v>5.0000000000000001E-3</v>
      </c>
      <c r="I226" s="81">
        <v>0.39500000000000002</v>
      </c>
      <c r="J226" s="81">
        <v>6.0000000000000001E-3</v>
      </c>
      <c r="K226" s="164">
        <f>(10*29.6*L226)*((G226-H226)-(I226-J226))/(F226*M226)</f>
        <v>49.482080836609299</v>
      </c>
      <c r="L226" s="82">
        <v>30</v>
      </c>
      <c r="M226" s="83">
        <v>5</v>
      </c>
      <c r="N226" s="84">
        <f>(G226-H226)/(I226-J226)</f>
        <v>1.3753213367609254</v>
      </c>
    </row>
    <row r="227" spans="1:14">
      <c r="A227" s="77" t="s">
        <v>1162</v>
      </c>
      <c r="B227" s="77">
        <v>11</v>
      </c>
      <c r="C227" s="77" t="s">
        <v>543</v>
      </c>
      <c r="D227" s="77">
        <v>16</v>
      </c>
      <c r="E227" s="77" t="str">
        <f t="shared" si="3"/>
        <v>NP16</v>
      </c>
      <c r="F227" s="80">
        <v>5.2401999999999997</v>
      </c>
      <c r="G227" s="81">
        <v>0.193</v>
      </c>
      <c r="H227" s="81">
        <v>3.0000000000000001E-3</v>
      </c>
      <c r="I227" s="81">
        <v>0.13300000000000001</v>
      </c>
      <c r="J227" s="81">
        <v>4.0000000000000001E-3</v>
      </c>
      <c r="K227" s="164">
        <f>(10*29.6*L227)*((G227-H227)-(I227-J227))/(F227*M227)</f>
        <v>103.37010037784817</v>
      </c>
      <c r="L227" s="82">
        <v>30</v>
      </c>
      <c r="M227" s="83">
        <v>1</v>
      </c>
      <c r="N227" s="84">
        <f>(G227-H227)/(I227-J227)</f>
        <v>1.4728682170542635</v>
      </c>
    </row>
    <row r="228" spans="1:14">
      <c r="A228" s="77" t="s">
        <v>1150</v>
      </c>
      <c r="B228" s="77">
        <v>11</v>
      </c>
      <c r="C228" s="77" t="s">
        <v>543</v>
      </c>
      <c r="D228" s="77">
        <v>56</v>
      </c>
      <c r="E228" s="77" t="str">
        <f t="shared" si="3"/>
        <v>NP56</v>
      </c>
      <c r="F228" s="80">
        <v>5.2401999999999997</v>
      </c>
      <c r="G228" s="81">
        <v>0.14699999999999999</v>
      </c>
      <c r="H228" s="81">
        <v>1E-3</v>
      </c>
      <c r="I228" s="81">
        <v>0.10100000000000001</v>
      </c>
      <c r="J228" s="81">
        <v>2E-3</v>
      </c>
      <c r="K228" s="164">
        <f>(10*29.6*L228)*((G228-H228)-(I228-J228))/(F228*M228)</f>
        <v>79.645815045227266</v>
      </c>
      <c r="L228" s="82">
        <v>30</v>
      </c>
      <c r="M228" s="83">
        <v>1</v>
      </c>
      <c r="N228" s="84">
        <f>(G228-H228)/(I228-J228)</f>
        <v>1.4747474747474747</v>
      </c>
    </row>
    <row r="229" spans="1:14">
      <c r="A229" s="77" t="s">
        <v>1428</v>
      </c>
      <c r="B229" s="77">
        <v>11</v>
      </c>
      <c r="C229" s="77" t="s">
        <v>543</v>
      </c>
      <c r="D229" s="77">
        <v>53</v>
      </c>
      <c r="E229" s="77" t="str">
        <f t="shared" si="3"/>
        <v>NP53</v>
      </c>
      <c r="F229" s="80">
        <v>5.2401999999999997</v>
      </c>
      <c r="G229" s="81">
        <v>0.2</v>
      </c>
      <c r="H229" s="81">
        <v>4.0000000000000001E-3</v>
      </c>
      <c r="I229" s="81">
        <v>0.14099999999999999</v>
      </c>
      <c r="J229" s="81">
        <v>5.0000000000000001E-3</v>
      </c>
      <c r="K229" s="164">
        <f>(10*29.6*L229)*((G229-H229)-(I229-J229))/(F229*M229)</f>
        <v>101.67550856837529</v>
      </c>
      <c r="L229" s="82">
        <v>30</v>
      </c>
      <c r="M229" s="83">
        <v>1</v>
      </c>
      <c r="N229" s="84">
        <f>(G229-H229)/(I229-J229)</f>
        <v>1.4411764705882355</v>
      </c>
    </row>
    <row r="230" spans="1:14">
      <c r="A230" s="77" t="s">
        <v>1159</v>
      </c>
      <c r="B230" s="77">
        <v>11</v>
      </c>
      <c r="C230" s="77" t="s">
        <v>543</v>
      </c>
      <c r="D230" s="77">
        <v>73</v>
      </c>
      <c r="E230" s="77" t="str">
        <f t="shared" si="3"/>
        <v>NP73</v>
      </c>
      <c r="F230" s="80">
        <v>5.2401999999999997</v>
      </c>
      <c r="G230" s="81">
        <v>0.78</v>
      </c>
      <c r="H230" s="81">
        <v>5.0000000000000001E-3</v>
      </c>
      <c r="I230" s="81">
        <v>0.57399999999999995</v>
      </c>
      <c r="J230" s="81">
        <v>7.0000000000000001E-3</v>
      </c>
      <c r="K230" s="164">
        <f>(10*29.6*L230)*((G230-H230)-(I230-J230))/(F230*M230)</f>
        <v>70.495019274073528</v>
      </c>
      <c r="L230" s="82">
        <v>30</v>
      </c>
      <c r="M230" s="83">
        <v>5</v>
      </c>
      <c r="N230" s="84">
        <f>(G230-H230)/(I230-J230)</f>
        <v>1.3668430335097004</v>
      </c>
    </row>
    <row r="231" spans="1:14">
      <c r="A231" s="77" t="s">
        <v>1149</v>
      </c>
      <c r="B231" s="77">
        <v>11</v>
      </c>
      <c r="C231" s="77" t="s">
        <v>541</v>
      </c>
      <c r="D231" s="77">
        <v>31</v>
      </c>
      <c r="E231" s="77" t="str">
        <f t="shared" si="3"/>
        <v>P31</v>
      </c>
      <c r="F231" s="80">
        <v>5.2401999999999997</v>
      </c>
      <c r="G231" s="81">
        <v>0.15</v>
      </c>
      <c r="H231" s="81">
        <v>3.0000000000000001E-3</v>
      </c>
      <c r="I231" s="81">
        <v>0.108</v>
      </c>
      <c r="J231" s="81">
        <v>4.0000000000000001E-3</v>
      </c>
      <c r="K231" s="164">
        <f>(10*29.6*L231)*((G231-H231)-(I231-J231))/(F231*M231)</f>
        <v>14.573489561467118</v>
      </c>
      <c r="L231" s="82">
        <v>30</v>
      </c>
      <c r="M231" s="83">
        <v>5</v>
      </c>
      <c r="N231" s="84">
        <f>(G231-H231)/(I231-J231)</f>
        <v>1.4134615384615385</v>
      </c>
    </row>
    <row r="232" spans="1:14">
      <c r="A232" s="77" t="s">
        <v>1161</v>
      </c>
      <c r="B232" s="77">
        <v>11</v>
      </c>
      <c r="C232" s="77" t="s">
        <v>541</v>
      </c>
      <c r="D232" s="77">
        <v>64</v>
      </c>
      <c r="E232" s="77" t="str">
        <f t="shared" si="3"/>
        <v>P64</v>
      </c>
      <c r="F232" s="80">
        <v>5.2401999999999997</v>
      </c>
      <c r="G232" s="81">
        <v>0.106</v>
      </c>
      <c r="H232" s="81">
        <v>2E-3</v>
      </c>
      <c r="I232" s="81">
        <v>7.8E-2</v>
      </c>
      <c r="J232" s="81">
        <v>2E-3</v>
      </c>
      <c r="K232" s="164">
        <f>(10*29.6*L232)*((G232-H232)-(I232-J232))/(F232*M232)</f>
        <v>9.4897141330483556</v>
      </c>
      <c r="L232" s="82">
        <v>30</v>
      </c>
      <c r="M232" s="83">
        <v>5</v>
      </c>
      <c r="N232" s="84">
        <f>(G232-H232)/(I232-J232)</f>
        <v>1.368421052631579</v>
      </c>
    </row>
    <row r="233" spans="1:14">
      <c r="A233" s="77" t="s">
        <v>1155</v>
      </c>
      <c r="B233" s="77">
        <v>11</v>
      </c>
      <c r="C233" s="77" t="s">
        <v>541</v>
      </c>
      <c r="D233" s="77">
        <v>94</v>
      </c>
      <c r="E233" s="77" t="str">
        <f t="shared" si="3"/>
        <v>P94</v>
      </c>
      <c r="F233" s="80">
        <v>5.2401999999999997</v>
      </c>
      <c r="G233" s="81">
        <v>0.189</v>
      </c>
      <c r="H233" s="81">
        <v>8.0000000000000002E-3</v>
      </c>
      <c r="I233" s="81">
        <v>0.14000000000000001</v>
      </c>
      <c r="J233" s="81">
        <v>0.01</v>
      </c>
      <c r="K233" s="164">
        <f>(10*29.6*L233)*((G233-H233)-(I233-J233))/(F233*M233)</f>
        <v>17.28483645662379</v>
      </c>
      <c r="L233" s="82">
        <v>30</v>
      </c>
      <c r="M233" s="83">
        <v>5</v>
      </c>
      <c r="N233" s="84">
        <f>(G233-H233)/(I233-J233)</f>
        <v>1.3923076923076922</v>
      </c>
    </row>
    <row r="234" spans="1:14">
      <c r="A234" s="77" t="s">
        <v>1146</v>
      </c>
      <c r="B234" s="77">
        <v>11</v>
      </c>
      <c r="C234" s="77" t="s">
        <v>541</v>
      </c>
      <c r="D234" s="77">
        <v>96</v>
      </c>
      <c r="E234" s="77" t="str">
        <f t="shared" si="3"/>
        <v>P96</v>
      </c>
      <c r="F234" s="80">
        <v>5.2401999999999997</v>
      </c>
      <c r="G234" s="81">
        <v>0.13400000000000001</v>
      </c>
      <c r="H234" s="81">
        <v>3.0000000000000001E-3</v>
      </c>
      <c r="I234" s="81">
        <v>9.7000000000000003E-2</v>
      </c>
      <c r="J234" s="81">
        <v>4.0000000000000001E-3</v>
      </c>
      <c r="K234" s="164">
        <f>(10*29.6*L234)*((G234-H234)-(I234-J234))/(F234*M234)</f>
        <v>12.878897751994201</v>
      </c>
      <c r="L234" s="82">
        <v>30</v>
      </c>
      <c r="M234" s="83">
        <v>5</v>
      </c>
      <c r="N234" s="84">
        <f>(G234-H234)/(I234-J234)</f>
        <v>1.4086021505376345</v>
      </c>
    </row>
    <row r="235" spans="1:14">
      <c r="A235" s="77" t="s">
        <v>1158</v>
      </c>
      <c r="B235" s="77">
        <v>11</v>
      </c>
      <c r="C235" s="77" t="s">
        <v>541</v>
      </c>
      <c r="D235" s="77">
        <v>99</v>
      </c>
      <c r="E235" s="77" t="str">
        <f t="shared" si="3"/>
        <v>P99</v>
      </c>
      <c r="F235" s="80">
        <v>5.2401999999999997</v>
      </c>
      <c r="G235" s="81">
        <v>0.114</v>
      </c>
      <c r="H235" s="81">
        <v>2E-3</v>
      </c>
      <c r="I235" s="81">
        <v>8.3000000000000004E-2</v>
      </c>
      <c r="J235" s="81">
        <v>3.0000000000000001E-3</v>
      </c>
      <c r="K235" s="164">
        <f>(10*29.6*L235)*((G235-H235)-(I235-J235))/(F235*M235)</f>
        <v>10.845387580626694</v>
      </c>
      <c r="L235" s="82">
        <v>30</v>
      </c>
      <c r="M235" s="83">
        <v>5</v>
      </c>
      <c r="N235" s="84">
        <f>(G235-H235)/(I235-J235)</f>
        <v>1.4</v>
      </c>
    </row>
    <row r="236" spans="1:14">
      <c r="A236" s="77" t="s">
        <v>1138</v>
      </c>
      <c r="B236" s="77">
        <v>12</v>
      </c>
      <c r="C236" s="77" t="s">
        <v>539</v>
      </c>
      <c r="D236" s="77">
        <v>14</v>
      </c>
      <c r="E236" s="77" t="str">
        <f t="shared" si="3"/>
        <v>C14</v>
      </c>
      <c r="F236" s="80">
        <v>5.2401999999999997</v>
      </c>
      <c r="G236" s="81">
        <v>7.8E-2</v>
      </c>
      <c r="H236" s="81">
        <v>2E-3</v>
      </c>
      <c r="I236" s="81">
        <v>5.2999999999999999E-2</v>
      </c>
      <c r="J236" s="81">
        <v>2E-3</v>
      </c>
      <c r="K236" s="164">
        <f>(10*29.6*L236)*((G236-H236)-(I236-J236))/(F236*M236)</f>
        <v>8.4729590473646041</v>
      </c>
      <c r="L236" s="82">
        <v>30</v>
      </c>
      <c r="M236" s="83">
        <v>5</v>
      </c>
      <c r="N236" s="84">
        <f>(G236-H236)/(I236-J236)</f>
        <v>1.4901960784313726</v>
      </c>
    </row>
    <row r="237" spans="1:14">
      <c r="A237" s="77" t="s">
        <v>1129</v>
      </c>
      <c r="B237" s="77">
        <v>12</v>
      </c>
      <c r="C237" s="77" t="s">
        <v>539</v>
      </c>
      <c r="D237" s="77">
        <v>26</v>
      </c>
      <c r="E237" s="77" t="str">
        <f t="shared" si="3"/>
        <v>C26</v>
      </c>
      <c r="F237" s="80">
        <v>5.2401999999999997</v>
      </c>
      <c r="G237" s="81">
        <v>6.3E-2</v>
      </c>
      <c r="H237" s="81">
        <v>3.0000000000000001E-3</v>
      </c>
      <c r="I237" s="81">
        <v>4.4999999999999998E-2</v>
      </c>
      <c r="J237" s="81">
        <v>3.0000000000000001E-3</v>
      </c>
      <c r="K237" s="164">
        <f>(10*29.6*L237)*((G237-H237)-(I237-J237))/(F237*M237)</f>
        <v>6.1005305141025161</v>
      </c>
      <c r="L237" s="82">
        <v>30</v>
      </c>
      <c r="M237" s="83">
        <v>5</v>
      </c>
      <c r="N237" s="84">
        <f>(G237-H237)/(I237-J237)</f>
        <v>1.4285714285714286</v>
      </c>
    </row>
    <row r="238" spans="1:14">
      <c r="A238" s="77" t="s">
        <v>1141</v>
      </c>
      <c r="B238" s="77">
        <v>12</v>
      </c>
      <c r="C238" s="77" t="s">
        <v>539</v>
      </c>
      <c r="D238" s="77">
        <v>38</v>
      </c>
      <c r="E238" s="77" t="str">
        <f t="shared" si="3"/>
        <v>C38</v>
      </c>
      <c r="F238" s="80">
        <v>5.2401999999999997</v>
      </c>
      <c r="G238" s="81">
        <v>0.22</v>
      </c>
      <c r="H238" s="81">
        <v>3.0000000000000001E-3</v>
      </c>
      <c r="I238" s="81">
        <v>0.151</v>
      </c>
      <c r="J238" s="81">
        <v>4.0000000000000001E-3</v>
      </c>
      <c r="K238" s="164">
        <f>(10*29.6*L238)*((G238-H238)-(I238-J238))/(F238*M238)</f>
        <v>23.724285332620894</v>
      </c>
      <c r="L238" s="82">
        <v>30</v>
      </c>
      <c r="M238" s="83">
        <v>5</v>
      </c>
      <c r="N238" s="84">
        <f>(G238-H238)/(I238-J238)</f>
        <v>1.4761904761904763</v>
      </c>
    </row>
    <row r="239" spans="1:14">
      <c r="A239" s="77" t="s">
        <v>1126</v>
      </c>
      <c r="B239" s="77">
        <v>12</v>
      </c>
      <c r="C239" s="77" t="s">
        <v>539</v>
      </c>
      <c r="D239" s="77">
        <v>47</v>
      </c>
      <c r="E239" s="77" t="str">
        <f t="shared" si="3"/>
        <v>C47</v>
      </c>
      <c r="F239" s="80">
        <v>5.2401999999999997</v>
      </c>
      <c r="G239" s="81">
        <v>0.254</v>
      </c>
      <c r="H239" s="81">
        <v>4.0000000000000001E-3</v>
      </c>
      <c r="I239" s="81">
        <v>0.17399999999999999</v>
      </c>
      <c r="J239" s="81">
        <v>4.0000000000000001E-3</v>
      </c>
      <c r="K239" s="164">
        <f>(10*29.6*L239)*((G239-H239)-(I239-J239))/(F239*M239)</f>
        <v>27.113468951566738</v>
      </c>
      <c r="L239" s="82">
        <v>30</v>
      </c>
      <c r="M239" s="83">
        <v>5</v>
      </c>
      <c r="N239" s="84">
        <f>(G239-H239)/(I239-J239)</f>
        <v>1.4705882352941178</v>
      </c>
    </row>
    <row r="240" spans="1:14">
      <c r="A240" s="77" t="s">
        <v>1124</v>
      </c>
      <c r="B240" s="77">
        <v>12</v>
      </c>
      <c r="C240" s="77" t="s">
        <v>539</v>
      </c>
      <c r="D240" s="77">
        <v>58</v>
      </c>
      <c r="E240" s="77" t="str">
        <f t="shared" si="3"/>
        <v>C58</v>
      </c>
      <c r="F240" s="80">
        <v>5.2401999999999997</v>
      </c>
      <c r="G240" s="81">
        <v>0.22800000000000001</v>
      </c>
      <c r="H240" s="81">
        <v>3.0000000000000001E-3</v>
      </c>
      <c r="I240" s="81">
        <v>0.16</v>
      </c>
      <c r="J240" s="81">
        <v>3.0000000000000001E-3</v>
      </c>
      <c r="K240" s="164">
        <f>(10*29.6*L240)*((G240-H240)-(I240-J240))/(F240*M240)</f>
        <v>23.046448608831724</v>
      </c>
      <c r="L240" s="82">
        <v>30</v>
      </c>
      <c r="M240" s="83">
        <v>5</v>
      </c>
      <c r="N240" s="84">
        <f>(G240-H240)/(I240-J240)</f>
        <v>1.4331210191082804</v>
      </c>
    </row>
    <row r="241" spans="1:14">
      <c r="A241" s="77" t="s">
        <v>1137</v>
      </c>
      <c r="B241" s="77">
        <v>12</v>
      </c>
      <c r="C241" s="77" t="s">
        <v>545</v>
      </c>
      <c r="D241" s="77">
        <v>4</v>
      </c>
      <c r="E241" s="77" t="str">
        <f t="shared" si="3"/>
        <v>N4</v>
      </c>
      <c r="F241" s="80">
        <v>5.2401999999999997</v>
      </c>
      <c r="G241" s="81">
        <v>0.44400000000000001</v>
      </c>
      <c r="H241" s="81">
        <v>5.0000000000000001E-3</v>
      </c>
      <c r="I241" s="81">
        <v>0.29199999999999998</v>
      </c>
      <c r="J241" s="81">
        <v>5.0000000000000001E-3</v>
      </c>
      <c r="K241" s="164">
        <f>(10*29.6*L241)*((G241-H241)-(I241-J241))/(F241*M241)</f>
        <v>51.515591007976802</v>
      </c>
      <c r="L241" s="82">
        <v>30</v>
      </c>
      <c r="M241" s="83">
        <v>5</v>
      </c>
      <c r="N241" s="84">
        <f>(G241-H241)/(I241-J241)</f>
        <v>1.529616724738676</v>
      </c>
    </row>
    <row r="242" spans="1:14">
      <c r="A242" s="77" t="s">
        <v>1132</v>
      </c>
      <c r="B242" s="77">
        <v>12</v>
      </c>
      <c r="C242" s="77" t="s">
        <v>545</v>
      </c>
      <c r="D242" s="77">
        <v>28</v>
      </c>
      <c r="E242" s="77" t="str">
        <f t="shared" si="3"/>
        <v>N28</v>
      </c>
      <c r="F242" s="80">
        <v>5.2401999999999997</v>
      </c>
      <c r="G242" s="81">
        <v>9.7000000000000003E-2</v>
      </c>
      <c r="H242" s="81">
        <v>2E-3</v>
      </c>
      <c r="I242" s="81">
        <v>6.3E-2</v>
      </c>
      <c r="J242" s="81">
        <v>3.0000000000000001E-3</v>
      </c>
      <c r="K242" s="164">
        <f>(10*29.6*L242)*((G242-H242)-(I242-J242))/(F242*M242)</f>
        <v>11.862142666310447</v>
      </c>
      <c r="L242" s="82">
        <v>30</v>
      </c>
      <c r="M242" s="83">
        <v>5</v>
      </c>
      <c r="N242" s="84">
        <f>(G242-H242)/(I242-J242)</f>
        <v>1.5833333333333335</v>
      </c>
    </row>
    <row r="243" spans="1:14">
      <c r="A243" s="77" t="s">
        <v>1127</v>
      </c>
      <c r="B243" s="77">
        <v>12</v>
      </c>
      <c r="C243" s="77" t="s">
        <v>545</v>
      </c>
      <c r="D243" s="77">
        <v>53</v>
      </c>
      <c r="E243" s="77" t="str">
        <f t="shared" si="3"/>
        <v>N53</v>
      </c>
      <c r="F243" s="80">
        <v>5.2401999999999997</v>
      </c>
      <c r="G243" s="81">
        <v>0.434</v>
      </c>
      <c r="H243" s="81">
        <v>7.0000000000000001E-3</v>
      </c>
      <c r="I243" s="81">
        <v>0.28100000000000003</v>
      </c>
      <c r="J243" s="81">
        <v>8.0000000000000002E-3</v>
      </c>
      <c r="K243" s="164">
        <f>(10*29.6*L243)*((G243-H243)-(I243-J243))/(F243*M243)</f>
        <v>52.193427731765951</v>
      </c>
      <c r="L243" s="82">
        <v>30</v>
      </c>
      <c r="M243" s="83">
        <v>5</v>
      </c>
      <c r="N243" s="84">
        <f>(G243-H243)/(I243-J243)</f>
        <v>1.5641025641025639</v>
      </c>
    </row>
    <row r="244" spans="1:14">
      <c r="A244" s="77" t="s">
        <v>1134</v>
      </c>
      <c r="B244" s="77">
        <v>12</v>
      </c>
      <c r="C244" s="77" t="s">
        <v>545</v>
      </c>
      <c r="D244" s="77">
        <v>62</v>
      </c>
      <c r="E244" s="77" t="str">
        <f t="shared" si="3"/>
        <v>N62</v>
      </c>
      <c r="F244" s="80">
        <v>5.2401999999999997</v>
      </c>
      <c r="G244" s="81">
        <v>0.105</v>
      </c>
      <c r="H244" s="81">
        <v>2E-3</v>
      </c>
      <c r="I244" s="81">
        <v>7.1999999999999995E-2</v>
      </c>
      <c r="J244" s="81">
        <v>2E-3</v>
      </c>
      <c r="K244" s="164">
        <f>(10*29.6*L244)*((G244-H244)-(I244-J244))/(F244*M244)</f>
        <v>11.184305942521279</v>
      </c>
      <c r="L244" s="82">
        <v>30</v>
      </c>
      <c r="M244" s="83">
        <v>5</v>
      </c>
      <c r="N244" s="84">
        <f>(G244-H244)/(I244-J244)</f>
        <v>1.4714285714285715</v>
      </c>
    </row>
    <row r="245" spans="1:14">
      <c r="A245" s="77" t="s">
        <v>1136</v>
      </c>
      <c r="B245" s="77">
        <v>12</v>
      </c>
      <c r="C245" s="77" t="s">
        <v>545</v>
      </c>
      <c r="D245" s="77">
        <v>102</v>
      </c>
      <c r="E245" s="77" t="str">
        <f t="shared" si="3"/>
        <v>N102</v>
      </c>
      <c r="F245" s="80">
        <v>5.2401999999999997</v>
      </c>
      <c r="G245" s="81">
        <v>8.4000000000000005E-2</v>
      </c>
      <c r="H245" s="81">
        <v>3.0000000000000001E-3</v>
      </c>
      <c r="I245" s="81">
        <v>5.3999999999999999E-2</v>
      </c>
      <c r="J245" s="81">
        <v>4.0000000000000001E-3</v>
      </c>
      <c r="K245" s="164">
        <f>(10*29.6*L245)*((G245-H245)-(I245-J245))/(F245*M245)</f>
        <v>10.506469218732109</v>
      </c>
      <c r="L245" s="82">
        <v>30</v>
      </c>
      <c r="M245" s="83">
        <v>5</v>
      </c>
      <c r="N245" s="84">
        <f>(G245-H245)/(I245-J245)</f>
        <v>1.6199999999999999</v>
      </c>
    </row>
    <row r="246" spans="1:14">
      <c r="A246" s="77" t="s">
        <v>1133</v>
      </c>
      <c r="B246" s="77">
        <v>12</v>
      </c>
      <c r="C246" s="77" t="s">
        <v>543</v>
      </c>
      <c r="D246" s="77">
        <v>67</v>
      </c>
      <c r="E246" s="77" t="str">
        <f t="shared" si="3"/>
        <v>NP67</v>
      </c>
      <c r="F246" s="80">
        <v>5.2401999999999997</v>
      </c>
      <c r="G246" s="81">
        <v>0.26900000000000002</v>
      </c>
      <c r="H246" s="81">
        <v>3.0000000000000001E-3</v>
      </c>
      <c r="I246" s="81">
        <v>0.20399999999999999</v>
      </c>
      <c r="J246" s="81">
        <v>4.0000000000000001E-3</v>
      </c>
      <c r="K246" s="164">
        <f>(10*29.6*L246)*((G246-H246)-(I246-J246))/(F246*M246)</f>
        <v>22.368611885042565</v>
      </c>
      <c r="L246" s="82">
        <v>30</v>
      </c>
      <c r="M246" s="83">
        <v>5</v>
      </c>
      <c r="N246" s="84">
        <f>(G246-H246)/(I246-J246)</f>
        <v>1.33</v>
      </c>
    </row>
    <row r="247" spans="1:14">
      <c r="A247" s="77" t="s">
        <v>1139</v>
      </c>
      <c r="B247" s="77">
        <v>12</v>
      </c>
      <c r="C247" s="77" t="s">
        <v>543</v>
      </c>
      <c r="D247" s="77">
        <v>83</v>
      </c>
      <c r="E247" s="77" t="str">
        <f t="shared" si="3"/>
        <v>NP83</v>
      </c>
      <c r="F247" s="80">
        <v>5.2401999999999997</v>
      </c>
      <c r="G247" s="81">
        <v>0.437</v>
      </c>
      <c r="H247" s="81">
        <v>8.0000000000000002E-3</v>
      </c>
      <c r="I247" s="81">
        <v>0.315</v>
      </c>
      <c r="J247" s="81">
        <v>8.0000000000000002E-3</v>
      </c>
      <c r="K247" s="164">
        <f>(10*29.6*L247)*((G247-H247)-(I247-J247))/(F247*M247)</f>
        <v>41.348040151139266</v>
      </c>
      <c r="L247" s="82">
        <v>30</v>
      </c>
      <c r="M247" s="83">
        <v>5</v>
      </c>
      <c r="N247" s="84">
        <f>(G247-H247)/(I247-J247)</f>
        <v>1.3973941368078175</v>
      </c>
    </row>
    <row r="248" spans="1:14">
      <c r="A248" s="77" t="s">
        <v>1128</v>
      </c>
      <c r="B248" s="77">
        <v>12</v>
      </c>
      <c r="C248" s="77" t="s">
        <v>543</v>
      </c>
      <c r="D248" s="77">
        <v>107</v>
      </c>
      <c r="E248" s="77" t="str">
        <f t="shared" si="3"/>
        <v>NP107</v>
      </c>
      <c r="F248" s="80">
        <v>5.2401999999999997</v>
      </c>
      <c r="G248" s="81">
        <v>0.64300000000000002</v>
      </c>
      <c r="H248" s="81">
        <v>5.0000000000000001E-3</v>
      </c>
      <c r="I248" s="81">
        <v>0.45500000000000002</v>
      </c>
      <c r="J248" s="81">
        <v>6.0000000000000001E-3</v>
      </c>
      <c r="K248" s="164">
        <f>(10*29.6*L248)*((G248-H248)-(I248-J248))/(F248*M248)</f>
        <v>64.055570398076412</v>
      </c>
      <c r="L248" s="82">
        <v>30</v>
      </c>
      <c r="M248" s="83">
        <v>5</v>
      </c>
      <c r="N248" s="84">
        <f>(G248-H248)/(I248-J248)</f>
        <v>1.4209354120267261</v>
      </c>
    </row>
    <row r="249" spans="1:14">
      <c r="A249" s="77" t="s">
        <v>1143</v>
      </c>
      <c r="B249" s="77">
        <v>12</v>
      </c>
      <c r="C249" s="77" t="s">
        <v>543</v>
      </c>
      <c r="D249" s="77">
        <v>109</v>
      </c>
      <c r="E249" s="77" t="str">
        <f t="shared" si="3"/>
        <v>NP109</v>
      </c>
      <c r="F249" s="80">
        <v>5.2401999999999997</v>
      </c>
      <c r="G249" s="81">
        <v>0.66400000000000003</v>
      </c>
      <c r="H249" s="81">
        <v>5.0000000000000001E-3</v>
      </c>
      <c r="I249" s="81">
        <v>0.45500000000000002</v>
      </c>
      <c r="J249" s="81">
        <v>6.0000000000000001E-3</v>
      </c>
      <c r="K249" s="164">
        <f>(10*29.6*L249)*((G249-H249)-(I249-J249))/(F249*M249)</f>
        <v>71.172855997862683</v>
      </c>
      <c r="L249" s="82">
        <v>30</v>
      </c>
      <c r="M249" s="83">
        <v>5</v>
      </c>
      <c r="N249" s="84">
        <f>(G249-H249)/(I249-J249)</f>
        <v>1.4677060133630291</v>
      </c>
    </row>
    <row r="250" spans="1:14">
      <c r="A250" s="77" t="s">
        <v>1135</v>
      </c>
      <c r="B250" s="77">
        <v>12</v>
      </c>
      <c r="C250" s="77" t="s">
        <v>543</v>
      </c>
      <c r="D250" s="77">
        <v>112</v>
      </c>
      <c r="E250" s="77" t="str">
        <f t="shared" si="3"/>
        <v>NP112</v>
      </c>
      <c r="F250" s="80">
        <v>5.2401999999999997</v>
      </c>
      <c r="G250" s="81">
        <v>0.28899999999999998</v>
      </c>
      <c r="H250" s="81">
        <v>3.0000000000000001E-3</v>
      </c>
      <c r="I250" s="81">
        <v>0.22800000000000001</v>
      </c>
      <c r="J250" s="81">
        <v>4.0000000000000001E-3</v>
      </c>
      <c r="K250" s="164">
        <f>(10*29.6*L250)*((G250-H250)-(I250-J250))/(F250*M250)</f>
        <v>21.012938437464207</v>
      </c>
      <c r="L250" s="82">
        <v>30</v>
      </c>
      <c r="M250" s="83">
        <v>5</v>
      </c>
      <c r="N250" s="84">
        <f>(G250-H250)/(I250-J250)</f>
        <v>1.2767857142857142</v>
      </c>
    </row>
    <row r="251" spans="1:14">
      <c r="A251" s="77" t="s">
        <v>1130</v>
      </c>
      <c r="B251" s="77">
        <v>12</v>
      </c>
      <c r="C251" s="77" t="s">
        <v>541</v>
      </c>
      <c r="D251" s="77">
        <v>18</v>
      </c>
      <c r="E251" s="77" t="str">
        <f t="shared" si="3"/>
        <v>P18</v>
      </c>
      <c r="F251" s="80">
        <v>5.2401999999999997</v>
      </c>
      <c r="G251" s="81">
        <v>0.28299999999999997</v>
      </c>
      <c r="H251" s="81">
        <v>6.0000000000000001E-3</v>
      </c>
      <c r="I251" s="81">
        <v>0.19800000000000001</v>
      </c>
      <c r="J251" s="81">
        <v>7.0000000000000001E-3</v>
      </c>
      <c r="K251" s="164">
        <f>(10*29.6*L251)*((G251-H251)-(I251-J251))/(F251*M251)</f>
        <v>29.146979122934226</v>
      </c>
      <c r="L251" s="82">
        <v>30</v>
      </c>
      <c r="M251" s="83">
        <v>5</v>
      </c>
      <c r="N251" s="84">
        <f>(G251-H251)/(I251-J251)</f>
        <v>1.450261780104712</v>
      </c>
    </row>
    <row r="252" spans="1:14">
      <c r="A252" s="77" t="s">
        <v>1125</v>
      </c>
      <c r="B252" s="77">
        <v>12</v>
      </c>
      <c r="C252" s="77" t="s">
        <v>541</v>
      </c>
      <c r="D252" s="77">
        <v>61</v>
      </c>
      <c r="E252" s="77" t="str">
        <f t="shared" si="3"/>
        <v>P61</v>
      </c>
      <c r="F252" s="80">
        <v>5.2401999999999997</v>
      </c>
      <c r="G252" s="81">
        <v>8.8999999999999996E-2</v>
      </c>
      <c r="H252" s="81">
        <v>1E-3</v>
      </c>
      <c r="I252" s="81">
        <v>6.7000000000000004E-2</v>
      </c>
      <c r="J252" s="81">
        <v>2E-3</v>
      </c>
      <c r="K252" s="164">
        <f>(10*29.6*L252)*((G252-H252)-(I252-J252))/(F252*M252)</f>
        <v>7.7951223235754332</v>
      </c>
      <c r="L252" s="82">
        <v>30</v>
      </c>
      <c r="M252" s="83">
        <v>5</v>
      </c>
      <c r="N252" s="84">
        <f>(G252-H252)/(I252-J252)</f>
        <v>1.3538461538461537</v>
      </c>
    </row>
    <row r="253" spans="1:14">
      <c r="A253" s="77" t="s">
        <v>1142</v>
      </c>
      <c r="B253" s="77">
        <v>12</v>
      </c>
      <c r="C253" s="77" t="s">
        <v>541</v>
      </c>
      <c r="D253" s="77">
        <v>80</v>
      </c>
      <c r="E253" s="77" t="str">
        <f t="shared" si="3"/>
        <v>P80</v>
      </c>
      <c r="F253" s="80">
        <v>5.2401999999999997</v>
      </c>
      <c r="G253" s="81">
        <v>0.26300000000000001</v>
      </c>
      <c r="H253" s="81">
        <v>1.2E-2</v>
      </c>
      <c r="I253" s="81">
        <v>0.182</v>
      </c>
      <c r="J253" s="81">
        <v>0.01</v>
      </c>
      <c r="K253" s="164">
        <f>(10*29.6*L253)*((G253-H253)-(I253-J253))/(F253*M253)</f>
        <v>26.774550589672153</v>
      </c>
      <c r="L253" s="82">
        <v>30</v>
      </c>
      <c r="M253" s="83">
        <v>5</v>
      </c>
      <c r="N253" s="84">
        <f>(G253-H253)/(I253-J253)</f>
        <v>1.4593023255813955</v>
      </c>
    </row>
    <row r="254" spans="1:14">
      <c r="A254" s="77" t="s">
        <v>1140</v>
      </c>
      <c r="B254" s="77">
        <v>12</v>
      </c>
      <c r="C254" s="77" t="s">
        <v>541</v>
      </c>
      <c r="D254" s="77">
        <v>97</v>
      </c>
      <c r="E254" s="77" t="str">
        <f t="shared" si="3"/>
        <v>P97</v>
      </c>
      <c r="F254" s="80">
        <v>5.2401999999999997</v>
      </c>
      <c r="G254" s="81">
        <v>0.25600000000000001</v>
      </c>
      <c r="H254" s="81">
        <v>4.0000000000000001E-3</v>
      </c>
      <c r="I254" s="81">
        <v>0.17399999999999999</v>
      </c>
      <c r="J254" s="81">
        <v>4.0000000000000001E-3</v>
      </c>
      <c r="K254" s="164">
        <f>(10*29.6*L254)*((G254-H254)-(I254-J254))/(F254*M254)</f>
        <v>27.791305675355911</v>
      </c>
      <c r="L254" s="82">
        <v>30</v>
      </c>
      <c r="M254" s="83">
        <v>5</v>
      </c>
      <c r="N254" s="84">
        <f>(G254-H254)/(I254-J254)</f>
        <v>1.4823529411764707</v>
      </c>
    </row>
    <row r="255" spans="1:14">
      <c r="A255" s="77" t="s">
        <v>1131</v>
      </c>
      <c r="B255" s="77">
        <v>12</v>
      </c>
      <c r="C255" s="77" t="s">
        <v>541</v>
      </c>
      <c r="D255" s="77">
        <v>114</v>
      </c>
      <c r="E255" s="77" t="str">
        <f t="shared" si="3"/>
        <v>P114</v>
      </c>
      <c r="F255" s="80">
        <v>5.2401999999999997</v>
      </c>
      <c r="G255" s="81">
        <v>0.35</v>
      </c>
      <c r="H255" s="81">
        <v>4.0000000000000001E-3</v>
      </c>
      <c r="I255" s="81">
        <v>0.25</v>
      </c>
      <c r="J255" s="81">
        <v>6.0000000000000001E-3</v>
      </c>
      <c r="K255" s="164">
        <f>(10*29.6*L255)*((G255-H255)-(I255-J255))/(F255*M255)</f>
        <v>34.56967291324758</v>
      </c>
      <c r="L255" s="82">
        <v>30</v>
      </c>
      <c r="M255" s="83">
        <v>5</v>
      </c>
      <c r="N255" s="84">
        <f>(G255-H255)/(I255-J255)</f>
        <v>1.4180327868852458</v>
      </c>
    </row>
    <row r="256" spans="1:14">
      <c r="A256" s="77" t="s">
        <v>1076</v>
      </c>
      <c r="B256" s="77">
        <v>13</v>
      </c>
      <c r="C256" s="77" t="s">
        <v>539</v>
      </c>
      <c r="D256" s="77">
        <v>29</v>
      </c>
      <c r="E256" s="77" t="str">
        <f t="shared" si="3"/>
        <v>C29</v>
      </c>
      <c r="F256" s="80">
        <v>5.2401999999999997</v>
      </c>
      <c r="G256" s="81">
        <v>0.26900000000000002</v>
      </c>
      <c r="H256" s="81">
        <v>5.0000000000000001E-3</v>
      </c>
      <c r="I256" s="81">
        <v>0.191</v>
      </c>
      <c r="J256" s="81">
        <v>6.0000000000000001E-3</v>
      </c>
      <c r="K256" s="164">
        <f>(10*29.6*L256)*((G256-H256)-(I256-J256))/(F256*M256)</f>
        <v>26.774550589672153</v>
      </c>
      <c r="L256" s="82">
        <v>30</v>
      </c>
      <c r="M256" s="83">
        <v>5</v>
      </c>
      <c r="N256" s="84">
        <f>(G256-H256)/(I256-J256)</f>
        <v>1.4270270270270271</v>
      </c>
    </row>
    <row r="257" spans="1:14">
      <c r="A257" s="77" t="s">
        <v>1068</v>
      </c>
      <c r="B257" s="77">
        <v>13</v>
      </c>
      <c r="C257" s="77" t="s">
        <v>539</v>
      </c>
      <c r="D257" s="77">
        <v>33</v>
      </c>
      <c r="E257" s="77" t="str">
        <f t="shared" si="3"/>
        <v>C33</v>
      </c>
      <c r="F257" s="80">
        <v>5.2401999999999997</v>
      </c>
      <c r="G257" s="81">
        <v>0.26500000000000001</v>
      </c>
      <c r="H257" s="81">
        <v>4.0000000000000001E-3</v>
      </c>
      <c r="I257" s="81">
        <v>0.18099999999999999</v>
      </c>
      <c r="J257" s="81">
        <v>5.0000000000000001E-3</v>
      </c>
      <c r="K257" s="164">
        <f>(10*29.6*L257)*((G257-H257)-(I257-J257))/(F257*M257)</f>
        <v>28.808060761039663</v>
      </c>
      <c r="L257" s="82">
        <v>30</v>
      </c>
      <c r="M257" s="83">
        <v>5</v>
      </c>
      <c r="N257" s="84">
        <f>(G257-H257)/(I257-J257)</f>
        <v>1.4829545454545456</v>
      </c>
    </row>
    <row r="258" spans="1:14">
      <c r="A258" s="77" t="s">
        <v>1064</v>
      </c>
      <c r="B258" s="77">
        <v>13</v>
      </c>
      <c r="C258" s="77" t="s">
        <v>539</v>
      </c>
      <c r="D258" s="77">
        <v>60</v>
      </c>
      <c r="E258" s="77" t="str">
        <f t="shared" si="3"/>
        <v>C60</v>
      </c>
      <c r="F258" s="80">
        <v>5.2401999999999997</v>
      </c>
      <c r="G258" s="81">
        <v>0.24199999999999999</v>
      </c>
      <c r="H258" s="81">
        <v>4.0000000000000001E-3</v>
      </c>
      <c r="I258" s="81">
        <v>0.16600000000000001</v>
      </c>
      <c r="J258" s="81">
        <v>5.0000000000000001E-3</v>
      </c>
      <c r="K258" s="164">
        <f>(10*29.6*L258)*((G258-H258)-(I258-J258))/(F258*M258)</f>
        <v>26.096713865882975</v>
      </c>
      <c r="L258" s="82">
        <v>30</v>
      </c>
      <c r="M258" s="83">
        <v>5</v>
      </c>
      <c r="N258" s="84">
        <f>(G258-H258)/(I258-J258)</f>
        <v>1.4782608695652173</v>
      </c>
    </row>
    <row r="259" spans="1:14">
      <c r="A259" s="77" t="s">
        <v>1073</v>
      </c>
      <c r="B259" s="77">
        <v>13</v>
      </c>
      <c r="C259" s="77" t="s">
        <v>539</v>
      </c>
      <c r="D259" s="77">
        <v>73</v>
      </c>
      <c r="E259" s="77" t="str">
        <f t="shared" ref="E259:E322" si="4">CONCATENATE(C259,D259)</f>
        <v>C73</v>
      </c>
      <c r="F259" s="80">
        <v>5.2401999999999997</v>
      </c>
      <c r="G259" s="81">
        <v>0.27800000000000002</v>
      </c>
      <c r="H259" s="81">
        <v>3.0000000000000001E-3</v>
      </c>
      <c r="I259" s="81">
        <v>0.192</v>
      </c>
      <c r="J259" s="81">
        <v>4.0000000000000001E-3</v>
      </c>
      <c r="K259" s="164">
        <f>(10*29.6*L259)*((G259-H259)-(I259-J259))/(F259*M259)</f>
        <v>29.485897484828829</v>
      </c>
      <c r="L259" s="82">
        <v>30</v>
      </c>
      <c r="M259" s="83">
        <v>5</v>
      </c>
      <c r="N259" s="84">
        <f>(G259-H259)/(I259-J259)</f>
        <v>1.4627659574468086</v>
      </c>
    </row>
    <row r="260" spans="1:14">
      <c r="A260" s="77" t="s">
        <v>1074</v>
      </c>
      <c r="B260" s="77">
        <v>13</v>
      </c>
      <c r="C260" s="77" t="s">
        <v>539</v>
      </c>
      <c r="D260" s="77">
        <v>102</v>
      </c>
      <c r="E260" s="77" t="str">
        <f t="shared" si="4"/>
        <v>C102</v>
      </c>
      <c r="F260" s="80">
        <v>5.2401999999999997</v>
      </c>
      <c r="G260" s="81">
        <v>0.29899999999999999</v>
      </c>
      <c r="H260" s="81">
        <v>5.0000000000000001E-3</v>
      </c>
      <c r="I260" s="81">
        <v>0.20499999999999999</v>
      </c>
      <c r="J260" s="81">
        <v>5.0000000000000001E-3</v>
      </c>
      <c r="K260" s="164">
        <f>(10*29.6*L260)*((G260-H260)-(I260-J260))/(F260*M260)</f>
        <v>31.858326018090914</v>
      </c>
      <c r="L260" s="82">
        <v>30</v>
      </c>
      <c r="M260" s="83">
        <v>5</v>
      </c>
      <c r="N260" s="84">
        <f>(G260-H260)/(I260-J260)</f>
        <v>1.47</v>
      </c>
    </row>
    <row r="261" spans="1:14">
      <c r="A261" s="77" t="s">
        <v>1083</v>
      </c>
      <c r="B261" s="77">
        <v>13</v>
      </c>
      <c r="C261" s="77" t="s">
        <v>545</v>
      </c>
      <c r="D261" s="77">
        <v>8</v>
      </c>
      <c r="E261" s="77" t="str">
        <f t="shared" si="4"/>
        <v>N8</v>
      </c>
      <c r="F261" s="80">
        <v>5.2401999999999997</v>
      </c>
      <c r="G261" s="81">
        <v>0.505</v>
      </c>
      <c r="H261" s="81">
        <v>6.0000000000000001E-3</v>
      </c>
      <c r="I261" s="81">
        <v>0.33700000000000002</v>
      </c>
      <c r="J261" s="81">
        <v>6.0000000000000001E-3</v>
      </c>
      <c r="K261" s="164">
        <f>(10*29.6*L261)*((G261-H261)-(I261-J261))/(F261*M261)</f>
        <v>56.938284798290134</v>
      </c>
      <c r="L261" s="82">
        <v>30</v>
      </c>
      <c r="M261" s="83">
        <v>5</v>
      </c>
      <c r="N261" s="84">
        <f>(G261-H261)/(I261-J261)</f>
        <v>1.5075528700906344</v>
      </c>
    </row>
    <row r="262" spans="1:14">
      <c r="A262" s="77" t="s">
        <v>1067</v>
      </c>
      <c r="B262" s="77">
        <v>13</v>
      </c>
      <c r="C262" s="77" t="s">
        <v>545</v>
      </c>
      <c r="D262" s="77">
        <v>42</v>
      </c>
      <c r="E262" s="77" t="str">
        <f t="shared" si="4"/>
        <v>N42</v>
      </c>
      <c r="F262" s="80">
        <v>5.2401999999999997</v>
      </c>
      <c r="G262" s="81">
        <v>0.45300000000000001</v>
      </c>
      <c r="H262" s="81">
        <v>7.0000000000000001E-3</v>
      </c>
      <c r="I262" s="81">
        <v>0.30099999999999999</v>
      </c>
      <c r="J262" s="81">
        <v>7.0000000000000001E-3</v>
      </c>
      <c r="K262" s="164">
        <f>(10*29.6*L262)*((G262-H262)-(I262-J262))/(F262*M262)</f>
        <v>51.515591007976802</v>
      </c>
      <c r="L262" s="82">
        <v>30</v>
      </c>
      <c r="M262" s="83">
        <v>5</v>
      </c>
      <c r="N262" s="84">
        <f>(G262-H262)/(I262-J262)</f>
        <v>1.5170068027210886</v>
      </c>
    </row>
    <row r="263" spans="1:14">
      <c r="A263" s="77" t="s">
        <v>1066</v>
      </c>
      <c r="B263" s="77">
        <v>13</v>
      </c>
      <c r="C263" s="77" t="s">
        <v>545</v>
      </c>
      <c r="D263" s="77">
        <v>50</v>
      </c>
      <c r="E263" s="77" t="str">
        <f t="shared" si="4"/>
        <v>N50</v>
      </c>
      <c r="F263" s="80">
        <v>5.2401999999999997</v>
      </c>
      <c r="G263" s="81">
        <v>0.79300000000000004</v>
      </c>
      <c r="H263" s="81">
        <v>7.0000000000000001E-3</v>
      </c>
      <c r="I263" s="81">
        <v>0.56899999999999995</v>
      </c>
      <c r="J263" s="81">
        <v>8.9999999999999993E-3</v>
      </c>
      <c r="K263" s="164">
        <f>(10*29.6*L263)*((G263-H263)-(I263-J263))/(F263*M263)</f>
        <v>76.595549788176058</v>
      </c>
      <c r="L263" s="82">
        <v>30</v>
      </c>
      <c r="M263" s="83">
        <v>5</v>
      </c>
      <c r="N263" s="84">
        <f>(G263-H263)/(I263-J263)</f>
        <v>1.4035714285714287</v>
      </c>
    </row>
    <row r="264" spans="1:14">
      <c r="A264" s="77" t="s">
        <v>1065</v>
      </c>
      <c r="B264" s="77">
        <v>13</v>
      </c>
      <c r="C264" s="77" t="s">
        <v>545</v>
      </c>
      <c r="D264" s="77">
        <v>64</v>
      </c>
      <c r="E264" s="77" t="str">
        <f t="shared" si="4"/>
        <v>N64</v>
      </c>
      <c r="F264" s="80">
        <v>5.2401999999999997</v>
      </c>
      <c r="G264" s="81">
        <v>0.63</v>
      </c>
      <c r="H264" s="81">
        <v>6.0000000000000001E-3</v>
      </c>
      <c r="I264" s="81">
        <v>0.41699999999999998</v>
      </c>
      <c r="J264" s="81">
        <v>7.0000000000000001E-3</v>
      </c>
      <c r="K264" s="164">
        <f>(10*29.6*L264)*((G264-H264)-(I264-J264))/(F264*M264)</f>
        <v>72.528529445441023</v>
      </c>
      <c r="L264" s="82">
        <v>30</v>
      </c>
      <c r="M264" s="83">
        <v>5</v>
      </c>
      <c r="N264" s="84">
        <f>(G264-H264)/(I264-J264)</f>
        <v>1.5219512195121951</v>
      </c>
    </row>
    <row r="265" spans="1:14">
      <c r="A265" s="77" t="s">
        <v>1080</v>
      </c>
      <c r="B265" s="77">
        <v>13</v>
      </c>
      <c r="C265" s="77" t="s">
        <v>545</v>
      </c>
      <c r="D265" s="77">
        <v>96</v>
      </c>
      <c r="E265" s="77" t="str">
        <f t="shared" si="4"/>
        <v>N96</v>
      </c>
      <c r="F265" s="80">
        <v>5.2401999999999997</v>
      </c>
      <c r="G265" s="81">
        <v>0.51300000000000001</v>
      </c>
      <c r="H265" s="81">
        <v>7.0000000000000001E-3</v>
      </c>
      <c r="I265" s="81">
        <v>0.35099999999999998</v>
      </c>
      <c r="J265" s="81">
        <v>8.0000000000000002E-3</v>
      </c>
      <c r="K265" s="164">
        <f>(10*29.6*L265)*((G265-H265)-(I265-J265))/(F265*M265)</f>
        <v>55.24369298881723</v>
      </c>
      <c r="L265" s="82">
        <v>30</v>
      </c>
      <c r="M265" s="83">
        <v>5</v>
      </c>
      <c r="N265" s="84">
        <f>(G265-H265)/(I265-J265)</f>
        <v>1.4752186588921283</v>
      </c>
    </row>
    <row r="266" spans="1:14">
      <c r="A266" s="77" t="s">
        <v>1081</v>
      </c>
      <c r="B266" s="77">
        <v>13</v>
      </c>
      <c r="C266" s="77" t="s">
        <v>543</v>
      </c>
      <c r="D266" s="77">
        <v>6</v>
      </c>
      <c r="E266" s="77" t="str">
        <f t="shared" si="4"/>
        <v>NP6</v>
      </c>
      <c r="F266" s="80">
        <v>5.2401999999999997</v>
      </c>
      <c r="G266" s="81">
        <v>0.71799999999999997</v>
      </c>
      <c r="H266" s="81">
        <v>8.0000000000000002E-3</v>
      </c>
      <c r="I266" s="81">
        <v>0.52200000000000002</v>
      </c>
      <c r="J266" s="81">
        <v>8.9999999999999993E-3</v>
      </c>
      <c r="K266" s="164">
        <f>(10*29.6*L266)*((G266-H266)-(I266-J266))/(F266*M266)</f>
        <v>66.766917293233064</v>
      </c>
      <c r="L266" s="82">
        <v>30</v>
      </c>
      <c r="M266" s="83">
        <v>5</v>
      </c>
      <c r="N266" s="84">
        <f>(G266-H266)/(I266-J266)</f>
        <v>1.3840155945419101</v>
      </c>
    </row>
    <row r="267" spans="1:14">
      <c r="A267" s="77" t="s">
        <v>1069</v>
      </c>
      <c r="B267" s="77">
        <v>13</v>
      </c>
      <c r="C267" s="77" t="s">
        <v>543</v>
      </c>
      <c r="D267" s="77">
        <v>12</v>
      </c>
      <c r="E267" s="77" t="str">
        <f t="shared" si="4"/>
        <v>NP12</v>
      </c>
      <c r="F267" s="80">
        <v>5.2401999999999997</v>
      </c>
      <c r="G267" s="81">
        <v>0.66800000000000004</v>
      </c>
      <c r="H267" s="81">
        <v>7.0000000000000001E-3</v>
      </c>
      <c r="I267" s="81">
        <v>0.47099999999999997</v>
      </c>
      <c r="J267" s="81">
        <v>8.0000000000000002E-3</v>
      </c>
      <c r="K267" s="164">
        <f>(10*29.6*L267)*((G267-H267)-(I267-J267))/(F267*M267)</f>
        <v>67.105835655127677</v>
      </c>
      <c r="L267" s="82">
        <v>30</v>
      </c>
      <c r="M267" s="83">
        <v>5</v>
      </c>
      <c r="N267" s="84">
        <f>(G267-H267)/(I267-J267)</f>
        <v>1.4276457883369331</v>
      </c>
    </row>
    <row r="268" spans="1:14">
      <c r="A268" s="77" t="s">
        <v>1077</v>
      </c>
      <c r="B268" s="77">
        <v>13</v>
      </c>
      <c r="C268" s="77" t="s">
        <v>543</v>
      </c>
      <c r="D268" s="77">
        <v>27</v>
      </c>
      <c r="E268" s="77" t="str">
        <f t="shared" si="4"/>
        <v>NP27</v>
      </c>
      <c r="F268" s="80">
        <v>5.2401999999999997</v>
      </c>
      <c r="G268" s="81">
        <v>0.57699999999999996</v>
      </c>
      <c r="H268" s="81">
        <v>8.9999999999999993E-3</v>
      </c>
      <c r="I268" s="81">
        <v>0.40899999999999997</v>
      </c>
      <c r="J268" s="81">
        <v>8.9999999999999993E-3</v>
      </c>
      <c r="K268" s="164">
        <f>(10*29.6*L268)*((G268-H268)-(I268-J268))/(F268*M268)</f>
        <v>56.938284798290134</v>
      </c>
      <c r="L268" s="82">
        <v>30</v>
      </c>
      <c r="M268" s="83">
        <v>5</v>
      </c>
      <c r="N268" s="84">
        <f>(G268-H268)/(I268-J268)</f>
        <v>1.42</v>
      </c>
    </row>
    <row r="269" spans="1:14">
      <c r="A269" s="77" t="s">
        <v>1075</v>
      </c>
      <c r="B269" s="77">
        <v>13</v>
      </c>
      <c r="C269" s="77" t="s">
        <v>543</v>
      </c>
      <c r="D269" s="77">
        <v>50</v>
      </c>
      <c r="E269" s="77" t="str">
        <f t="shared" si="4"/>
        <v>NP50</v>
      </c>
      <c r="F269" s="80">
        <v>5.2401999999999997</v>
      </c>
      <c r="G269" s="81">
        <v>0.50900000000000001</v>
      </c>
      <c r="H269" s="81">
        <v>7.0000000000000001E-3</v>
      </c>
      <c r="I269" s="81">
        <v>0.34200000000000003</v>
      </c>
      <c r="J269" s="81">
        <v>8.0000000000000002E-3</v>
      </c>
      <c r="K269" s="164">
        <f>(10*29.6*L269)*((G269-H269)-(I269-J269))/(F269*M269)</f>
        <v>56.938284798290134</v>
      </c>
      <c r="L269" s="82">
        <v>30</v>
      </c>
      <c r="M269" s="83">
        <v>5</v>
      </c>
      <c r="N269" s="84">
        <f>(G269-H269)/(I269-J269)</f>
        <v>1.5029940119760479</v>
      </c>
    </row>
    <row r="270" spans="1:14">
      <c r="A270" s="77" t="s">
        <v>1071</v>
      </c>
      <c r="B270" s="77">
        <v>13</v>
      </c>
      <c r="C270" s="77" t="s">
        <v>543</v>
      </c>
      <c r="D270" s="77">
        <v>80</v>
      </c>
      <c r="E270" s="77" t="str">
        <f t="shared" si="4"/>
        <v>NP80</v>
      </c>
      <c r="F270" s="80">
        <v>5.2401999999999997</v>
      </c>
      <c r="G270" s="81">
        <v>0.623</v>
      </c>
      <c r="H270" s="81">
        <v>8.0000000000000002E-3</v>
      </c>
      <c r="I270" s="81">
        <v>0.45300000000000001</v>
      </c>
      <c r="J270" s="81">
        <v>8.9999999999999993E-3</v>
      </c>
      <c r="K270" s="164">
        <f>(10*29.6*L270)*((G270-H270)-(I270-J270))/(F270*M270)</f>
        <v>57.955039883973882</v>
      </c>
      <c r="L270" s="82">
        <v>30</v>
      </c>
      <c r="M270" s="83">
        <v>5</v>
      </c>
      <c r="N270" s="84">
        <f>(G270-H270)/(I270-J270)</f>
        <v>1.3851351351351351</v>
      </c>
    </row>
    <row r="271" spans="1:14">
      <c r="A271" s="77" t="s">
        <v>1072</v>
      </c>
      <c r="B271" s="77">
        <v>13</v>
      </c>
      <c r="C271" s="77" t="s">
        <v>541</v>
      </c>
      <c r="D271" s="77">
        <v>1</v>
      </c>
      <c r="E271" s="77" t="str">
        <f t="shared" si="4"/>
        <v>P1</v>
      </c>
      <c r="F271" s="80">
        <v>5.2401999999999997</v>
      </c>
      <c r="G271" s="81">
        <v>0.21099999999999999</v>
      </c>
      <c r="H271" s="81">
        <v>4.0000000000000001E-3</v>
      </c>
      <c r="I271" s="81">
        <v>0.153</v>
      </c>
      <c r="J271" s="81">
        <v>5.0000000000000001E-3</v>
      </c>
      <c r="K271" s="164">
        <f>(10*29.6*L271)*((G271-H271)-(I271-J271))/(F271*M271)</f>
        <v>19.996183351780463</v>
      </c>
      <c r="L271" s="82">
        <v>30</v>
      </c>
      <c r="M271" s="83">
        <v>5</v>
      </c>
      <c r="N271" s="84">
        <f>(G271-H271)/(I271-J271)</f>
        <v>1.3986486486486487</v>
      </c>
    </row>
    <row r="272" spans="1:14">
      <c r="A272" s="77" t="s">
        <v>1082</v>
      </c>
      <c r="B272" s="77">
        <v>13</v>
      </c>
      <c r="C272" s="77" t="s">
        <v>541</v>
      </c>
      <c r="D272" s="77">
        <v>2</v>
      </c>
      <c r="E272" s="77" t="str">
        <f t="shared" si="4"/>
        <v>P2</v>
      </c>
      <c r="F272" s="80">
        <v>5.2401999999999997</v>
      </c>
      <c r="G272" s="81">
        <v>0.193</v>
      </c>
      <c r="H272" s="81">
        <v>4.0000000000000001E-3</v>
      </c>
      <c r="I272" s="81">
        <v>0.13800000000000001</v>
      </c>
      <c r="J272" s="81">
        <v>5.0000000000000001E-3</v>
      </c>
      <c r="K272" s="164">
        <f>(10*29.6*L272)*((G272-H272)-(I272-J272))/(F272*M272)</f>
        <v>18.979428266096711</v>
      </c>
      <c r="L272" s="82">
        <v>30</v>
      </c>
      <c r="M272" s="83">
        <v>5</v>
      </c>
      <c r="N272" s="84">
        <f>(G272-H272)/(I272-J272)</f>
        <v>1.4210526315789473</v>
      </c>
    </row>
    <row r="273" spans="1:14">
      <c r="A273" s="77" t="s">
        <v>1079</v>
      </c>
      <c r="B273" s="77">
        <v>13</v>
      </c>
      <c r="C273" s="77" t="s">
        <v>541</v>
      </c>
      <c r="D273" s="77">
        <v>45</v>
      </c>
      <c r="E273" s="77" t="str">
        <f t="shared" si="4"/>
        <v>P45</v>
      </c>
      <c r="F273" s="80">
        <v>5.2401999999999997</v>
      </c>
      <c r="G273" s="81">
        <v>0.23</v>
      </c>
      <c r="H273" s="81">
        <v>0.04</v>
      </c>
      <c r="I273" s="81">
        <v>0.17499999999999999</v>
      </c>
      <c r="J273" s="81">
        <v>5.0000000000000001E-3</v>
      </c>
      <c r="K273" s="164">
        <f>(10*29.6*L273)*((G273-H273)-(I273-J273))/(F273*M273)</f>
        <v>6.7783672378916897</v>
      </c>
      <c r="L273" s="82">
        <v>30</v>
      </c>
      <c r="M273" s="83">
        <v>5</v>
      </c>
      <c r="N273" s="84">
        <f>(G273-H273)/(I273-J273)</f>
        <v>1.1176470588235294</v>
      </c>
    </row>
    <row r="274" spans="1:14">
      <c r="A274" s="77" t="s">
        <v>1078</v>
      </c>
      <c r="B274" s="77">
        <v>13</v>
      </c>
      <c r="C274" s="77" t="s">
        <v>541</v>
      </c>
      <c r="D274" s="77">
        <v>48</v>
      </c>
      <c r="E274" s="77" t="str">
        <f t="shared" si="4"/>
        <v>P48</v>
      </c>
      <c r="F274" s="80">
        <v>5.2401999999999997</v>
      </c>
      <c r="G274" s="81">
        <v>0.217</v>
      </c>
      <c r="H274" s="81">
        <v>4.0000000000000001E-3</v>
      </c>
      <c r="I274" s="81">
        <v>0.161</v>
      </c>
      <c r="J274" s="81">
        <v>5.0000000000000001E-3</v>
      </c>
      <c r="K274" s="164">
        <f>(10*29.6*L274)*((G274-H274)-(I274-J274))/(F274*M274)</f>
        <v>19.318346627991296</v>
      </c>
      <c r="L274" s="82">
        <v>30</v>
      </c>
      <c r="M274" s="83">
        <v>5</v>
      </c>
      <c r="N274" s="84">
        <f>(G274-H274)/(I274-J274)</f>
        <v>1.3653846153846154</v>
      </c>
    </row>
    <row r="275" spans="1:14">
      <c r="A275" s="77" t="s">
        <v>1070</v>
      </c>
      <c r="B275" s="77">
        <v>13</v>
      </c>
      <c r="C275" s="77" t="s">
        <v>541</v>
      </c>
      <c r="D275" s="77">
        <v>104</v>
      </c>
      <c r="E275" s="77" t="str">
        <f t="shared" si="4"/>
        <v>P104</v>
      </c>
      <c r="F275" s="80">
        <v>5.2401999999999997</v>
      </c>
      <c r="G275" s="81">
        <v>0.23100000000000001</v>
      </c>
      <c r="H275" s="81">
        <v>4.0000000000000001E-3</v>
      </c>
      <c r="I275" s="81">
        <v>0.16400000000000001</v>
      </c>
      <c r="J275" s="81">
        <v>5.0000000000000001E-3</v>
      </c>
      <c r="K275" s="164">
        <f>(10*29.6*L275)*((G275-H275)-(I275-J275))/(F275*M275)</f>
        <v>23.046448608831724</v>
      </c>
      <c r="L275" s="82">
        <v>30</v>
      </c>
      <c r="M275" s="83">
        <v>5</v>
      </c>
      <c r="N275" s="84">
        <f>(G275-H275)/(I275-J275)</f>
        <v>1.4276729559748429</v>
      </c>
    </row>
    <row r="276" spans="1:14">
      <c r="A276" s="77" t="s">
        <v>1371</v>
      </c>
      <c r="B276" s="77">
        <v>14</v>
      </c>
      <c r="C276" s="77" t="s">
        <v>539</v>
      </c>
      <c r="D276" s="77">
        <v>7</v>
      </c>
      <c r="E276" s="77" t="str">
        <f t="shared" si="4"/>
        <v>C7</v>
      </c>
      <c r="F276" s="80">
        <v>5.2401999999999997</v>
      </c>
      <c r="G276" s="81">
        <v>0.309</v>
      </c>
      <c r="H276" s="81">
        <v>3.0000000000000001E-3</v>
      </c>
      <c r="I276" s="81">
        <v>0.20899999999999999</v>
      </c>
      <c r="J276" s="81">
        <v>4.0000000000000001E-3</v>
      </c>
      <c r="K276" s="164">
        <f>(10*29.6*L276)*((G276-H276)-(I276-J276))/(F276*M276)</f>
        <v>34.230754551353009</v>
      </c>
      <c r="L276" s="82">
        <v>30</v>
      </c>
      <c r="M276" s="83">
        <v>5</v>
      </c>
      <c r="N276" s="84">
        <f>(G276-H276)/(I276-J276)</f>
        <v>1.4926829268292683</v>
      </c>
    </row>
    <row r="277" spans="1:14">
      <c r="A277" s="77" t="s">
        <v>1369</v>
      </c>
      <c r="B277" s="77">
        <v>14</v>
      </c>
      <c r="C277" s="77" t="s">
        <v>539</v>
      </c>
      <c r="D277" s="77">
        <v>9</v>
      </c>
      <c r="E277" s="77" t="str">
        <f t="shared" si="4"/>
        <v>C9</v>
      </c>
      <c r="F277" s="80">
        <v>5.2401999999999997</v>
      </c>
      <c r="G277" s="81">
        <v>0.253</v>
      </c>
      <c r="H277" s="81">
        <v>4.0000000000000001E-3</v>
      </c>
      <c r="I277" s="81">
        <v>0.17199999999999999</v>
      </c>
      <c r="J277" s="81">
        <v>5.0000000000000001E-3</v>
      </c>
      <c r="K277" s="164">
        <f>(10*29.6*L277)*((G277-H277)-(I277-J277))/(F277*M277)</f>
        <v>27.791305675355911</v>
      </c>
      <c r="L277" s="82">
        <v>30</v>
      </c>
      <c r="M277" s="83">
        <v>5</v>
      </c>
      <c r="N277" s="84">
        <f>(G277-H277)/(I277-J277)</f>
        <v>1.4910179640718564</v>
      </c>
    </row>
    <row r="278" spans="1:14">
      <c r="A278" s="77" t="s">
        <v>1372</v>
      </c>
      <c r="B278" s="77">
        <v>14</v>
      </c>
      <c r="C278" s="77" t="s">
        <v>545</v>
      </c>
      <c r="D278" s="77">
        <v>68</v>
      </c>
      <c r="E278" s="77" t="str">
        <f t="shared" si="4"/>
        <v>N68</v>
      </c>
      <c r="F278" s="80">
        <v>5.2401999999999997</v>
      </c>
      <c r="G278" s="81">
        <v>0.308</v>
      </c>
      <c r="H278" s="81">
        <v>4.0000000000000001E-3</v>
      </c>
      <c r="I278" s="81">
        <v>0.20899999999999999</v>
      </c>
      <c r="J278" s="81">
        <v>5.0000000000000001E-3</v>
      </c>
      <c r="K278" s="164">
        <f>(10*29.6*L278)*((G278-H278)-(I278-J278))/(F278*M278)</f>
        <v>33.891836189458417</v>
      </c>
      <c r="L278" s="82">
        <v>30</v>
      </c>
      <c r="M278" s="83">
        <v>5</v>
      </c>
      <c r="N278" s="84">
        <f>(G278-H278)/(I278-J278)</f>
        <v>1.4901960784313726</v>
      </c>
    </row>
    <row r="279" spans="1:14">
      <c r="A279" s="77" t="s">
        <v>1373</v>
      </c>
      <c r="B279" s="77">
        <v>14</v>
      </c>
      <c r="C279" s="77" t="s">
        <v>543</v>
      </c>
      <c r="D279" s="77">
        <v>47</v>
      </c>
      <c r="E279" s="77" t="str">
        <f t="shared" si="4"/>
        <v>NP47</v>
      </c>
      <c r="F279" s="80">
        <v>5.2401999999999997</v>
      </c>
      <c r="G279" s="81">
        <v>0.45500000000000002</v>
      </c>
      <c r="H279" s="81">
        <v>5.0000000000000001E-3</v>
      </c>
      <c r="I279" s="81">
        <v>0.33400000000000002</v>
      </c>
      <c r="J279" s="81">
        <v>6.0000000000000001E-3</v>
      </c>
      <c r="K279" s="164">
        <f>(10*29.6*L279)*((G279-H279)-(I279-J279))/(F279*M279)</f>
        <v>41.348040151139266</v>
      </c>
      <c r="L279" s="82">
        <v>30</v>
      </c>
      <c r="M279" s="83">
        <v>5</v>
      </c>
      <c r="N279" s="84">
        <f>(G279-H279)/(I279-J279)</f>
        <v>1.371951219512195</v>
      </c>
    </row>
    <row r="280" spans="1:14">
      <c r="A280" s="77" t="s">
        <v>1370</v>
      </c>
      <c r="B280" s="77">
        <v>14</v>
      </c>
      <c r="C280" s="77" t="s">
        <v>543</v>
      </c>
      <c r="D280" s="77">
        <v>89</v>
      </c>
      <c r="E280" s="77" t="str">
        <f t="shared" si="4"/>
        <v>NP89</v>
      </c>
      <c r="F280" s="80">
        <v>5.2401999999999997</v>
      </c>
      <c r="G280" s="81">
        <v>0.39200000000000002</v>
      </c>
      <c r="H280" s="81">
        <v>4.0000000000000001E-3</v>
      </c>
      <c r="I280" s="81">
        <v>0.28999999999999998</v>
      </c>
      <c r="J280" s="81">
        <v>5.0000000000000001E-3</v>
      </c>
      <c r="K280" s="164">
        <f>(10*29.6*L280)*((G280-H280)-(I280-J280))/(F280*M280)</f>
        <v>34.908591275142179</v>
      </c>
      <c r="L280" s="82">
        <v>30</v>
      </c>
      <c r="M280" s="83">
        <v>5</v>
      </c>
      <c r="N280" s="84">
        <f>(G280-H280)/(I280-J280)</f>
        <v>1.3614035087719301</v>
      </c>
    </row>
    <row r="281" spans="1:14">
      <c r="A281" s="77" t="s">
        <v>1374</v>
      </c>
      <c r="B281" s="77">
        <v>14</v>
      </c>
      <c r="C281" s="77" t="s">
        <v>541</v>
      </c>
      <c r="D281" s="77">
        <v>7</v>
      </c>
      <c r="E281" s="77" t="str">
        <f t="shared" si="4"/>
        <v>P7</v>
      </c>
      <c r="F281" s="80">
        <v>5.2401999999999997</v>
      </c>
      <c r="G281" s="81">
        <v>0.151</v>
      </c>
      <c r="H281" s="81">
        <v>3.0000000000000001E-3</v>
      </c>
      <c r="I281" s="81">
        <v>0.115</v>
      </c>
      <c r="J281" s="81">
        <v>3.0000000000000001E-3</v>
      </c>
      <c r="K281" s="164">
        <f>(10*29.6*L281)*((G281-H281)-(I281-J281))/(F281*M281)</f>
        <v>12.201061028205025</v>
      </c>
      <c r="L281" s="82">
        <v>30</v>
      </c>
      <c r="M281" s="83">
        <v>5</v>
      </c>
      <c r="N281" s="84">
        <f>(G281-H281)/(I281-J281)</f>
        <v>1.3214285714285714</v>
      </c>
    </row>
    <row r="282" spans="1:14">
      <c r="A282" s="77" t="s">
        <v>1375</v>
      </c>
      <c r="B282" s="77">
        <v>14</v>
      </c>
      <c r="C282" s="77" t="s">
        <v>541</v>
      </c>
      <c r="D282" s="77">
        <v>58</v>
      </c>
      <c r="E282" s="77" t="str">
        <f t="shared" si="4"/>
        <v>P58</v>
      </c>
      <c r="F282" s="80">
        <v>5.2401999999999997</v>
      </c>
      <c r="G282" s="81">
        <v>0.19800000000000001</v>
      </c>
      <c r="H282" s="81">
        <v>3.0000000000000001E-3</v>
      </c>
      <c r="I282" s="81">
        <v>0.14899999999999999</v>
      </c>
      <c r="J282" s="81">
        <v>4.0000000000000001E-3</v>
      </c>
      <c r="K282" s="164">
        <f>(10*29.6*L282)*((G282-H282)-(I282-J282))/(F282*M282)</f>
        <v>16.945918094729215</v>
      </c>
      <c r="L282" s="82">
        <v>30</v>
      </c>
      <c r="M282" s="83">
        <v>5</v>
      </c>
      <c r="N282" s="84">
        <f>(G282-H282)/(I282-J282)</f>
        <v>1.3448275862068968</v>
      </c>
    </row>
    <row r="283" spans="1:14">
      <c r="A283" s="77" t="s">
        <v>1368</v>
      </c>
      <c r="B283" s="77">
        <v>14</v>
      </c>
      <c r="C283" s="77" t="s">
        <v>541</v>
      </c>
      <c r="D283" s="77">
        <v>98</v>
      </c>
      <c r="E283" s="77" t="str">
        <f t="shared" si="4"/>
        <v>P98</v>
      </c>
      <c r="F283" s="80">
        <v>5.2401999999999997</v>
      </c>
      <c r="G283" s="81">
        <v>0.20300000000000001</v>
      </c>
      <c r="H283" s="81">
        <v>3.0000000000000001E-3</v>
      </c>
      <c r="I283" s="81">
        <v>0.151</v>
      </c>
      <c r="J283" s="81">
        <v>4.0000000000000001E-3</v>
      </c>
      <c r="K283" s="164">
        <f>(10*29.6*L283)*((G283-H283)-(I283-J283))/(F283*M283)</f>
        <v>17.962673180412967</v>
      </c>
      <c r="L283" s="82">
        <v>30</v>
      </c>
      <c r="M283" s="83">
        <v>5</v>
      </c>
      <c r="N283" s="84">
        <f>(G283-H283)/(I283-J283)</f>
        <v>1.360544217687075</v>
      </c>
    </row>
    <row r="284" spans="1:14">
      <c r="A284" s="77" t="s">
        <v>1382</v>
      </c>
      <c r="B284" s="77">
        <v>15</v>
      </c>
      <c r="C284" s="77" t="s">
        <v>539</v>
      </c>
      <c r="D284" s="77">
        <v>31</v>
      </c>
      <c r="E284" s="77" t="str">
        <f t="shared" si="4"/>
        <v>C31</v>
      </c>
      <c r="F284" s="80">
        <v>5.2401999999999997</v>
      </c>
      <c r="G284" s="81">
        <v>0.23499999999999999</v>
      </c>
      <c r="H284" s="81">
        <v>7.0000000000000001E-3</v>
      </c>
      <c r="I284" s="81">
        <v>0.16300000000000001</v>
      </c>
      <c r="J284" s="81">
        <v>1.4999999999999999E-2</v>
      </c>
      <c r="K284" s="164">
        <f>(10*29.6*L284)*((G284-H284)-(I284-J284))/(F284*M284)</f>
        <v>27.11346895156672</v>
      </c>
      <c r="L284" s="82">
        <v>30</v>
      </c>
      <c r="M284" s="83">
        <v>5</v>
      </c>
      <c r="N284" s="84">
        <f>(G284-H284)/(I284-J284)</f>
        <v>1.5405405405405401</v>
      </c>
    </row>
    <row r="285" spans="1:14">
      <c r="A285" s="77" t="s">
        <v>1391</v>
      </c>
      <c r="B285" s="77">
        <v>15</v>
      </c>
      <c r="C285" s="77" t="s">
        <v>539</v>
      </c>
      <c r="D285" s="77">
        <v>69</v>
      </c>
      <c r="E285" s="77" t="str">
        <f t="shared" si="4"/>
        <v>C69</v>
      </c>
      <c r="F285" s="80">
        <v>5.2401999999999997</v>
      </c>
      <c r="G285" s="81">
        <v>0.28499999999999998</v>
      </c>
      <c r="H285" s="81">
        <v>7.0000000000000001E-3</v>
      </c>
      <c r="I285" s="81">
        <v>0.19500000000000001</v>
      </c>
      <c r="J285" s="81">
        <v>1.6E-2</v>
      </c>
      <c r="K285" s="164">
        <f>(10*29.6*L285)*((G285-H285)-(I285-J285))/(F285*M285)</f>
        <v>33.552917827563824</v>
      </c>
      <c r="L285" s="82">
        <v>30</v>
      </c>
      <c r="M285" s="83">
        <v>5</v>
      </c>
      <c r="N285" s="84">
        <f>(G285-H285)/(I285-J285)</f>
        <v>1.5530726256983238</v>
      </c>
    </row>
    <row r="286" spans="1:14">
      <c r="A286" s="77" t="s">
        <v>1377</v>
      </c>
      <c r="B286" s="77">
        <v>15</v>
      </c>
      <c r="C286" s="77" t="s">
        <v>539</v>
      </c>
      <c r="D286" s="77">
        <v>80</v>
      </c>
      <c r="E286" s="77" t="str">
        <f t="shared" si="4"/>
        <v>C80</v>
      </c>
      <c r="F286" s="80">
        <v>5.2401999999999997</v>
      </c>
      <c r="G286" s="81">
        <v>0.33300000000000002</v>
      </c>
      <c r="H286" s="81">
        <v>7.0000000000000001E-3</v>
      </c>
      <c r="I286" s="81">
        <v>0.222</v>
      </c>
      <c r="J286" s="81">
        <v>1.2E-2</v>
      </c>
      <c r="K286" s="164">
        <f>(10*29.6*L286)*((G286-H286)-(I286-J286))/(F286*M286)</f>
        <v>39.31452997977177</v>
      </c>
      <c r="L286" s="82">
        <v>30</v>
      </c>
      <c r="M286" s="83">
        <v>5</v>
      </c>
      <c r="N286" s="84">
        <f>(G286-H286)/(I286-J286)</f>
        <v>1.5523809523809524</v>
      </c>
    </row>
    <row r="287" spans="1:14">
      <c r="A287" s="77" t="s">
        <v>1386</v>
      </c>
      <c r="B287" s="77">
        <v>15</v>
      </c>
      <c r="C287" s="77" t="s">
        <v>539</v>
      </c>
      <c r="D287" s="77">
        <v>98</v>
      </c>
      <c r="E287" s="77" t="str">
        <f t="shared" si="4"/>
        <v>C98</v>
      </c>
      <c r="F287" s="80">
        <v>5.2401999999999997</v>
      </c>
      <c r="G287" s="81">
        <v>0.255</v>
      </c>
      <c r="H287" s="81">
        <v>7.0000000000000001E-3</v>
      </c>
      <c r="I287" s="81">
        <v>0.17599999999999999</v>
      </c>
      <c r="J287" s="81">
        <v>1.4999999999999999E-2</v>
      </c>
      <c r="K287" s="164">
        <f>(10*29.6*L287)*((G287-H287)-(I287-J287))/(F287*M287)</f>
        <v>29.485897484828829</v>
      </c>
      <c r="L287" s="82">
        <v>30</v>
      </c>
      <c r="M287" s="83">
        <v>5</v>
      </c>
      <c r="N287" s="84">
        <f>(G287-H287)/(I287-J287)</f>
        <v>1.5403726708074537</v>
      </c>
    </row>
    <row r="288" spans="1:14">
      <c r="A288" s="77" t="s">
        <v>1380</v>
      </c>
      <c r="B288" s="77">
        <v>15</v>
      </c>
      <c r="C288" s="77" t="s">
        <v>545</v>
      </c>
      <c r="D288" s="77">
        <v>10</v>
      </c>
      <c r="E288" s="77" t="str">
        <f t="shared" si="4"/>
        <v>N10</v>
      </c>
      <c r="F288" s="80">
        <v>5.2401999999999997</v>
      </c>
      <c r="G288" s="81">
        <v>0.628</v>
      </c>
      <c r="H288" s="81">
        <v>1.4999999999999999E-2</v>
      </c>
      <c r="I288" s="81">
        <v>0.42199999999999999</v>
      </c>
      <c r="J288" s="81">
        <v>1.4999999999999999E-2</v>
      </c>
      <c r="K288" s="164">
        <f>(10*29.6*L288)*((G288-H288)-(I288-J288))/(F288*M288)</f>
        <v>69.817182550284343</v>
      </c>
      <c r="L288" s="82">
        <v>30</v>
      </c>
      <c r="M288" s="83">
        <v>5</v>
      </c>
      <c r="N288" s="84">
        <f>(G288-H288)/(I288-J288)</f>
        <v>1.5061425061425062</v>
      </c>
    </row>
    <row r="289" spans="1:14">
      <c r="A289" s="77" t="s">
        <v>1379</v>
      </c>
      <c r="B289" s="77">
        <v>15</v>
      </c>
      <c r="C289" s="77" t="s">
        <v>545</v>
      </c>
      <c r="D289" s="77">
        <v>38</v>
      </c>
      <c r="E289" s="77" t="str">
        <f t="shared" si="4"/>
        <v>N38</v>
      </c>
      <c r="F289" s="80">
        <v>5.2401999999999997</v>
      </c>
      <c r="G289" s="81">
        <v>0.61599999999999999</v>
      </c>
      <c r="H289" s="81">
        <v>1.4E-2</v>
      </c>
      <c r="I289" s="81">
        <v>0.40400000000000003</v>
      </c>
      <c r="J289" s="81">
        <v>1.2999999999999999E-2</v>
      </c>
      <c r="K289" s="164">
        <f>(10*29.6*L289)*((G289-H289)-(I289-J289))/(F289*M289)</f>
        <v>71.51177435975724</v>
      </c>
      <c r="L289" s="82">
        <v>30</v>
      </c>
      <c r="M289" s="83">
        <v>5</v>
      </c>
      <c r="N289" s="84">
        <f>(G289-H289)/(I289-J289)</f>
        <v>1.5396419437340152</v>
      </c>
    </row>
    <row r="290" spans="1:14">
      <c r="A290" s="77" t="s">
        <v>1389</v>
      </c>
      <c r="B290" s="77">
        <v>15</v>
      </c>
      <c r="C290" s="77" t="s">
        <v>545</v>
      </c>
      <c r="D290" s="77">
        <v>44</v>
      </c>
      <c r="E290" s="77" t="str">
        <f t="shared" si="4"/>
        <v>N44</v>
      </c>
      <c r="F290" s="80">
        <v>5.2401999999999997</v>
      </c>
      <c r="G290" s="81">
        <v>0.58199999999999996</v>
      </c>
      <c r="H290" s="81">
        <v>1.2E-2</v>
      </c>
      <c r="I290" s="81">
        <v>0.45</v>
      </c>
      <c r="J290" s="81">
        <v>1.2999999999999999E-2</v>
      </c>
      <c r="K290" s="164">
        <f>(10*29.6*L290)*((G290-H290)-(I290-J290))/(F290*M290)</f>
        <v>45.076142131979672</v>
      </c>
      <c r="L290" s="82">
        <v>30</v>
      </c>
      <c r="M290" s="83">
        <v>5</v>
      </c>
      <c r="N290" s="84">
        <f>(G290-H290)/(I290-J290)</f>
        <v>1.3043478260869563</v>
      </c>
    </row>
    <row r="291" spans="1:14">
      <c r="A291" s="77" t="s">
        <v>1387</v>
      </c>
      <c r="B291" s="77">
        <v>15</v>
      </c>
      <c r="C291" s="77" t="s">
        <v>545</v>
      </c>
      <c r="D291" s="77">
        <v>83</v>
      </c>
      <c r="E291" s="77" t="str">
        <f t="shared" si="4"/>
        <v>N83</v>
      </c>
      <c r="F291" s="80">
        <v>5.2401999999999997</v>
      </c>
      <c r="G291" s="81">
        <v>0.59899999999999998</v>
      </c>
      <c r="H291" s="81">
        <v>1.2E-2</v>
      </c>
      <c r="I291" s="81">
        <v>0.39100000000000001</v>
      </c>
      <c r="J291" s="81">
        <v>1.2999999999999999E-2</v>
      </c>
      <c r="K291" s="164">
        <f>(10*29.6*L291)*((G291-H291)-(I291-J291))/(F291*M291)</f>
        <v>70.83393763596807</v>
      </c>
      <c r="L291" s="82">
        <v>30</v>
      </c>
      <c r="M291" s="83">
        <v>5</v>
      </c>
      <c r="N291" s="84">
        <f>(G291-H291)/(I291-J291)</f>
        <v>1.5529100529100528</v>
      </c>
    </row>
    <row r="292" spans="1:14">
      <c r="A292" s="77" t="s">
        <v>1381</v>
      </c>
      <c r="B292" s="77">
        <v>15</v>
      </c>
      <c r="C292" s="77" t="s">
        <v>545</v>
      </c>
      <c r="D292" s="77">
        <v>104</v>
      </c>
      <c r="E292" s="77" t="str">
        <f t="shared" si="4"/>
        <v>N104</v>
      </c>
      <c r="F292" s="80">
        <v>5.2401999999999997</v>
      </c>
      <c r="G292" s="81">
        <v>0.16600000000000001</v>
      </c>
      <c r="H292" s="81">
        <v>3.0000000000000001E-3</v>
      </c>
      <c r="I292" s="81">
        <v>0.105</v>
      </c>
      <c r="J292" s="81">
        <v>3.0000000000000001E-3</v>
      </c>
      <c r="K292" s="164">
        <f>(10*29.6*L292)*((G292-H292)-(I292-J292))/(F292*M292)</f>
        <v>103.37010037784819</v>
      </c>
      <c r="L292" s="82">
        <v>30</v>
      </c>
      <c r="M292" s="83">
        <v>1</v>
      </c>
      <c r="N292" s="84">
        <f>(G292-H292)/(I292-J292)</f>
        <v>1.5980392156862746</v>
      </c>
    </row>
    <row r="293" spans="1:14">
      <c r="A293" s="77" t="s">
        <v>1388</v>
      </c>
      <c r="B293" s="77">
        <v>15</v>
      </c>
      <c r="C293" s="77" t="s">
        <v>543</v>
      </c>
      <c r="D293" s="77">
        <v>46</v>
      </c>
      <c r="E293" s="77" t="str">
        <f t="shared" si="4"/>
        <v>NP46</v>
      </c>
      <c r="F293" s="80">
        <v>5.2401999999999997</v>
      </c>
      <c r="G293" s="81">
        <v>0.65500000000000003</v>
      </c>
      <c r="H293" s="81">
        <v>8.0000000000000002E-3</v>
      </c>
      <c r="I293" s="81">
        <v>0.47899999999999998</v>
      </c>
      <c r="J293" s="81">
        <v>1.0999999999999999E-2</v>
      </c>
      <c r="K293" s="164">
        <f>(10*29.6*L293)*((G293-H293)-(I293-J293))/(F293*M293)</f>
        <v>60.666386779130583</v>
      </c>
      <c r="L293" s="82">
        <v>30</v>
      </c>
      <c r="M293" s="83">
        <v>5</v>
      </c>
      <c r="N293" s="84">
        <f>(G293-H293)/(I293-J293)</f>
        <v>1.3824786324786327</v>
      </c>
    </row>
    <row r="294" spans="1:14">
      <c r="A294" s="77" t="s">
        <v>1376</v>
      </c>
      <c r="B294" s="77">
        <v>15</v>
      </c>
      <c r="C294" s="77" t="s">
        <v>543</v>
      </c>
      <c r="D294" s="77">
        <v>70</v>
      </c>
      <c r="E294" s="77" t="str">
        <f t="shared" si="4"/>
        <v>NP70</v>
      </c>
      <c r="F294" s="80">
        <v>5.2401999999999997</v>
      </c>
      <c r="G294" s="81">
        <v>0.19400000000000001</v>
      </c>
      <c r="H294" s="81">
        <v>3.0000000000000001E-3</v>
      </c>
      <c r="I294" s="81">
        <v>0.151</v>
      </c>
      <c r="J294" s="81">
        <v>4.0000000000000001E-3</v>
      </c>
      <c r="K294" s="164">
        <f>(10*29.6*L294)*((G294-H294)-(I294-J294))/(F294*M294)</f>
        <v>74.562039616808534</v>
      </c>
      <c r="L294" s="82">
        <v>30</v>
      </c>
      <c r="M294" s="83">
        <v>1</v>
      </c>
      <c r="N294" s="84">
        <f>(G294-H294)/(I294-J294)</f>
        <v>1.2993197278911566</v>
      </c>
    </row>
    <row r="295" spans="1:14">
      <c r="A295" s="77" t="s">
        <v>1378</v>
      </c>
      <c r="B295" s="77">
        <v>15</v>
      </c>
      <c r="C295" s="77" t="s">
        <v>543</v>
      </c>
      <c r="D295" s="77">
        <v>87</v>
      </c>
      <c r="E295" s="77" t="str">
        <f t="shared" si="4"/>
        <v>NP87</v>
      </c>
      <c r="F295" s="80">
        <v>5.2401999999999997</v>
      </c>
      <c r="G295" s="81">
        <v>0.19900000000000001</v>
      </c>
      <c r="H295" s="81">
        <v>4.0000000000000001E-3</v>
      </c>
      <c r="I295" s="81">
        <v>0.153</v>
      </c>
      <c r="J295" s="81">
        <v>5.0000000000000001E-3</v>
      </c>
      <c r="K295" s="164">
        <f>(10*29.6*L295)*((G295-H295)-(I295-J295))/(F295*M295)</f>
        <v>79.645815045227309</v>
      </c>
      <c r="L295" s="82">
        <v>30</v>
      </c>
      <c r="M295" s="83">
        <v>1</v>
      </c>
      <c r="N295" s="84">
        <f>(G295-H295)/(I295-J295)</f>
        <v>1.3175675675675678</v>
      </c>
    </row>
    <row r="296" spans="1:14">
      <c r="A296" s="77" t="s">
        <v>1385</v>
      </c>
      <c r="B296" s="77">
        <v>15</v>
      </c>
      <c r="C296" s="77" t="s">
        <v>541</v>
      </c>
      <c r="D296" s="77">
        <v>14</v>
      </c>
      <c r="E296" s="77" t="str">
        <f t="shared" si="4"/>
        <v>P14</v>
      </c>
      <c r="F296" s="80">
        <v>5.2401999999999997</v>
      </c>
      <c r="G296" s="81">
        <v>0.16900000000000001</v>
      </c>
      <c r="H296" s="81">
        <v>4.0000000000000001E-3</v>
      </c>
      <c r="I296" s="81">
        <v>0.13700000000000001</v>
      </c>
      <c r="J296" s="81">
        <v>5.0000000000000001E-3</v>
      </c>
      <c r="K296" s="164">
        <f>(10*29.6*L296)*((G296-H296)-(I296-J296))/(F296*M296)</f>
        <v>11.184305942521279</v>
      </c>
      <c r="L296" s="82">
        <v>30</v>
      </c>
      <c r="M296" s="83">
        <v>5</v>
      </c>
      <c r="N296" s="84">
        <f>(G296-H296)/(I296-J296)</f>
        <v>1.25</v>
      </c>
    </row>
    <row r="297" spans="1:14">
      <c r="A297" s="77" t="s">
        <v>1384</v>
      </c>
      <c r="B297" s="77">
        <v>15</v>
      </c>
      <c r="C297" s="77" t="s">
        <v>541</v>
      </c>
      <c r="D297" s="77">
        <v>38</v>
      </c>
      <c r="E297" s="77" t="str">
        <f t="shared" si="4"/>
        <v>P38</v>
      </c>
      <c r="F297" s="80">
        <v>5.2401999999999997</v>
      </c>
      <c r="G297" s="81">
        <v>0.158</v>
      </c>
      <c r="H297" s="81">
        <v>3.0000000000000001E-3</v>
      </c>
      <c r="I297" s="81">
        <v>0.121</v>
      </c>
      <c r="J297" s="81">
        <v>5.0000000000000001E-3</v>
      </c>
      <c r="K297" s="164">
        <f>(10*29.6*L297)*((G297-H297)-(I297-J297))/(F297*M297)</f>
        <v>13.217816113888784</v>
      </c>
      <c r="L297" s="82">
        <v>30</v>
      </c>
      <c r="M297" s="83">
        <v>5</v>
      </c>
      <c r="N297" s="84">
        <f>(G297-H297)/(I297-J297)</f>
        <v>1.3362068965517242</v>
      </c>
    </row>
    <row r="298" spans="1:14">
      <c r="A298" s="77" t="s">
        <v>1383</v>
      </c>
      <c r="B298" s="77">
        <v>15</v>
      </c>
      <c r="C298" s="77" t="s">
        <v>541</v>
      </c>
      <c r="D298" s="77">
        <v>63</v>
      </c>
      <c r="E298" s="77" t="str">
        <f t="shared" si="4"/>
        <v>P63</v>
      </c>
      <c r="F298" s="80">
        <v>5.2401999999999997</v>
      </c>
      <c r="G298" s="81">
        <v>0.26400000000000001</v>
      </c>
      <c r="H298" s="81">
        <v>6.0000000000000001E-3</v>
      </c>
      <c r="I298" s="81">
        <v>0.189</v>
      </c>
      <c r="J298" s="81">
        <v>1.0999999999999999E-2</v>
      </c>
      <c r="K298" s="164">
        <f>(10*29.6*L298)*((G298-H298)-(I298-J298))/(F298*M298)</f>
        <v>27.113468951566738</v>
      </c>
      <c r="L298" s="82">
        <v>30</v>
      </c>
      <c r="M298" s="83">
        <v>5</v>
      </c>
      <c r="N298" s="84">
        <f>(G298-H298)/(I298-J298)</f>
        <v>1.4494382022471912</v>
      </c>
    </row>
    <row r="299" spans="1:14">
      <c r="A299" s="77" t="s">
        <v>1390</v>
      </c>
      <c r="B299" s="77">
        <v>15</v>
      </c>
      <c r="C299" s="77" t="s">
        <v>541</v>
      </c>
      <c r="D299" s="77">
        <v>76</v>
      </c>
      <c r="E299" s="77" t="str">
        <f t="shared" si="4"/>
        <v>P76</v>
      </c>
      <c r="F299" s="80">
        <v>5.2401999999999997</v>
      </c>
      <c r="G299" s="81">
        <v>0.20100000000000001</v>
      </c>
      <c r="H299" s="81">
        <v>7.0000000000000001E-3</v>
      </c>
      <c r="I299" s="81">
        <v>0.159</v>
      </c>
      <c r="J299" s="81">
        <v>8.9999999999999993E-3</v>
      </c>
      <c r="K299" s="164">
        <f>(10*29.6*L299)*((G299-H299)-(I299-J299))/(F299*M299)</f>
        <v>14.912407923361707</v>
      </c>
      <c r="L299" s="82">
        <v>30</v>
      </c>
      <c r="M299" s="83">
        <v>5</v>
      </c>
      <c r="N299" s="84">
        <f>(G299-H299)/(I299-J299)</f>
        <v>1.2933333333333334</v>
      </c>
    </row>
    <row r="300" spans="1:14">
      <c r="A300" s="77" t="s">
        <v>1319</v>
      </c>
      <c r="B300" s="77">
        <v>17</v>
      </c>
      <c r="C300" s="77" t="s">
        <v>539</v>
      </c>
      <c r="D300" s="77">
        <v>101</v>
      </c>
      <c r="E300" s="77" t="str">
        <f t="shared" si="4"/>
        <v>C101</v>
      </c>
      <c r="F300" s="80">
        <v>5.2401999999999997</v>
      </c>
      <c r="G300" s="81">
        <v>0.109</v>
      </c>
      <c r="H300" s="81">
        <v>4.0000000000000001E-3</v>
      </c>
      <c r="I300" s="81">
        <v>7.2999999999999995E-2</v>
      </c>
      <c r="J300" s="81">
        <v>4.0000000000000001E-3</v>
      </c>
      <c r="K300" s="164">
        <f>(10*29.6*L300)*((G300-H300)-(I300-J300))/(F300*M300)</f>
        <v>12.201061028205032</v>
      </c>
      <c r="L300" s="82">
        <v>30</v>
      </c>
      <c r="M300" s="83">
        <v>5</v>
      </c>
      <c r="N300" s="84">
        <f>(G300-H300)/(I300-J300)</f>
        <v>1.5217391304347827</v>
      </c>
    </row>
    <row r="301" spans="1:14">
      <c r="A301" s="77" t="s">
        <v>1316</v>
      </c>
      <c r="B301" s="77">
        <v>17</v>
      </c>
      <c r="C301" s="77" t="s">
        <v>539</v>
      </c>
      <c r="D301" s="77">
        <v>103</v>
      </c>
      <c r="E301" s="77" t="str">
        <f t="shared" si="4"/>
        <v>C103</v>
      </c>
      <c r="F301" s="80">
        <v>5.2401999999999997</v>
      </c>
      <c r="G301" s="81">
        <v>8.6999999999999994E-2</v>
      </c>
      <c r="H301" s="81">
        <v>5.0000000000000001E-3</v>
      </c>
      <c r="I301" s="81">
        <v>6.2E-2</v>
      </c>
      <c r="J301" s="81">
        <v>5.0000000000000001E-3</v>
      </c>
      <c r="K301" s="164">
        <f>(10*29.6*L301)*((G301-H301)-(I301-J301))/(F301*M301)</f>
        <v>8.4729590473646006</v>
      </c>
      <c r="L301" s="82">
        <v>30</v>
      </c>
      <c r="M301" s="83">
        <v>5</v>
      </c>
      <c r="N301" s="84">
        <f>(G301-H301)/(I301-J301)</f>
        <v>1.43859649122807</v>
      </c>
    </row>
    <row r="302" spans="1:14">
      <c r="A302" s="77" t="s">
        <v>1323</v>
      </c>
      <c r="B302" s="77">
        <v>17</v>
      </c>
      <c r="C302" s="77" t="s">
        <v>545</v>
      </c>
      <c r="D302" s="77">
        <v>24</v>
      </c>
      <c r="E302" s="77" t="str">
        <f t="shared" si="4"/>
        <v>N24</v>
      </c>
      <c r="F302" s="80">
        <v>5.2401999999999997</v>
      </c>
      <c r="G302" s="81">
        <v>0.41099999999999998</v>
      </c>
      <c r="H302" s="81">
        <v>6.0000000000000001E-3</v>
      </c>
      <c r="I302" s="81">
        <v>0.27300000000000002</v>
      </c>
      <c r="J302" s="81">
        <v>6.4999999999999997E-3</v>
      </c>
      <c r="K302" s="164">
        <f>(10*29.6*L302)*((G302-H302)-(I302-J302))/(F302*M302)</f>
        <v>46.940193122399897</v>
      </c>
      <c r="L302" s="82">
        <v>30</v>
      </c>
      <c r="M302" s="83">
        <v>5</v>
      </c>
      <c r="N302" s="84">
        <f>(G302-H302)/(I302-J302)</f>
        <v>1.519699812382739</v>
      </c>
    </row>
    <row r="303" spans="1:14">
      <c r="A303" s="77" t="s">
        <v>1317</v>
      </c>
      <c r="B303" s="77">
        <v>17</v>
      </c>
      <c r="C303" s="77" t="s">
        <v>545</v>
      </c>
      <c r="D303" s="77">
        <v>76</v>
      </c>
      <c r="E303" s="77" t="str">
        <f t="shared" si="4"/>
        <v>N76</v>
      </c>
      <c r="F303" s="80">
        <v>5.2401999999999997</v>
      </c>
      <c r="G303" s="81">
        <v>0.32500000000000001</v>
      </c>
      <c r="H303" s="81">
        <v>5.0000000000000001E-3</v>
      </c>
      <c r="I303" s="81">
        <v>0.217</v>
      </c>
      <c r="J303" s="81">
        <v>5.0000000000000001E-3</v>
      </c>
      <c r="K303" s="164">
        <f>(10*29.6*L303)*((G303-H303)-(I303-J303))/(F303*M303)</f>
        <v>36.603183084615097</v>
      </c>
      <c r="L303" s="82">
        <v>30</v>
      </c>
      <c r="M303" s="83">
        <v>5</v>
      </c>
      <c r="N303" s="84">
        <f>(G303-H303)/(I303-J303)</f>
        <v>1.5094339622641511</v>
      </c>
    </row>
    <row r="304" spans="1:14">
      <c r="A304" s="77" t="s">
        <v>1328</v>
      </c>
      <c r="B304" s="77">
        <v>17</v>
      </c>
      <c r="C304" s="77" t="s">
        <v>545</v>
      </c>
      <c r="D304" s="77">
        <v>82</v>
      </c>
      <c r="E304" s="77" t="str">
        <f t="shared" si="4"/>
        <v>N82</v>
      </c>
      <c r="F304" s="80">
        <v>5.2401999999999997</v>
      </c>
      <c r="G304" s="81">
        <v>0.376</v>
      </c>
      <c r="H304" s="81">
        <v>6.0000000000000001E-3</v>
      </c>
      <c r="I304" s="81">
        <v>0.25</v>
      </c>
      <c r="J304" s="81">
        <v>6.0000000000000001E-3</v>
      </c>
      <c r="K304" s="164">
        <f>(10*29.6*L304)*((G304-H304)-(I304-J304))/(F304*M304)</f>
        <v>42.703713598717613</v>
      </c>
      <c r="L304" s="82">
        <v>30</v>
      </c>
      <c r="M304" s="83">
        <v>5</v>
      </c>
      <c r="N304" s="84">
        <f>(G304-H304)/(I304-J304)</f>
        <v>1.5163934426229508</v>
      </c>
    </row>
    <row r="305" spans="1:14">
      <c r="A305" s="77" t="s">
        <v>1320</v>
      </c>
      <c r="B305" s="77">
        <v>17</v>
      </c>
      <c r="C305" s="77" t="s">
        <v>545</v>
      </c>
      <c r="D305" s="77">
        <v>109</v>
      </c>
      <c r="E305" s="77" t="str">
        <f t="shared" si="4"/>
        <v>N109</v>
      </c>
      <c r="F305" s="80">
        <v>5.2401999999999997</v>
      </c>
      <c r="G305" s="81">
        <v>0.40899999999999997</v>
      </c>
      <c r="H305" s="81">
        <v>5.0000000000000001E-3</v>
      </c>
      <c r="I305" s="81">
        <v>0.27500000000000002</v>
      </c>
      <c r="J305" s="81">
        <v>5.0000000000000001E-3</v>
      </c>
      <c r="K305" s="164">
        <f>(10*29.6*L305)*((G305-H305)-(I305-J305))/(F305*M305)</f>
        <v>45.415060493874265</v>
      </c>
      <c r="L305" s="82">
        <v>30</v>
      </c>
      <c r="M305" s="83">
        <v>5</v>
      </c>
      <c r="N305" s="84">
        <f>(G305-H305)/(I305-J305)</f>
        <v>1.496296296296296</v>
      </c>
    </row>
    <row r="306" spans="1:14">
      <c r="A306" s="77" t="s">
        <v>1322</v>
      </c>
      <c r="B306" s="77">
        <v>17</v>
      </c>
      <c r="C306" s="77" t="s">
        <v>545</v>
      </c>
      <c r="D306" s="77">
        <v>111</v>
      </c>
      <c r="E306" s="77" t="str">
        <f t="shared" si="4"/>
        <v>N111</v>
      </c>
      <c r="F306" s="80">
        <v>5.2401999999999997</v>
      </c>
      <c r="G306" s="81">
        <v>0.41</v>
      </c>
      <c r="H306" s="81">
        <v>7.0000000000000001E-3</v>
      </c>
      <c r="I306" s="81">
        <v>0.26500000000000001</v>
      </c>
      <c r="J306" s="81">
        <v>7.0000000000000001E-3</v>
      </c>
      <c r="K306" s="164">
        <f>(10*29.6*L306)*((G306-H306)-(I306-J306))/(F306*M306)</f>
        <v>49.143162474714693</v>
      </c>
      <c r="L306" s="82">
        <v>30</v>
      </c>
      <c r="M306" s="83">
        <v>5</v>
      </c>
      <c r="N306" s="84">
        <f>(G306-H306)/(I306-J306)</f>
        <v>1.5620155038759689</v>
      </c>
    </row>
    <row r="307" spans="1:14">
      <c r="A307" s="77" t="s">
        <v>1326</v>
      </c>
      <c r="B307" s="77">
        <v>17</v>
      </c>
      <c r="C307" s="77" t="s">
        <v>543</v>
      </c>
      <c r="D307" s="77">
        <v>20</v>
      </c>
      <c r="E307" s="77" t="str">
        <f t="shared" si="4"/>
        <v>NP20</v>
      </c>
      <c r="F307" s="80">
        <v>5.2401999999999997</v>
      </c>
      <c r="G307" s="81">
        <v>0.432</v>
      </c>
      <c r="H307" s="81">
        <v>4.0000000000000001E-3</v>
      </c>
      <c r="I307" s="81">
        <v>0.34649999999999997</v>
      </c>
      <c r="J307" s="81">
        <v>5.0000000000000001E-3</v>
      </c>
      <c r="K307" s="164">
        <f>(10*29.6*L307)*((G307-H307)-(I307-J307))/(F307*M307)</f>
        <v>29.31643830388154</v>
      </c>
      <c r="L307" s="82">
        <v>30</v>
      </c>
      <c r="M307" s="83">
        <v>5</v>
      </c>
      <c r="N307" s="84">
        <f>(G307-H307)/(I307-J307)</f>
        <v>1.253294289897511</v>
      </c>
    </row>
    <row r="308" spans="1:14">
      <c r="A308" s="77" t="s">
        <v>1327</v>
      </c>
      <c r="B308" s="77">
        <v>17</v>
      </c>
      <c r="C308" s="77" t="s">
        <v>543</v>
      </c>
      <c r="D308" s="77">
        <v>85</v>
      </c>
      <c r="E308" s="77" t="str">
        <f t="shared" si="4"/>
        <v>NP85</v>
      </c>
      <c r="F308" s="80">
        <v>5.2401999999999997</v>
      </c>
      <c r="G308" s="81">
        <v>0.41899999999999998</v>
      </c>
      <c r="H308" s="81">
        <v>6.0000000000000001E-3</v>
      </c>
      <c r="I308" s="81">
        <v>0.33100000000000002</v>
      </c>
      <c r="J308" s="81">
        <v>7.0000000000000001E-3</v>
      </c>
      <c r="K308" s="164">
        <f>(10*29.6*L308)*((G308-H308)-(I308-J308))/(F308*M308)</f>
        <v>30.163734208617981</v>
      </c>
      <c r="L308" s="82">
        <v>30</v>
      </c>
      <c r="M308" s="83">
        <v>5</v>
      </c>
      <c r="N308" s="84">
        <f>(G308-H308)/(I308-J308)</f>
        <v>1.2746913580246912</v>
      </c>
    </row>
    <row r="309" spans="1:14">
      <c r="A309" s="77" t="s">
        <v>1321</v>
      </c>
      <c r="B309" s="77">
        <v>17</v>
      </c>
      <c r="C309" s="77" t="s">
        <v>543</v>
      </c>
      <c r="D309" s="77">
        <v>100</v>
      </c>
      <c r="E309" s="77" t="str">
        <f t="shared" si="4"/>
        <v>NP100</v>
      </c>
      <c r="F309" s="80">
        <v>5.2401999999999997</v>
      </c>
      <c r="G309" s="81">
        <v>0.52300000000000002</v>
      </c>
      <c r="H309" s="81">
        <v>4.0000000000000001E-3</v>
      </c>
      <c r="I309" s="81">
        <v>0.41899999999999998</v>
      </c>
      <c r="J309" s="81">
        <v>5.0000000000000001E-3</v>
      </c>
      <c r="K309" s="164">
        <f>(10*29.6*L309)*((G309-H309)-(I309-J309))/(F309*M309)</f>
        <v>35.586427998931349</v>
      </c>
      <c r="L309" s="82">
        <v>30</v>
      </c>
      <c r="M309" s="83">
        <v>5</v>
      </c>
      <c r="N309" s="84">
        <f>(G309-H309)/(I309-J309)</f>
        <v>1.2536231884057971</v>
      </c>
    </row>
    <row r="310" spans="1:14">
      <c r="A310" s="77" t="s">
        <v>1314</v>
      </c>
      <c r="B310" s="77">
        <v>17</v>
      </c>
      <c r="C310" s="77" t="s">
        <v>541</v>
      </c>
      <c r="D310" s="77">
        <v>21</v>
      </c>
      <c r="E310" s="77" t="str">
        <f t="shared" si="4"/>
        <v>P21</v>
      </c>
      <c r="F310" s="80">
        <v>5.2401999999999997</v>
      </c>
      <c r="G310" s="81">
        <v>4.9000000000000002E-2</v>
      </c>
      <c r="H310" s="81">
        <v>6.0000000000000001E-3</v>
      </c>
      <c r="I310" s="81">
        <v>4.3999999999999997E-2</v>
      </c>
      <c r="J310" s="81">
        <v>7.0000000000000001E-3</v>
      </c>
      <c r="K310" s="164">
        <f>(10*29.6*L310)*((G310-H310)-(I310-J310))/(F310*M310)</f>
        <v>2.0335101713675066</v>
      </c>
      <c r="L310" s="82">
        <v>30</v>
      </c>
      <c r="M310" s="83">
        <v>5</v>
      </c>
      <c r="N310" s="84">
        <f>(G310-H310)/(I310-J310)</f>
        <v>1.1621621621621623</v>
      </c>
    </row>
    <row r="311" spans="1:14">
      <c r="A311" s="77" t="s">
        <v>1324</v>
      </c>
      <c r="B311" s="77">
        <v>17</v>
      </c>
      <c r="C311" s="77" t="s">
        <v>541</v>
      </c>
      <c r="D311" s="77">
        <v>54</v>
      </c>
      <c r="E311" s="77" t="str">
        <f t="shared" si="4"/>
        <v>P54</v>
      </c>
      <c r="F311" s="80">
        <v>5.2401999999999997</v>
      </c>
      <c r="G311" s="81">
        <v>0.155</v>
      </c>
      <c r="H311" s="81">
        <v>7.0000000000000001E-3</v>
      </c>
      <c r="I311" s="81">
        <v>0.13500000000000001</v>
      </c>
      <c r="J311" s="81">
        <v>7.4999999999999997E-3</v>
      </c>
      <c r="K311" s="164">
        <f>(10*29.6*L311)*((G311-H311)-(I311-J311))/(F311*M311)</f>
        <v>6.9478264188389716</v>
      </c>
      <c r="L311" s="82">
        <v>30</v>
      </c>
      <c r="M311" s="83">
        <v>5</v>
      </c>
      <c r="N311" s="84">
        <f>(G311-H311)/(I311-J311)</f>
        <v>1.1607843137254901</v>
      </c>
    </row>
    <row r="312" spans="1:14">
      <c r="A312" s="77" t="s">
        <v>1325</v>
      </c>
      <c r="B312" s="77">
        <v>17</v>
      </c>
      <c r="C312" s="77" t="s">
        <v>541</v>
      </c>
      <c r="D312" s="77">
        <v>68</v>
      </c>
      <c r="E312" s="77" t="str">
        <f t="shared" si="4"/>
        <v>P68</v>
      </c>
      <c r="F312" s="80">
        <v>5.2401999999999997</v>
      </c>
      <c r="G312" s="81">
        <v>0.125</v>
      </c>
      <c r="H312" s="81">
        <v>4.0000000000000001E-3</v>
      </c>
      <c r="I312" s="81">
        <v>0.113</v>
      </c>
      <c r="J312" s="81">
        <v>5.0000000000000001E-3</v>
      </c>
      <c r="K312" s="164">
        <f>(10*29.6*L312)*((G312-H312)-(I312-J312))/(F312*M312)</f>
        <v>4.4059387046295937</v>
      </c>
      <c r="L312" s="82">
        <v>30</v>
      </c>
      <c r="M312" s="83">
        <v>5</v>
      </c>
      <c r="N312" s="84">
        <f>(G312-H312)/(I312-J312)</f>
        <v>1.1203703703703705</v>
      </c>
    </row>
    <row r="313" spans="1:14">
      <c r="A313" s="77" t="s">
        <v>1318</v>
      </c>
      <c r="B313" s="77">
        <v>17</v>
      </c>
      <c r="C313" s="77" t="s">
        <v>541</v>
      </c>
      <c r="D313" s="77">
        <v>81</v>
      </c>
      <c r="E313" s="77" t="str">
        <f t="shared" si="4"/>
        <v>P81</v>
      </c>
      <c r="F313" s="80">
        <v>5.2401999999999997</v>
      </c>
      <c r="G313" s="81">
        <v>5.6500000000000002E-2</v>
      </c>
      <c r="H313" s="81">
        <v>4.0000000000000001E-3</v>
      </c>
      <c r="I313" s="81">
        <v>4.9000000000000002E-2</v>
      </c>
      <c r="J313" s="81">
        <v>4.0000000000000001E-3</v>
      </c>
      <c r="K313" s="164">
        <f>(10*29.6*L313)*((G313-H313)-(I313-J313))/(F313*M313)</f>
        <v>2.5418877142093836</v>
      </c>
      <c r="L313" s="82">
        <v>30</v>
      </c>
      <c r="M313" s="83">
        <v>5</v>
      </c>
      <c r="N313" s="84">
        <f>(G313-H313)/(I313-J313)</f>
        <v>1.1666666666666667</v>
      </c>
    </row>
    <row r="314" spans="1:14">
      <c r="A314" s="77" t="s">
        <v>1315</v>
      </c>
      <c r="B314" s="77">
        <v>17</v>
      </c>
      <c r="C314" s="77" t="s">
        <v>541</v>
      </c>
      <c r="D314" s="77">
        <v>102</v>
      </c>
      <c r="E314" s="77" t="str">
        <f t="shared" si="4"/>
        <v>P102</v>
      </c>
      <c r="F314" s="80">
        <v>5.2401999999999997</v>
      </c>
      <c r="G314" s="81">
        <v>4.2999999999999997E-2</v>
      </c>
      <c r="H314" s="81">
        <v>5.0000000000000001E-3</v>
      </c>
      <c r="I314" s="81">
        <v>3.6999999999999998E-2</v>
      </c>
      <c r="J314" s="81">
        <v>6.0000000000000001E-3</v>
      </c>
      <c r="K314" s="164">
        <f>(10*29.6*L314)*((G314-H314)-(I314-J314))/(F314*M314)</f>
        <v>2.3724285332620889</v>
      </c>
      <c r="L314" s="82">
        <v>30</v>
      </c>
      <c r="M314" s="83">
        <v>5</v>
      </c>
      <c r="N314" s="84">
        <f>(G314-H314)/(I314-J314)</f>
        <v>1.2258064516129032</v>
      </c>
    </row>
    <row r="315" spans="1:14">
      <c r="A315" s="93" t="s">
        <v>1332</v>
      </c>
      <c r="B315" s="93">
        <v>18</v>
      </c>
      <c r="C315" s="93" t="s">
        <v>539</v>
      </c>
      <c r="D315" s="93">
        <v>104</v>
      </c>
      <c r="E315" s="93" t="str">
        <f t="shared" si="4"/>
        <v>C104</v>
      </c>
      <c r="F315" s="80">
        <v>5.2401999999999997</v>
      </c>
      <c r="G315" s="81">
        <v>0.38400000000000001</v>
      </c>
      <c r="H315" s="81">
        <v>3.0000000000000001E-3</v>
      </c>
      <c r="I315" s="81">
        <v>0.25600000000000001</v>
      </c>
      <c r="J315" s="81">
        <v>4.0000000000000001E-3</v>
      </c>
      <c r="K315" s="164">
        <f>(10*29.6*L315)*((G315-H315)-(I315-J315))/(F315*M315)</f>
        <v>43.720468684401354</v>
      </c>
      <c r="L315" s="82">
        <v>30</v>
      </c>
      <c r="M315" s="83">
        <v>5</v>
      </c>
      <c r="N315" s="84">
        <f>(G315-H315)/(I315-J315)</f>
        <v>1.5119047619047619</v>
      </c>
    </row>
    <row r="316" spans="1:14">
      <c r="A316" s="77" t="s">
        <v>1329</v>
      </c>
      <c r="B316" s="77">
        <v>18</v>
      </c>
      <c r="C316" s="77" t="s">
        <v>539</v>
      </c>
      <c r="D316" s="77">
        <v>90</v>
      </c>
      <c r="E316" s="77" t="str">
        <f t="shared" si="4"/>
        <v>C90</v>
      </c>
      <c r="F316" s="80">
        <v>5.2401999999999997</v>
      </c>
      <c r="G316" s="81">
        <v>0.28799999999999998</v>
      </c>
      <c r="H316" s="81">
        <v>3.0000000000000001E-3</v>
      </c>
      <c r="I316" s="81">
        <v>0.19600000000000001</v>
      </c>
      <c r="J316" s="81">
        <v>3.0000000000000001E-3</v>
      </c>
      <c r="K316" s="164">
        <f>(10*29.6*L316)*((G316-H316)-(I316-J316))/(F316*M316)</f>
        <v>31.180489294301733</v>
      </c>
      <c r="L316" s="82">
        <v>30</v>
      </c>
      <c r="M316" s="83">
        <v>5</v>
      </c>
      <c r="N316" s="84">
        <f>(G316-H316)/(I316-J316)</f>
        <v>1.4766839378238341</v>
      </c>
    </row>
    <row r="317" spans="1:14">
      <c r="A317" s="77" t="s">
        <v>1334</v>
      </c>
      <c r="B317" s="77">
        <v>18</v>
      </c>
      <c r="C317" s="77" t="s">
        <v>545</v>
      </c>
      <c r="D317" s="77">
        <v>14</v>
      </c>
      <c r="E317" s="77" t="str">
        <f t="shared" si="4"/>
        <v>N14</v>
      </c>
      <c r="F317" s="80">
        <v>5.2401999999999997</v>
      </c>
      <c r="G317" s="81">
        <v>0.32200000000000001</v>
      </c>
      <c r="H317" s="81">
        <v>1E-3</v>
      </c>
      <c r="I317" s="81">
        <v>0.20300000000000001</v>
      </c>
      <c r="J317" s="81">
        <v>1E-3</v>
      </c>
      <c r="K317" s="164">
        <f>(10*29.6*L317)*((G317-H317)-(I317-J317))/(F317*M317)</f>
        <v>40.331285065455518</v>
      </c>
      <c r="L317" s="82">
        <v>30</v>
      </c>
      <c r="M317" s="83">
        <v>5</v>
      </c>
      <c r="N317" s="84">
        <f>(G317-H317)/(I317-J317)</f>
        <v>1.589108910891089</v>
      </c>
    </row>
    <row r="318" spans="1:14">
      <c r="A318" s="77" t="s">
        <v>1337</v>
      </c>
      <c r="B318" s="77">
        <v>18</v>
      </c>
      <c r="C318" s="77" t="s">
        <v>545</v>
      </c>
      <c r="D318" s="77">
        <v>15</v>
      </c>
      <c r="E318" s="77" t="str">
        <f t="shared" si="4"/>
        <v>N15</v>
      </c>
      <c r="F318" s="80">
        <v>5.2401999999999997</v>
      </c>
      <c r="G318" s="81">
        <v>0.38900000000000001</v>
      </c>
      <c r="H318" s="81">
        <v>2E-3</v>
      </c>
      <c r="I318" s="81">
        <v>0.254</v>
      </c>
      <c r="J318" s="81">
        <v>3.0000000000000001E-3</v>
      </c>
      <c r="K318" s="164">
        <f>(10*29.6*L318)*((G318-H318)-(I318-J318))/(F318*M318)</f>
        <v>46.092897217663449</v>
      </c>
      <c r="L318" s="82">
        <v>30</v>
      </c>
      <c r="M318" s="83">
        <v>5</v>
      </c>
      <c r="N318" s="84">
        <f>(G318-H318)/(I318-J318)</f>
        <v>1.5418326693227091</v>
      </c>
    </row>
    <row r="319" spans="1:14">
      <c r="A319" s="77" t="s">
        <v>1330</v>
      </c>
      <c r="B319" s="77">
        <v>18</v>
      </c>
      <c r="C319" s="77" t="s">
        <v>545</v>
      </c>
      <c r="D319" s="77">
        <v>52</v>
      </c>
      <c r="E319" s="77" t="str">
        <f t="shared" si="4"/>
        <v>N52</v>
      </c>
      <c r="F319" s="80">
        <v>5.2401999999999997</v>
      </c>
      <c r="G319" s="81">
        <v>0.33400000000000002</v>
      </c>
      <c r="H319" s="81">
        <v>3.0000000000000001E-3</v>
      </c>
      <c r="I319" s="81">
        <v>0.21199999999999999</v>
      </c>
      <c r="J319" s="81">
        <v>4.0000000000000001E-3</v>
      </c>
      <c r="K319" s="164">
        <f>(10*29.6*L319)*((G319-H319)-(I319-J319))/(F319*M319)</f>
        <v>41.686958513033865</v>
      </c>
      <c r="L319" s="82">
        <v>30</v>
      </c>
      <c r="M319" s="83">
        <v>5</v>
      </c>
      <c r="N319" s="84">
        <f>(G319-H319)/(I319-J319)</f>
        <v>1.591346153846154</v>
      </c>
    </row>
    <row r="320" spans="1:14">
      <c r="A320" s="77" t="s">
        <v>1336</v>
      </c>
      <c r="B320" s="77">
        <v>18</v>
      </c>
      <c r="C320" s="77" t="s">
        <v>543</v>
      </c>
      <c r="D320" s="77">
        <v>76</v>
      </c>
      <c r="E320" s="77" t="str">
        <f t="shared" si="4"/>
        <v>NP76</v>
      </c>
      <c r="F320" s="80">
        <v>5.2401999999999997</v>
      </c>
      <c r="G320" s="81">
        <v>0.53900000000000003</v>
      </c>
      <c r="H320" s="81">
        <v>2E-3</v>
      </c>
      <c r="I320" s="81">
        <v>0.40100000000000002</v>
      </c>
      <c r="J320" s="81">
        <v>4.0000000000000001E-3</v>
      </c>
      <c r="K320" s="164">
        <f>(10*29.6*L320)*((G320-H320)-(I320-J320))/(F320*M320)</f>
        <v>47.448570665241789</v>
      </c>
      <c r="L320" s="82">
        <v>30</v>
      </c>
      <c r="M320" s="83">
        <v>5</v>
      </c>
      <c r="N320" s="84">
        <f>(G320-H320)/(I320-J320)</f>
        <v>1.3526448362720402</v>
      </c>
    </row>
    <row r="321" spans="1:14">
      <c r="A321" s="77" t="s">
        <v>1331</v>
      </c>
      <c r="B321" s="77">
        <v>18</v>
      </c>
      <c r="C321" s="77" t="s">
        <v>543</v>
      </c>
      <c r="D321" s="77">
        <v>88</v>
      </c>
      <c r="E321" s="77" t="str">
        <f t="shared" si="4"/>
        <v>NP88</v>
      </c>
      <c r="F321" s="80">
        <v>5.2401999999999997</v>
      </c>
      <c r="G321" s="81">
        <v>0.44500000000000001</v>
      </c>
      <c r="H321" s="81">
        <v>3.0000000000000001E-3</v>
      </c>
      <c r="I321" s="81">
        <v>0.34899999999999998</v>
      </c>
      <c r="J321" s="81">
        <v>4.0000000000000001E-3</v>
      </c>
      <c r="K321" s="164">
        <f>(10*29.6*L321)*((G321-H321)-(I321-J321))/(F321*M321)</f>
        <v>32.875081103774676</v>
      </c>
      <c r="L321" s="82">
        <v>30</v>
      </c>
      <c r="M321" s="83">
        <v>5</v>
      </c>
      <c r="N321" s="84">
        <f>(G321-H321)/(I321-J321)</f>
        <v>1.2811594202898551</v>
      </c>
    </row>
    <row r="322" spans="1:14">
      <c r="A322" s="77" t="s">
        <v>1338</v>
      </c>
      <c r="B322" s="77">
        <v>18</v>
      </c>
      <c r="C322" s="77" t="s">
        <v>541</v>
      </c>
      <c r="D322" s="77">
        <v>12</v>
      </c>
      <c r="E322" s="77" t="str">
        <f t="shared" si="4"/>
        <v>P12</v>
      </c>
      <c r="F322" s="80">
        <v>5.2401999999999997</v>
      </c>
      <c r="G322" s="81">
        <v>0.312</v>
      </c>
      <c r="H322" s="81">
        <v>1E-3</v>
      </c>
      <c r="I322" s="81">
        <v>0.247</v>
      </c>
      <c r="J322" s="81">
        <v>3.0000000000000001E-3</v>
      </c>
      <c r="K322" s="164">
        <f>(10*29.6*L322)*((G322-H322)-(I322-J322))/(F322*M322)</f>
        <v>22.707530246937139</v>
      </c>
      <c r="L322" s="82">
        <v>30</v>
      </c>
      <c r="M322" s="83">
        <v>5</v>
      </c>
      <c r="N322" s="84">
        <f>(G322-H322)/(I322-J322)</f>
        <v>1.2745901639344261</v>
      </c>
    </row>
    <row r="323" spans="1:14">
      <c r="A323" s="77" t="s">
        <v>1335</v>
      </c>
      <c r="B323" s="77">
        <v>18</v>
      </c>
      <c r="C323" s="77" t="s">
        <v>541</v>
      </c>
      <c r="D323" s="77">
        <v>19</v>
      </c>
      <c r="E323" s="77" t="str">
        <f t="shared" ref="E323:E378" si="5">CONCATENATE(C323,D323)</f>
        <v>P19</v>
      </c>
      <c r="F323" s="80">
        <v>5.2401999999999997</v>
      </c>
      <c r="G323" s="81">
        <v>0.28499999999999998</v>
      </c>
      <c r="H323" s="81">
        <v>1E-3</v>
      </c>
      <c r="I323" s="81">
        <v>0.221</v>
      </c>
      <c r="J323" s="81">
        <v>3.0000000000000001E-3</v>
      </c>
      <c r="K323" s="164">
        <f>(10*29.6*L323)*((G323-H323)-(I323-J323))/(F323*M323)</f>
        <v>22.368611885042547</v>
      </c>
      <c r="L323" s="82">
        <v>30</v>
      </c>
      <c r="M323" s="83">
        <v>5</v>
      </c>
      <c r="N323" s="84">
        <f>(G323-H323)/(I323-J323)</f>
        <v>1.3027522935779816</v>
      </c>
    </row>
    <row r="324" spans="1:14">
      <c r="A324" s="77" t="s">
        <v>1333</v>
      </c>
      <c r="B324" s="77">
        <v>18</v>
      </c>
      <c r="C324" s="77" t="s">
        <v>541</v>
      </c>
      <c r="D324" s="77">
        <v>107</v>
      </c>
      <c r="E324" s="77" t="str">
        <f t="shared" si="5"/>
        <v>P107</v>
      </c>
      <c r="F324" s="80">
        <v>5.2401999999999997</v>
      </c>
      <c r="G324" s="81">
        <v>0.26900000000000002</v>
      </c>
      <c r="H324" s="81">
        <v>1E-3</v>
      </c>
      <c r="I324" s="81">
        <v>0.21099999999999999</v>
      </c>
      <c r="J324" s="81">
        <v>1E-3</v>
      </c>
      <c r="K324" s="164">
        <f>(10*29.6*L324)*((G324-H324)-(I324-J324))/(F324*M324)</f>
        <v>19.657264989885888</v>
      </c>
      <c r="L324" s="82">
        <v>30</v>
      </c>
      <c r="M324" s="83">
        <v>5</v>
      </c>
      <c r="N324" s="84">
        <f>(G324-H324)/(I324-J324)</f>
        <v>1.2761904761904763</v>
      </c>
    </row>
    <row r="325" spans="1:14">
      <c r="A325" s="77" t="s">
        <v>1343</v>
      </c>
      <c r="B325" s="77">
        <v>19</v>
      </c>
      <c r="C325" s="77" t="s">
        <v>539</v>
      </c>
      <c r="D325" s="77">
        <v>10</v>
      </c>
      <c r="E325" s="77" t="str">
        <f t="shared" si="5"/>
        <v>C10</v>
      </c>
      <c r="F325" s="80">
        <v>5.2401999999999997</v>
      </c>
      <c r="G325" s="81">
        <v>0.25</v>
      </c>
      <c r="H325" s="81">
        <v>4.0000000000000001E-3</v>
      </c>
      <c r="I325" s="81">
        <v>0.16700000000000001</v>
      </c>
      <c r="J325" s="81">
        <v>5.0000000000000001E-3</v>
      </c>
      <c r="K325" s="164">
        <f>(10*29.6*L325)*((G325-H325)-(I325-J325))/(F325*M325)</f>
        <v>28.469142399145067</v>
      </c>
      <c r="L325" s="82">
        <v>30</v>
      </c>
      <c r="M325" s="83">
        <v>5</v>
      </c>
      <c r="N325" s="84">
        <f>(G325-H325)/(I325-J325)</f>
        <v>1.5185185185185184</v>
      </c>
    </row>
    <row r="326" spans="1:14">
      <c r="A326" s="77" t="s">
        <v>1339</v>
      </c>
      <c r="B326" s="77">
        <v>19</v>
      </c>
      <c r="C326" s="77" t="s">
        <v>539</v>
      </c>
      <c r="D326" s="77">
        <v>54</v>
      </c>
      <c r="E326" s="77" t="str">
        <f t="shared" si="5"/>
        <v>C54</v>
      </c>
      <c r="F326" s="80">
        <v>5.2401999999999997</v>
      </c>
      <c r="G326" s="81">
        <v>0.217</v>
      </c>
      <c r="H326" s="81">
        <v>2E-3</v>
      </c>
      <c r="I326" s="81">
        <v>0.14499999999999999</v>
      </c>
      <c r="J326" s="81">
        <v>3.0000000000000001E-3</v>
      </c>
      <c r="K326" s="164">
        <f>(10*29.6*L326)*((G326-H326)-(I326-J326))/(F326*M326)</f>
        <v>24.74104041830465</v>
      </c>
      <c r="L326" s="82">
        <v>30</v>
      </c>
      <c r="M326" s="83">
        <v>5</v>
      </c>
      <c r="N326" s="84">
        <f>(G326-H326)/(I326-J326)</f>
        <v>1.5140845070422537</v>
      </c>
    </row>
    <row r="327" spans="1:14">
      <c r="A327" s="77" t="s">
        <v>1347</v>
      </c>
      <c r="B327" s="77">
        <v>19</v>
      </c>
      <c r="C327" s="77" t="s">
        <v>539</v>
      </c>
      <c r="D327" s="77">
        <v>55</v>
      </c>
      <c r="E327" s="77" t="str">
        <f t="shared" si="5"/>
        <v>C55</v>
      </c>
      <c r="F327" s="80">
        <v>5.2401999999999997</v>
      </c>
      <c r="G327" s="81">
        <v>0.32500000000000001</v>
      </c>
      <c r="H327" s="81">
        <v>4.0000000000000001E-3</v>
      </c>
      <c r="I327" s="81">
        <v>0.216</v>
      </c>
      <c r="J327" s="81">
        <v>6.0000000000000001E-3</v>
      </c>
      <c r="K327" s="164">
        <f>(10*29.6*L327)*((G327-H327)-(I327-J327))/(F327*M327)</f>
        <v>37.619938170298852</v>
      </c>
      <c r="L327" s="82">
        <v>30</v>
      </c>
      <c r="M327" s="83">
        <v>5</v>
      </c>
      <c r="N327" s="84">
        <f>(G327-H327)/(I327-J327)</f>
        <v>1.5285714285714287</v>
      </c>
    </row>
    <row r="328" spans="1:14">
      <c r="A328" s="77" t="s">
        <v>1345</v>
      </c>
      <c r="B328" s="77">
        <v>19</v>
      </c>
      <c r="C328" s="77" t="s">
        <v>545</v>
      </c>
      <c r="D328" s="77">
        <v>5</v>
      </c>
      <c r="E328" s="77" t="str">
        <f t="shared" si="5"/>
        <v>N5</v>
      </c>
      <c r="F328" s="80">
        <v>5.2401999999999997</v>
      </c>
      <c r="G328" s="81">
        <v>0.182</v>
      </c>
      <c r="H328" s="81">
        <v>2E-3</v>
      </c>
      <c r="I328" s="81">
        <v>0.114</v>
      </c>
      <c r="J328" s="81">
        <v>2E-3</v>
      </c>
      <c r="K328" s="164">
        <f>(10*29.6*L328)*((G328-H328)-(I328-J328))/(F328*M328)</f>
        <v>115.23224304415861</v>
      </c>
      <c r="L328" s="82">
        <v>30</v>
      </c>
      <c r="M328" s="83">
        <v>1</v>
      </c>
      <c r="N328" s="84">
        <f>(G328-H328)/(I328-J328)</f>
        <v>1.607142857142857</v>
      </c>
    </row>
    <row r="329" spans="1:14">
      <c r="A329" s="77" t="s">
        <v>1342</v>
      </c>
      <c r="B329" s="77">
        <v>19</v>
      </c>
      <c r="C329" s="77" t="s">
        <v>545</v>
      </c>
      <c r="D329" s="77">
        <v>21</v>
      </c>
      <c r="E329" s="77" t="str">
        <f t="shared" si="5"/>
        <v>N21</v>
      </c>
      <c r="F329" s="80">
        <v>5.2401999999999997</v>
      </c>
      <c r="G329" s="81">
        <v>0.28299999999999997</v>
      </c>
      <c r="H329" s="81">
        <v>2E-3</v>
      </c>
      <c r="I329" s="81">
        <v>0.17699999999999999</v>
      </c>
      <c r="J329" s="81">
        <v>2E-3</v>
      </c>
      <c r="K329" s="164">
        <f>(10*29.6*L329)*((G329-H329)-(I329-J329))/(F329*M329)</f>
        <v>179.62673180412961</v>
      </c>
      <c r="L329" s="82">
        <v>30</v>
      </c>
      <c r="M329" s="83">
        <v>1</v>
      </c>
      <c r="N329" s="84">
        <f>(G329-H329)/(I329-J329)</f>
        <v>1.6057142857142856</v>
      </c>
    </row>
    <row r="330" spans="1:14">
      <c r="A330" s="77" t="s">
        <v>1348</v>
      </c>
      <c r="B330" s="77">
        <v>19</v>
      </c>
      <c r="C330" s="77" t="s">
        <v>545</v>
      </c>
      <c r="D330" s="77">
        <v>27</v>
      </c>
      <c r="E330" s="77" t="str">
        <f t="shared" si="5"/>
        <v>N27</v>
      </c>
      <c r="F330" s="80">
        <v>5.2401999999999997</v>
      </c>
      <c r="G330" s="81">
        <v>0.55500000000000005</v>
      </c>
      <c r="H330" s="81">
        <v>2E-3</v>
      </c>
      <c r="I330" s="81">
        <v>0.35599999999999998</v>
      </c>
      <c r="J330" s="81">
        <v>2E-3</v>
      </c>
      <c r="K330" s="164">
        <f>(10*29.6*L330)*((G330-H330)-(I330-J330))/(F330*M330)</f>
        <v>67.444754017022277</v>
      </c>
      <c r="L330" s="82">
        <v>30</v>
      </c>
      <c r="M330" s="83">
        <v>5</v>
      </c>
      <c r="N330" s="84">
        <f>(G330-H330)/(I330-J330)</f>
        <v>1.5621468926553674</v>
      </c>
    </row>
    <row r="331" spans="1:14">
      <c r="A331" s="77" t="s">
        <v>1349</v>
      </c>
      <c r="B331" s="77">
        <v>19</v>
      </c>
      <c r="C331" s="77" t="s">
        <v>545</v>
      </c>
      <c r="D331" s="77">
        <v>33</v>
      </c>
      <c r="E331" s="77" t="str">
        <f t="shared" si="5"/>
        <v>N33</v>
      </c>
      <c r="F331" s="80">
        <v>5.2401999999999997</v>
      </c>
      <c r="G331" s="81">
        <v>0.189</v>
      </c>
      <c r="H331" s="81">
        <v>1E-3</v>
      </c>
      <c r="I331" s="81">
        <v>0.11600000000000001</v>
      </c>
      <c r="J331" s="81">
        <v>1E-3</v>
      </c>
      <c r="K331" s="164">
        <f>(10*29.6*L331)*((G331-H331)-(I331-J331))/(F331*M331)</f>
        <v>123.70520209152323</v>
      </c>
      <c r="L331" s="82">
        <v>30</v>
      </c>
      <c r="M331" s="83">
        <v>1</v>
      </c>
      <c r="N331" s="84">
        <f>(G331-H331)/(I331-J331)</f>
        <v>1.6347826086956521</v>
      </c>
    </row>
    <row r="332" spans="1:14">
      <c r="A332" s="77" t="s">
        <v>1351</v>
      </c>
      <c r="B332" s="77">
        <v>19</v>
      </c>
      <c r="C332" s="77" t="s">
        <v>545</v>
      </c>
      <c r="D332" s="77">
        <v>100</v>
      </c>
      <c r="E332" s="77" t="str">
        <f t="shared" si="5"/>
        <v>N100</v>
      </c>
      <c r="F332" s="80">
        <v>5.2401999999999997</v>
      </c>
      <c r="G332" s="81">
        <v>0.18</v>
      </c>
      <c r="H332" s="81">
        <v>1E-3</v>
      </c>
      <c r="I332" s="81">
        <v>0.112</v>
      </c>
      <c r="J332" s="81">
        <v>2E-3</v>
      </c>
      <c r="K332" s="164">
        <f>(10*29.6*L332)*((G332-H332)-(I332-J332))/(F332*M332)</f>
        <v>116.92683485363153</v>
      </c>
      <c r="L332" s="82">
        <v>30</v>
      </c>
      <c r="M332" s="83">
        <v>1</v>
      </c>
      <c r="N332" s="84">
        <f>(G332-H332)/(I332-J332)</f>
        <v>1.6272727272727272</v>
      </c>
    </row>
    <row r="333" spans="1:14">
      <c r="A333" s="77" t="s">
        <v>1350</v>
      </c>
      <c r="B333" s="77">
        <v>19</v>
      </c>
      <c r="C333" s="77" t="s">
        <v>543</v>
      </c>
      <c r="D333" s="77">
        <v>43</v>
      </c>
      <c r="E333" s="77" t="str">
        <f t="shared" si="5"/>
        <v>NP43</v>
      </c>
      <c r="F333" s="80">
        <v>5.2401999999999997</v>
      </c>
      <c r="G333" s="81">
        <v>0.19400000000000001</v>
      </c>
      <c r="H333" s="81">
        <v>1E-3</v>
      </c>
      <c r="I333" s="81">
        <v>0.14199999999999999</v>
      </c>
      <c r="J333" s="81">
        <v>2E-3</v>
      </c>
      <c r="K333" s="164">
        <f>(10*29.6*L333)*((G333-H333)-(I333-J333))/(F333*M333)</f>
        <v>89.813365902064845</v>
      </c>
      <c r="L333" s="82">
        <v>30</v>
      </c>
      <c r="M333" s="83">
        <v>1</v>
      </c>
      <c r="N333" s="84">
        <f>(G333-H333)/(I333-J333)</f>
        <v>1.3785714285714288</v>
      </c>
    </row>
    <row r="334" spans="1:14">
      <c r="A334" s="77" t="s">
        <v>1352</v>
      </c>
      <c r="B334" s="77">
        <v>19</v>
      </c>
      <c r="C334" s="77" t="s">
        <v>543</v>
      </c>
      <c r="D334" s="77">
        <v>104</v>
      </c>
      <c r="E334" s="77" t="str">
        <f t="shared" si="5"/>
        <v>NP104</v>
      </c>
      <c r="F334" s="80">
        <v>5.2401999999999997</v>
      </c>
      <c r="G334" s="81">
        <v>0.48099999999999998</v>
      </c>
      <c r="H334" s="81">
        <v>3.0000000000000001E-3</v>
      </c>
      <c r="I334" s="81">
        <v>0.33500000000000002</v>
      </c>
      <c r="J334" s="81">
        <v>5.0000000000000001E-3</v>
      </c>
      <c r="K334" s="164">
        <f>(10*29.6*L334)*((G334-H334)-(I334-J334))/(F334*M334)</f>
        <v>50.159917560398448</v>
      </c>
      <c r="L334" s="82">
        <v>30</v>
      </c>
      <c r="M334" s="83">
        <v>5</v>
      </c>
      <c r="N334" s="84">
        <f>(G334-H334)/(I334-J334)</f>
        <v>1.4484848484848483</v>
      </c>
    </row>
    <row r="335" spans="1:14">
      <c r="A335" s="77" t="s">
        <v>1344</v>
      </c>
      <c r="B335" s="77">
        <v>19</v>
      </c>
      <c r="C335" s="77" t="s">
        <v>541</v>
      </c>
      <c r="D335" s="77">
        <v>30</v>
      </c>
      <c r="E335" s="77" t="str">
        <f t="shared" si="5"/>
        <v>P30</v>
      </c>
      <c r="F335" s="80">
        <v>5.2401999999999997</v>
      </c>
      <c r="G335" s="81">
        <v>9.5000000000000001E-2</v>
      </c>
      <c r="H335" s="81">
        <v>1E-3</v>
      </c>
      <c r="I335" s="81">
        <v>6.9000000000000006E-2</v>
      </c>
      <c r="J335" s="81">
        <v>1E-3</v>
      </c>
      <c r="K335" s="164">
        <f>(10*29.6*L335)*((G335-H335)-(I335-J335))/(F335*M335)</f>
        <v>8.8118774092591874</v>
      </c>
      <c r="L335" s="82">
        <v>30</v>
      </c>
      <c r="M335" s="83">
        <v>5</v>
      </c>
      <c r="N335" s="84">
        <f>(G335-H335)/(I335-J335)</f>
        <v>1.3823529411764706</v>
      </c>
    </row>
    <row r="336" spans="1:14">
      <c r="A336" s="77" t="s">
        <v>1341</v>
      </c>
      <c r="B336" s="77">
        <v>19</v>
      </c>
      <c r="C336" s="77" t="s">
        <v>541</v>
      </c>
      <c r="D336" s="77">
        <v>51</v>
      </c>
      <c r="E336" s="77" t="str">
        <f t="shared" si="5"/>
        <v>P51</v>
      </c>
      <c r="F336" s="80">
        <v>5.2401999999999997</v>
      </c>
      <c r="G336" s="81">
        <v>0.16800000000000001</v>
      </c>
      <c r="H336" s="81">
        <v>2E-3</v>
      </c>
      <c r="I336" s="81">
        <v>0.125</v>
      </c>
      <c r="J336" s="81">
        <v>4.0000000000000001E-3</v>
      </c>
      <c r="K336" s="164">
        <f>(10*29.6*L336)*((G336-H336)-(I336-J336))/(F336*M336)</f>
        <v>15.251326285256292</v>
      </c>
      <c r="L336" s="82">
        <v>30</v>
      </c>
      <c r="M336" s="83">
        <v>5</v>
      </c>
      <c r="N336" s="84">
        <f>(G336-H336)/(I336-J336)</f>
        <v>1.3719008264462811</v>
      </c>
    </row>
    <row r="337" spans="1:14">
      <c r="A337" s="77" t="s">
        <v>1340</v>
      </c>
      <c r="B337" s="77">
        <v>19</v>
      </c>
      <c r="C337" s="77" t="s">
        <v>541</v>
      </c>
      <c r="D337" s="77">
        <v>89</v>
      </c>
      <c r="E337" s="77" t="str">
        <f t="shared" si="5"/>
        <v>P89</v>
      </c>
      <c r="F337" s="80">
        <v>5.2401999999999997</v>
      </c>
      <c r="G337" s="81">
        <v>8.4000000000000005E-2</v>
      </c>
      <c r="H337" s="81">
        <v>1E-3</v>
      </c>
      <c r="I337" s="81">
        <v>6.3E-2</v>
      </c>
      <c r="J337" s="81">
        <v>2E-3</v>
      </c>
      <c r="K337" s="164">
        <f>(10*29.6*L337)*((G337-H337)-(I337-J337))/(F337*M337)</f>
        <v>7.4562039616808535</v>
      </c>
      <c r="L337" s="82">
        <v>30</v>
      </c>
      <c r="M337" s="83">
        <v>5</v>
      </c>
      <c r="N337" s="84">
        <f>(G337-H337)/(I337-J337)</f>
        <v>1.3606557377049182</v>
      </c>
    </row>
    <row r="338" spans="1:14">
      <c r="A338" s="77" t="s">
        <v>1346</v>
      </c>
      <c r="B338" s="77">
        <v>19</v>
      </c>
      <c r="C338" s="77" t="s">
        <v>541</v>
      </c>
      <c r="D338" s="77">
        <v>116</v>
      </c>
      <c r="E338" s="77" t="str">
        <f t="shared" si="5"/>
        <v>P116</v>
      </c>
      <c r="F338" s="80">
        <v>5.2401999999999997</v>
      </c>
      <c r="G338" s="81">
        <v>0.182</v>
      </c>
      <c r="H338" s="81">
        <v>7.0000000000000001E-3</v>
      </c>
      <c r="I338" s="81">
        <v>0.13300000000000001</v>
      </c>
      <c r="J338" s="81">
        <v>8.0000000000000002E-3</v>
      </c>
      <c r="K338" s="164">
        <f>(10*29.6*L338)*((G338-H338)-(I338-J338))/(F338*M338)</f>
        <v>16.945918094729205</v>
      </c>
      <c r="L338" s="82">
        <v>30</v>
      </c>
      <c r="M338" s="83">
        <v>5</v>
      </c>
      <c r="N338" s="84">
        <f>(G338-H338)/(I338-J338)</f>
        <v>1.4</v>
      </c>
    </row>
    <row r="339" spans="1:14">
      <c r="A339" s="77" t="s">
        <v>1052</v>
      </c>
      <c r="B339" s="77">
        <v>20</v>
      </c>
      <c r="C339" s="77" t="s">
        <v>539</v>
      </c>
      <c r="D339" s="77">
        <v>15</v>
      </c>
      <c r="E339" s="77" t="str">
        <f t="shared" si="5"/>
        <v>C15</v>
      </c>
      <c r="F339" s="80">
        <v>5.2401999999999997</v>
      </c>
      <c r="G339" s="81">
        <v>0.27800000000000002</v>
      </c>
      <c r="H339" s="81">
        <v>6.0000000000000001E-3</v>
      </c>
      <c r="I339" s="81">
        <v>0.189</v>
      </c>
      <c r="J339" s="81">
        <v>8.0000000000000002E-3</v>
      </c>
      <c r="K339" s="164">
        <f>(10*29.6*L339)*((G339-H339)-(I339-J339))/(F339*M339)</f>
        <v>30.841570932407169</v>
      </c>
      <c r="L339" s="82">
        <v>30</v>
      </c>
      <c r="M339" s="83">
        <v>5</v>
      </c>
      <c r="N339" s="84">
        <f>(G339-H339)/(I339-J339)</f>
        <v>1.5027624309392267</v>
      </c>
    </row>
    <row r="340" spans="1:14">
      <c r="A340" s="77" t="s">
        <v>1050</v>
      </c>
      <c r="B340" s="77">
        <v>20</v>
      </c>
      <c r="C340" s="77" t="s">
        <v>539</v>
      </c>
      <c r="D340" s="77">
        <v>50</v>
      </c>
      <c r="E340" s="77" t="str">
        <f t="shared" si="5"/>
        <v>C50</v>
      </c>
      <c r="F340" s="80">
        <v>5.2401999999999997</v>
      </c>
      <c r="G340" s="81">
        <v>0.32100000000000001</v>
      </c>
      <c r="H340" s="81">
        <v>0.01</v>
      </c>
      <c r="I340" s="81">
        <v>0.224</v>
      </c>
      <c r="J340" s="81">
        <v>1.0999999999999999E-2</v>
      </c>
      <c r="K340" s="164">
        <f>(10*29.6*L340)*((G340-H340)-(I340-J340))/(F340*M340)</f>
        <v>33.213999465669247</v>
      </c>
      <c r="L340" s="82">
        <v>30</v>
      </c>
      <c r="M340" s="83">
        <v>5</v>
      </c>
      <c r="N340" s="84">
        <f>(G340-H340)/(I340-J340)</f>
        <v>1.460093896713615</v>
      </c>
    </row>
    <row r="341" spans="1:14">
      <c r="A341" s="77" t="s">
        <v>1059</v>
      </c>
      <c r="B341" s="77">
        <v>20</v>
      </c>
      <c r="C341" s="77" t="s">
        <v>539</v>
      </c>
      <c r="D341" s="77">
        <v>87</v>
      </c>
      <c r="E341" s="77" t="str">
        <f t="shared" si="5"/>
        <v>C87</v>
      </c>
      <c r="F341" s="80">
        <v>5.2401999999999997</v>
      </c>
      <c r="G341" s="81">
        <v>0.156</v>
      </c>
      <c r="H341" s="81">
        <v>3.0000000000000001E-3</v>
      </c>
      <c r="I341" s="81">
        <v>0.108</v>
      </c>
      <c r="J341" s="81">
        <v>4.0000000000000001E-3</v>
      </c>
      <c r="K341" s="164">
        <f>(10*29.6*L341)*((G341-H341)-(I341-J341))/(F341*M341)</f>
        <v>16.606999732834623</v>
      </c>
      <c r="L341" s="82">
        <v>30</v>
      </c>
      <c r="M341" s="83">
        <v>5</v>
      </c>
      <c r="N341" s="84">
        <f>(G341-H341)/(I341-J341)</f>
        <v>1.4711538461538463</v>
      </c>
    </row>
    <row r="342" spans="1:14">
      <c r="A342" s="77" t="s">
        <v>1049</v>
      </c>
      <c r="B342" s="77">
        <v>20</v>
      </c>
      <c r="C342" s="77" t="s">
        <v>539</v>
      </c>
      <c r="D342" s="77">
        <v>94</v>
      </c>
      <c r="E342" s="77" t="str">
        <f t="shared" si="5"/>
        <v>C94</v>
      </c>
      <c r="F342" s="80">
        <v>5.2401999999999997</v>
      </c>
      <c r="G342" s="81">
        <v>0.33400000000000002</v>
      </c>
      <c r="H342" s="81">
        <v>4.0000000000000001E-3</v>
      </c>
      <c r="I342" s="81">
        <v>0.22800000000000001</v>
      </c>
      <c r="J342" s="81">
        <v>8.0000000000000002E-3</v>
      </c>
      <c r="K342" s="164">
        <f>(10*29.6*L342)*((G342-H342)-(I342-J342))/(F342*M342)</f>
        <v>37.281019808404267</v>
      </c>
      <c r="L342" s="82">
        <v>30</v>
      </c>
      <c r="M342" s="83">
        <v>5</v>
      </c>
      <c r="N342" s="84">
        <f>(G342-H342)/(I342-J342)</f>
        <v>1.5</v>
      </c>
    </row>
    <row r="343" spans="1:14">
      <c r="A343" s="77" t="s">
        <v>1063</v>
      </c>
      <c r="B343" s="77">
        <v>20</v>
      </c>
      <c r="C343" s="77" t="s">
        <v>539</v>
      </c>
      <c r="D343" s="77">
        <v>106</v>
      </c>
      <c r="E343" s="77" t="str">
        <f t="shared" si="5"/>
        <v>C106</v>
      </c>
      <c r="F343" s="80">
        <v>5.2401999999999997</v>
      </c>
      <c r="G343" s="81">
        <v>0.26500000000000001</v>
      </c>
      <c r="H343" s="81">
        <v>3.0000000000000001E-3</v>
      </c>
      <c r="I343" s="81">
        <v>0.18099999999999999</v>
      </c>
      <c r="J343" s="81">
        <v>5.0000000000000001E-3</v>
      </c>
      <c r="K343" s="164">
        <f>(10*29.6*L343)*((G343-H343)-(I343-J343))/(F343*M343)</f>
        <v>29.146979122934244</v>
      </c>
      <c r="L343" s="82">
        <v>30</v>
      </c>
      <c r="M343" s="83">
        <v>5</v>
      </c>
      <c r="N343" s="84">
        <f>(G343-H343)/(I343-J343)</f>
        <v>1.4886363636363638</v>
      </c>
    </row>
    <row r="344" spans="1:14">
      <c r="A344" s="77" t="s">
        <v>1048</v>
      </c>
      <c r="B344" s="77">
        <v>20</v>
      </c>
      <c r="C344" s="77" t="s">
        <v>545</v>
      </c>
      <c r="D344" s="77">
        <v>6</v>
      </c>
      <c r="E344" s="77" t="str">
        <f t="shared" si="5"/>
        <v>N6</v>
      </c>
      <c r="F344" s="80">
        <v>5.2401999999999997</v>
      </c>
      <c r="G344" s="81">
        <v>0.66</v>
      </c>
      <c r="H344" s="81">
        <v>8.0000000000000002E-3</v>
      </c>
      <c r="I344" s="81">
        <v>0.44800000000000001</v>
      </c>
      <c r="J344" s="81">
        <v>1.0999999999999999E-2</v>
      </c>
      <c r="K344" s="164">
        <f>(10*29.6*L344)*((G344-H344)-(I344-J344))/(F344*M344)</f>
        <v>72.867447807335608</v>
      </c>
      <c r="L344" s="82">
        <v>30</v>
      </c>
      <c r="M344" s="83">
        <v>5</v>
      </c>
      <c r="N344" s="84">
        <f>(G344-H344)/(I344-J344)</f>
        <v>1.4919908466819223</v>
      </c>
    </row>
    <row r="345" spans="1:14">
      <c r="A345" s="77" t="s">
        <v>1056</v>
      </c>
      <c r="B345" s="77">
        <v>20</v>
      </c>
      <c r="C345" s="77" t="s">
        <v>545</v>
      </c>
      <c r="D345" s="77">
        <v>25</v>
      </c>
      <c r="E345" s="77" t="str">
        <f t="shared" si="5"/>
        <v>N25</v>
      </c>
      <c r="F345" s="80">
        <v>5.2401999999999997</v>
      </c>
      <c r="G345" s="81">
        <v>0.154</v>
      </c>
      <c r="H345" s="81">
        <v>4.0000000000000001E-3</v>
      </c>
      <c r="I345" s="81">
        <v>9.7000000000000003E-2</v>
      </c>
      <c r="J345" s="81">
        <v>4.0000000000000001E-3</v>
      </c>
      <c r="K345" s="164">
        <f>(10*29.6*L345)*((G345-H345)-(I345-J345))/(F345*M345)</f>
        <v>96.591733139956489</v>
      </c>
      <c r="L345" s="82">
        <v>30</v>
      </c>
      <c r="M345" s="83">
        <v>1</v>
      </c>
      <c r="N345" s="84">
        <f>(G345-H345)/(I345-J345)</f>
        <v>1.6129032258064515</v>
      </c>
    </row>
    <row r="346" spans="1:14">
      <c r="A346" s="77" t="s">
        <v>1046</v>
      </c>
      <c r="B346" s="77">
        <v>20</v>
      </c>
      <c r="C346" s="77" t="s">
        <v>545</v>
      </c>
      <c r="D346" s="77">
        <v>37</v>
      </c>
      <c r="E346" s="77" t="str">
        <f t="shared" si="5"/>
        <v>N37</v>
      </c>
      <c r="F346" s="80">
        <v>5.2401999999999997</v>
      </c>
      <c r="G346" s="81">
        <v>0.13700000000000001</v>
      </c>
      <c r="H346" s="81">
        <v>2E-3</v>
      </c>
      <c r="I346" s="81">
        <v>8.5999999999999993E-2</v>
      </c>
      <c r="J346" s="81">
        <v>3.0000000000000001E-3</v>
      </c>
      <c r="K346" s="164">
        <f>(10*29.6*L346)*((G346-H346)-(I346-J346))/(F346*M346)</f>
        <v>88.11877409259192</v>
      </c>
      <c r="L346" s="82">
        <v>30</v>
      </c>
      <c r="M346" s="83">
        <v>1</v>
      </c>
      <c r="N346" s="84">
        <f>(G346-H346)/(I346-J346)</f>
        <v>1.6265060240963858</v>
      </c>
    </row>
    <row r="347" spans="1:14">
      <c r="A347" s="77" t="s">
        <v>1061</v>
      </c>
      <c r="B347" s="77">
        <v>20</v>
      </c>
      <c r="C347" s="77" t="s">
        <v>545</v>
      </c>
      <c r="D347" s="77">
        <v>54</v>
      </c>
      <c r="E347" s="77" t="str">
        <f t="shared" si="5"/>
        <v>N54</v>
      </c>
      <c r="F347" s="80">
        <v>5.2401999999999997</v>
      </c>
      <c r="G347" s="81">
        <v>0.16900000000000001</v>
      </c>
      <c r="H347" s="81">
        <v>4.0000000000000001E-3</v>
      </c>
      <c r="I347" s="81">
        <v>0.109</v>
      </c>
      <c r="J347" s="81">
        <v>4.0000000000000001E-3</v>
      </c>
      <c r="K347" s="164">
        <f>(10*29.6*L347)*((G347-H347)-(I347-J347))/(F347*M347)</f>
        <v>101.67550856837526</v>
      </c>
      <c r="L347" s="82">
        <v>30</v>
      </c>
      <c r="M347" s="83">
        <v>1</v>
      </c>
      <c r="N347" s="84">
        <f>(G347-H347)/(I347-J347)</f>
        <v>1.5714285714285716</v>
      </c>
    </row>
    <row r="348" spans="1:14">
      <c r="A348" s="77" t="s">
        <v>1044</v>
      </c>
      <c r="B348" s="77">
        <v>20</v>
      </c>
      <c r="C348" s="77" t="s">
        <v>545</v>
      </c>
      <c r="D348" s="77">
        <v>65</v>
      </c>
      <c r="E348" s="77" t="str">
        <f t="shared" si="5"/>
        <v>N65</v>
      </c>
      <c r="F348" s="80">
        <v>5.2401999999999997</v>
      </c>
      <c r="G348" s="81">
        <v>0.73</v>
      </c>
      <c r="H348" s="81">
        <v>6.0000000000000001E-3</v>
      </c>
      <c r="I348" s="81">
        <v>0.48299999999999998</v>
      </c>
      <c r="J348" s="81">
        <v>8.9999999999999993E-3</v>
      </c>
      <c r="K348" s="164">
        <f>(10*29.6*L348)*((G348-H348)-(I348-J348))/(F348*M348)</f>
        <v>84.729590473646041</v>
      </c>
      <c r="L348" s="82">
        <v>30</v>
      </c>
      <c r="M348" s="83">
        <v>5</v>
      </c>
      <c r="N348" s="84">
        <f>(G348-H348)/(I348-J348)</f>
        <v>1.5274261603375527</v>
      </c>
    </row>
    <row r="349" spans="1:14">
      <c r="A349" s="77" t="s">
        <v>1053</v>
      </c>
      <c r="B349" s="77">
        <v>20</v>
      </c>
      <c r="C349" s="77" t="s">
        <v>543</v>
      </c>
      <c r="D349" s="77">
        <v>24</v>
      </c>
      <c r="E349" s="77" t="str">
        <f t="shared" si="5"/>
        <v>NP24</v>
      </c>
      <c r="F349" s="80">
        <v>5.2401999999999997</v>
      </c>
      <c r="G349" s="81">
        <v>0.17799999999999999</v>
      </c>
      <c r="H349" s="81">
        <v>2E-3</v>
      </c>
      <c r="I349" s="81">
        <v>0.11700000000000001</v>
      </c>
      <c r="J349" s="81">
        <v>2E-3</v>
      </c>
      <c r="K349" s="164">
        <f>(10*29.6*L349)*((G349-H349)-(I349-J349))/(F349*M349)</f>
        <v>20.674020075569629</v>
      </c>
      <c r="L349" s="82">
        <v>30</v>
      </c>
      <c r="M349" s="83">
        <v>5</v>
      </c>
      <c r="N349" s="84">
        <f>(G349-H349)/(I349-J349)</f>
        <v>1.5304347826086955</v>
      </c>
    </row>
    <row r="350" spans="1:14">
      <c r="A350" s="77" t="s">
        <v>1051</v>
      </c>
      <c r="B350" s="77">
        <v>20</v>
      </c>
      <c r="C350" s="77" t="s">
        <v>543</v>
      </c>
      <c r="D350" s="77">
        <v>49</v>
      </c>
      <c r="E350" s="77" t="str">
        <f t="shared" si="5"/>
        <v>NP49</v>
      </c>
      <c r="F350" s="80">
        <v>5.2401999999999997</v>
      </c>
      <c r="G350" s="81">
        <v>0.186</v>
      </c>
      <c r="H350" s="81">
        <v>3.0000000000000001E-3</v>
      </c>
      <c r="I350" s="81">
        <v>0.128</v>
      </c>
      <c r="J350" s="81">
        <v>4.0000000000000001E-3</v>
      </c>
      <c r="K350" s="164">
        <f>(10*29.6*L350)*((G350-H350)-(I350-J350))/(F350*M350)</f>
        <v>99.980916758902325</v>
      </c>
      <c r="L350" s="82">
        <v>30</v>
      </c>
      <c r="M350" s="83">
        <v>1</v>
      </c>
      <c r="N350" s="84">
        <f>(G350-H350)/(I350-J350)</f>
        <v>1.4758064516129032</v>
      </c>
    </row>
    <row r="351" spans="1:14">
      <c r="A351" s="77" t="s">
        <v>1058</v>
      </c>
      <c r="B351" s="77">
        <v>20</v>
      </c>
      <c r="C351" s="77" t="s">
        <v>543</v>
      </c>
      <c r="D351" s="77">
        <v>64</v>
      </c>
      <c r="E351" s="77" t="str">
        <f t="shared" si="5"/>
        <v>NP64</v>
      </c>
      <c r="F351" s="80">
        <v>5.2401999999999997</v>
      </c>
      <c r="G351" s="81">
        <v>0.17699999999999999</v>
      </c>
      <c r="H351" s="81">
        <v>2E-3</v>
      </c>
      <c r="I351" s="81">
        <v>0.113</v>
      </c>
      <c r="J351" s="81">
        <v>2E-3</v>
      </c>
      <c r="K351" s="164">
        <f>(10*29.6*L351)*((G351-H351)-(I351-J351))/(F351*M351)</f>
        <v>108.45387580626694</v>
      </c>
      <c r="L351" s="82">
        <v>30</v>
      </c>
      <c r="M351" s="83">
        <v>1</v>
      </c>
      <c r="N351" s="84">
        <f>(G351-H351)/(I351-J351)</f>
        <v>1.5765765765765765</v>
      </c>
    </row>
    <row r="352" spans="1:14">
      <c r="A352" s="77" t="s">
        <v>1045</v>
      </c>
      <c r="B352" s="77">
        <v>20</v>
      </c>
      <c r="C352" s="77" t="s">
        <v>543</v>
      </c>
      <c r="D352" s="77">
        <v>79</v>
      </c>
      <c r="E352" s="77" t="str">
        <f t="shared" si="5"/>
        <v>NP79</v>
      </c>
      <c r="F352" s="80">
        <v>5.2401999999999997</v>
      </c>
      <c r="G352" s="81">
        <v>0.183</v>
      </c>
      <c r="H352" s="81">
        <v>3.0000000000000001E-3</v>
      </c>
      <c r="I352" s="81">
        <v>0.13200000000000001</v>
      </c>
      <c r="J352" s="81">
        <v>4.0000000000000001E-3</v>
      </c>
      <c r="K352" s="164">
        <f>(10*29.6*L352)*((G352-H352)-(I352-J352))/(F352*M352)</f>
        <v>88.118774092591877</v>
      </c>
      <c r="L352" s="82">
        <v>30</v>
      </c>
      <c r="M352" s="83">
        <v>1</v>
      </c>
      <c r="N352" s="84">
        <f>(G352-H352)/(I352-J352)</f>
        <v>1.40625</v>
      </c>
    </row>
    <row r="353" spans="1:14">
      <c r="A353" s="77" t="s">
        <v>1057</v>
      </c>
      <c r="B353" s="77">
        <v>20</v>
      </c>
      <c r="C353" s="77" t="s">
        <v>543</v>
      </c>
      <c r="D353" s="77">
        <v>82</v>
      </c>
      <c r="E353" s="77" t="str">
        <f t="shared" si="5"/>
        <v>NP82</v>
      </c>
      <c r="F353" s="80">
        <v>5.2401999999999997</v>
      </c>
      <c r="G353" s="81">
        <v>0.19400000000000001</v>
      </c>
      <c r="H353" s="81">
        <v>4.0000000000000001E-3</v>
      </c>
      <c r="I353" s="81">
        <v>0.13900000000000001</v>
      </c>
      <c r="J353" s="81">
        <v>5.0000000000000001E-3</v>
      </c>
      <c r="K353" s="164">
        <f>(10*29.6*L353)*((G353-H353)-(I353-J353))/(F353*M353)</f>
        <v>94.897141330483564</v>
      </c>
      <c r="L353" s="82">
        <v>30</v>
      </c>
      <c r="M353" s="83">
        <v>1</v>
      </c>
      <c r="N353" s="84">
        <f>(G353-H353)/(I353-J353)</f>
        <v>1.4179104477611939</v>
      </c>
    </row>
    <row r="354" spans="1:14">
      <c r="A354" s="77" t="s">
        <v>1054</v>
      </c>
      <c r="B354" s="77">
        <v>20</v>
      </c>
      <c r="C354" s="77" t="s">
        <v>541</v>
      </c>
      <c r="D354" s="77">
        <v>10</v>
      </c>
      <c r="E354" s="77" t="str">
        <f t="shared" si="5"/>
        <v>P10</v>
      </c>
      <c r="F354" s="80">
        <v>5.2401999999999997</v>
      </c>
      <c r="G354" s="81">
        <v>0.20899999999999999</v>
      </c>
      <c r="H354" s="81">
        <v>7.0000000000000001E-3</v>
      </c>
      <c r="I354" s="81">
        <v>0.153</v>
      </c>
      <c r="J354" s="81">
        <v>8.9999999999999993E-3</v>
      </c>
      <c r="K354" s="164">
        <f>(10*29.6*L354)*((G354-H354)-(I354-J354))/(F354*M354)</f>
        <v>19.657264989885881</v>
      </c>
      <c r="L354" s="82">
        <v>30</v>
      </c>
      <c r="M354" s="83">
        <v>5</v>
      </c>
      <c r="N354" s="84">
        <f>(G354-H354)/(I354-J354)</f>
        <v>1.4027777777777777</v>
      </c>
    </row>
    <row r="355" spans="1:14">
      <c r="A355" s="77" t="s">
        <v>1047</v>
      </c>
      <c r="B355" s="77">
        <v>20</v>
      </c>
      <c r="C355" s="77" t="s">
        <v>541</v>
      </c>
      <c r="D355" s="77">
        <v>23</v>
      </c>
      <c r="E355" s="77" t="str">
        <f t="shared" si="5"/>
        <v>P23</v>
      </c>
      <c r="F355" s="80">
        <v>5.2401999999999997</v>
      </c>
      <c r="G355" s="81">
        <v>0.19900000000000001</v>
      </c>
      <c r="H355" s="81">
        <v>3.0000000000000001E-3</v>
      </c>
      <c r="I355" s="81">
        <v>0.14599999999999999</v>
      </c>
      <c r="J355" s="81">
        <v>4.0000000000000001E-3</v>
      </c>
      <c r="K355" s="164">
        <f>(10*29.6*L355)*((G355-H355)-(I355-J355))/(F355*M355)</f>
        <v>18.301591542307552</v>
      </c>
      <c r="L355" s="82">
        <v>30</v>
      </c>
      <c r="M355" s="83">
        <v>5</v>
      </c>
      <c r="N355" s="84">
        <f>(G355-H355)/(I355-J355)</f>
        <v>1.3802816901408452</v>
      </c>
    </row>
    <row r="356" spans="1:14">
      <c r="A356" s="77" t="s">
        <v>1062</v>
      </c>
      <c r="B356" s="77">
        <v>20</v>
      </c>
      <c r="C356" s="77" t="s">
        <v>541</v>
      </c>
      <c r="D356" s="77">
        <v>25</v>
      </c>
      <c r="E356" s="77" t="str">
        <f t="shared" si="5"/>
        <v>P25</v>
      </c>
      <c r="F356" s="80">
        <v>5.2401999999999997</v>
      </c>
      <c r="G356" s="81">
        <v>0.223</v>
      </c>
      <c r="H356" s="81">
        <v>4.0000000000000001E-3</v>
      </c>
      <c r="I356" s="81">
        <v>0.16200000000000001</v>
      </c>
      <c r="J356" s="81">
        <v>6.0000000000000001E-3</v>
      </c>
      <c r="K356" s="164">
        <f>(10*29.6*L356)*((G356-H356)-(I356-J356))/(F356*M356)</f>
        <v>21.351856799358806</v>
      </c>
      <c r="L356" s="82">
        <v>30</v>
      </c>
      <c r="M356" s="83">
        <v>5</v>
      </c>
      <c r="N356" s="84">
        <f>(G356-H356)/(I356-J356)</f>
        <v>1.4038461538461537</v>
      </c>
    </row>
    <row r="357" spans="1:14">
      <c r="A357" s="77" t="s">
        <v>1055</v>
      </c>
      <c r="B357" s="77">
        <v>20</v>
      </c>
      <c r="C357" s="77" t="s">
        <v>541</v>
      </c>
      <c r="D357" s="77">
        <v>66</v>
      </c>
      <c r="E357" s="77" t="str">
        <f t="shared" si="5"/>
        <v>P66</v>
      </c>
      <c r="F357" s="80">
        <v>5.2401999999999997</v>
      </c>
      <c r="G357" s="81">
        <v>0.158</v>
      </c>
      <c r="H357" s="81">
        <v>4.0000000000000001E-3</v>
      </c>
      <c r="I357" s="81">
        <v>0.12</v>
      </c>
      <c r="J357" s="81">
        <v>6.0000000000000001E-3</v>
      </c>
      <c r="K357" s="164">
        <f>(10*29.6*L357)*((G357-H357)-(I357-J357))/(F357*M357)</f>
        <v>13.556734475783369</v>
      </c>
      <c r="L357" s="82">
        <v>30</v>
      </c>
      <c r="M357" s="83">
        <v>5</v>
      </c>
      <c r="N357" s="84">
        <f>(G357-H357)/(I357-J357)</f>
        <v>1.3508771929824563</v>
      </c>
    </row>
    <row r="358" spans="1:14">
      <c r="A358" s="77" t="s">
        <v>1060</v>
      </c>
      <c r="B358" s="77">
        <v>20</v>
      </c>
      <c r="C358" s="77" t="s">
        <v>541</v>
      </c>
      <c r="D358" s="77">
        <v>77</v>
      </c>
      <c r="E358" s="77" t="str">
        <f t="shared" si="5"/>
        <v>P77</v>
      </c>
      <c r="F358" s="80">
        <v>5.2401999999999997</v>
      </c>
      <c r="G358" s="81">
        <v>0.22500000000000001</v>
      </c>
      <c r="H358" s="81">
        <v>4.0000000000000001E-3</v>
      </c>
      <c r="I358" s="81">
        <v>0.16600000000000001</v>
      </c>
      <c r="J358" s="81">
        <v>6.0000000000000001E-3</v>
      </c>
      <c r="K358" s="164">
        <f>(10*29.6*L358)*((G358-H358)-(I358-J358))/(F358*M358)</f>
        <v>20.674020075569633</v>
      </c>
      <c r="L358" s="82">
        <v>30</v>
      </c>
      <c r="M358" s="83">
        <v>5</v>
      </c>
      <c r="N358" s="84">
        <f>(G358-H358)/(I358-J358)</f>
        <v>1.3812500000000001</v>
      </c>
    </row>
    <row r="359" spans="1:14">
      <c r="A359" s="77" t="s">
        <v>1110</v>
      </c>
      <c r="B359" s="77">
        <v>21</v>
      </c>
      <c r="C359" s="77" t="s">
        <v>539</v>
      </c>
      <c r="D359" s="77">
        <v>66</v>
      </c>
      <c r="E359" s="77" t="str">
        <f t="shared" si="5"/>
        <v>C66</v>
      </c>
      <c r="F359" s="80">
        <v>5.2401999999999997</v>
      </c>
      <c r="G359" s="81">
        <v>0.13800000000000001</v>
      </c>
      <c r="H359" s="81">
        <v>3.0000000000000001E-3</v>
      </c>
      <c r="I359" s="81">
        <v>9.1999999999999998E-2</v>
      </c>
      <c r="J359" s="81">
        <v>4.0000000000000001E-3</v>
      </c>
      <c r="K359" s="164">
        <f>(10*29.6*L359)*((G359-H359)-(I359-J359))/(F359*M359)</f>
        <v>15.92916300904546</v>
      </c>
      <c r="L359" s="82">
        <v>30</v>
      </c>
      <c r="M359" s="83">
        <v>5</v>
      </c>
      <c r="N359" s="84">
        <f>(G359-H359)/(I359-J359)</f>
        <v>1.5340909090909092</v>
      </c>
    </row>
    <row r="360" spans="1:14">
      <c r="A360" s="77" t="s">
        <v>1113</v>
      </c>
      <c r="B360" s="77">
        <v>21</v>
      </c>
      <c r="C360" s="77" t="s">
        <v>539</v>
      </c>
      <c r="D360" s="77">
        <v>92</v>
      </c>
      <c r="E360" s="77" t="str">
        <f t="shared" si="5"/>
        <v>C92</v>
      </c>
      <c r="F360" s="80">
        <v>5.2401999999999997</v>
      </c>
      <c r="G360" s="81">
        <v>0.161</v>
      </c>
      <c r="H360" s="81">
        <v>2E-3</v>
      </c>
      <c r="I360" s="81">
        <v>0.109</v>
      </c>
      <c r="J360" s="81">
        <v>4.0000000000000001E-3</v>
      </c>
      <c r="K360" s="164">
        <f>(10*29.6*L360)*((G360-H360)-(I360-J360))/(F360*M360)</f>
        <v>18.301591542307548</v>
      </c>
      <c r="L360" s="82">
        <v>30</v>
      </c>
      <c r="M360" s="83">
        <v>5</v>
      </c>
      <c r="N360" s="84">
        <f>(G360-H360)/(I360-J360)</f>
        <v>1.5142857142857145</v>
      </c>
    </row>
    <row r="361" spans="1:14">
      <c r="A361" s="77" t="s">
        <v>1122</v>
      </c>
      <c r="B361" s="77">
        <v>21</v>
      </c>
      <c r="C361" s="77" t="s">
        <v>539</v>
      </c>
      <c r="D361" s="77">
        <v>95</v>
      </c>
      <c r="E361" s="77" t="str">
        <f t="shared" si="5"/>
        <v>C95</v>
      </c>
      <c r="F361" s="80">
        <v>5.2401999999999997</v>
      </c>
      <c r="G361" s="81">
        <v>0.13700000000000001</v>
      </c>
      <c r="H361" s="81">
        <v>4.0000000000000001E-3</v>
      </c>
      <c r="I361" s="81">
        <v>9.6000000000000002E-2</v>
      </c>
      <c r="J361" s="81">
        <v>4.0000000000000001E-3</v>
      </c>
      <c r="K361" s="164">
        <f>(10*29.6*L361)*((G361-H361)-(I361-J361))/(F361*M361)</f>
        <v>13.895652837677956</v>
      </c>
      <c r="L361" s="82">
        <v>30</v>
      </c>
      <c r="M361" s="83">
        <v>5</v>
      </c>
      <c r="N361" s="84">
        <f>(G361-H361)/(I361-J361)</f>
        <v>1.4456521739130437</v>
      </c>
    </row>
    <row r="362" spans="1:14">
      <c r="A362" s="77" t="s">
        <v>1118</v>
      </c>
      <c r="B362" s="77">
        <v>21</v>
      </c>
      <c r="C362" s="77" t="s">
        <v>539</v>
      </c>
      <c r="D362" s="77">
        <v>96</v>
      </c>
      <c r="E362" s="77" t="str">
        <f t="shared" si="5"/>
        <v>C96</v>
      </c>
      <c r="F362" s="80">
        <v>5.2401999999999997</v>
      </c>
      <c r="G362" s="81">
        <v>0.13900000000000001</v>
      </c>
      <c r="H362" s="81">
        <v>3.0000000000000001E-3</v>
      </c>
      <c r="I362" s="81">
        <v>9.1999999999999998E-2</v>
      </c>
      <c r="J362" s="81">
        <v>4.0000000000000001E-3</v>
      </c>
      <c r="K362" s="164">
        <f>(10*29.6*L362)*((G362-H362)-(I362-J362))/(F362*M362)</f>
        <v>16.268081370940045</v>
      </c>
      <c r="L362" s="82">
        <v>30</v>
      </c>
      <c r="M362" s="83">
        <v>5</v>
      </c>
      <c r="N362" s="84">
        <f>(G362-H362)/(I362-J362)</f>
        <v>1.5454545454545456</v>
      </c>
    </row>
    <row r="363" spans="1:14">
      <c r="A363" s="77" t="s">
        <v>1111</v>
      </c>
      <c r="B363" s="77">
        <v>21</v>
      </c>
      <c r="C363" s="77" t="s">
        <v>539</v>
      </c>
      <c r="D363" s="77">
        <v>105</v>
      </c>
      <c r="E363" s="77" t="str">
        <f t="shared" si="5"/>
        <v>C105</v>
      </c>
      <c r="F363" s="80">
        <v>5.2401999999999997</v>
      </c>
      <c r="G363" s="81">
        <v>0.13100000000000001</v>
      </c>
      <c r="H363" s="81">
        <v>2E-3</v>
      </c>
      <c r="I363" s="81">
        <v>8.8999999999999996E-2</v>
      </c>
      <c r="J363" s="81">
        <v>3.0000000000000001E-3</v>
      </c>
      <c r="K363" s="164">
        <f>(10*29.6*L363)*((G363-H363)-(I363-J363))/(F363*M363)</f>
        <v>14.573489561467122</v>
      </c>
      <c r="L363" s="82">
        <v>30</v>
      </c>
      <c r="M363" s="83">
        <v>5</v>
      </c>
      <c r="N363" s="84">
        <f>(G363-H363)/(I363-J363)</f>
        <v>1.5000000000000002</v>
      </c>
    </row>
    <row r="364" spans="1:14">
      <c r="A364" s="77" t="s">
        <v>1119</v>
      </c>
      <c r="B364" s="77">
        <v>21</v>
      </c>
      <c r="C364" s="77" t="s">
        <v>545</v>
      </c>
      <c r="D364" s="77">
        <v>12</v>
      </c>
      <c r="E364" s="77" t="str">
        <f t="shared" si="5"/>
        <v>N12</v>
      </c>
      <c r="F364" s="80">
        <v>5.2401999999999997</v>
      </c>
      <c r="G364" s="81">
        <v>0.67400000000000004</v>
      </c>
      <c r="H364" s="81">
        <v>8.9999999999999993E-3</v>
      </c>
      <c r="I364" s="81">
        <v>0.44</v>
      </c>
      <c r="J364" s="81">
        <v>0.01</v>
      </c>
      <c r="K364" s="164">
        <f>(10*29.6*L364)*((G364-H364)-(I364-J364))/(F364*M364)</f>
        <v>79.64581504522728</v>
      </c>
      <c r="L364" s="82">
        <v>30</v>
      </c>
      <c r="M364" s="83">
        <v>5</v>
      </c>
      <c r="N364" s="84">
        <f>(G364-H364)/(I364-J364)</f>
        <v>1.5465116279069768</v>
      </c>
    </row>
    <row r="365" spans="1:14">
      <c r="A365" s="77" t="s">
        <v>1117</v>
      </c>
      <c r="B365" s="77">
        <v>21</v>
      </c>
      <c r="C365" s="77" t="s">
        <v>545</v>
      </c>
      <c r="D365" s="77">
        <v>85</v>
      </c>
      <c r="E365" s="77" t="str">
        <f t="shared" si="5"/>
        <v>N85</v>
      </c>
      <c r="F365" s="80">
        <v>5.2401999999999997</v>
      </c>
      <c r="G365" s="81">
        <v>0.52500000000000002</v>
      </c>
      <c r="H365" s="81">
        <v>5.0000000000000001E-3</v>
      </c>
      <c r="I365" s="81">
        <v>0.35</v>
      </c>
      <c r="J365" s="81">
        <v>7.0000000000000001E-3</v>
      </c>
      <c r="K365" s="164">
        <f>(10*29.6*L365)*((G365-H365)-(I365-J365))/(F365*M365)</f>
        <v>59.988550055341413</v>
      </c>
      <c r="L365" s="82">
        <v>30</v>
      </c>
      <c r="M365" s="83">
        <v>5</v>
      </c>
      <c r="N365" s="84">
        <f>(G365-H365)/(I365-J365)</f>
        <v>1.5160349854227406</v>
      </c>
    </row>
    <row r="366" spans="1:14">
      <c r="A366" s="77" t="s">
        <v>1112</v>
      </c>
      <c r="B366" s="77">
        <v>21</v>
      </c>
      <c r="C366" s="77" t="s">
        <v>545</v>
      </c>
      <c r="D366" s="77">
        <v>91</v>
      </c>
      <c r="E366" s="77" t="str">
        <f t="shared" si="5"/>
        <v>N91</v>
      </c>
      <c r="F366" s="80">
        <v>5.2401999999999997</v>
      </c>
      <c r="G366" s="81">
        <v>0.58799999999999997</v>
      </c>
      <c r="H366" s="81">
        <v>7.0000000000000001E-3</v>
      </c>
      <c r="I366" s="81">
        <v>0.39500000000000002</v>
      </c>
      <c r="J366" s="81">
        <v>8.0000000000000002E-3</v>
      </c>
      <c r="K366" s="164">
        <f>(10*29.6*L366)*((G366-H366)-(I366-J366))/(F366*M366)</f>
        <v>65.750162207549309</v>
      </c>
      <c r="L366" s="82">
        <v>30</v>
      </c>
      <c r="M366" s="83">
        <v>5</v>
      </c>
      <c r="N366" s="84">
        <f>(G366-H366)/(I366-J366)</f>
        <v>1.5012919896640826</v>
      </c>
    </row>
    <row r="367" spans="1:14">
      <c r="A367" s="77" t="s">
        <v>1120</v>
      </c>
      <c r="B367" s="77">
        <v>21</v>
      </c>
      <c r="C367" s="77" t="s">
        <v>545</v>
      </c>
      <c r="D367" s="77">
        <v>98</v>
      </c>
      <c r="E367" s="77" t="str">
        <f t="shared" si="5"/>
        <v>N98</v>
      </c>
      <c r="F367" s="80">
        <v>5.2401999999999997</v>
      </c>
      <c r="G367" s="81">
        <v>0.73099999999999998</v>
      </c>
      <c r="H367" s="81">
        <v>7.4999999999999997E-3</v>
      </c>
      <c r="I367" s="81">
        <v>0.48799999999999999</v>
      </c>
      <c r="J367" s="81">
        <v>9.4999999999999998E-3</v>
      </c>
      <c r="K367" s="164">
        <f>(10*29.6*L367)*((G367-H367)-(I367-J367))/(F367*M367)</f>
        <v>83.034998664173131</v>
      </c>
      <c r="L367" s="82">
        <v>30</v>
      </c>
      <c r="M367" s="83">
        <v>5</v>
      </c>
      <c r="N367" s="84">
        <f>(G367-H367)/(I367-J367)</f>
        <v>1.5120167189132707</v>
      </c>
    </row>
    <row r="368" spans="1:14">
      <c r="A368" s="77" t="s">
        <v>1116</v>
      </c>
      <c r="B368" s="77">
        <v>21</v>
      </c>
      <c r="C368" s="77" t="s">
        <v>545</v>
      </c>
      <c r="D368" s="77">
        <v>103</v>
      </c>
      <c r="E368" s="77" t="str">
        <f t="shared" si="5"/>
        <v>N103</v>
      </c>
      <c r="F368" s="80">
        <v>5.2401999999999997</v>
      </c>
      <c r="G368" s="81">
        <v>0.61</v>
      </c>
      <c r="H368" s="81">
        <v>6.0000000000000001E-3</v>
      </c>
      <c r="I368" s="81">
        <v>0.39900000000000002</v>
      </c>
      <c r="J368" s="81">
        <v>7.0000000000000001E-3</v>
      </c>
      <c r="K368" s="164">
        <f>(10*29.6*L368)*((G368-H368)-(I368-J368))/(F368*M368)</f>
        <v>71.850692721651839</v>
      </c>
      <c r="L368" s="82">
        <v>30</v>
      </c>
      <c r="M368" s="83">
        <v>5</v>
      </c>
      <c r="N368" s="84">
        <f>(G368-H368)/(I368-J368)</f>
        <v>1.5408163265306121</v>
      </c>
    </row>
    <row r="369" spans="1:14">
      <c r="A369" s="77" t="s">
        <v>1104</v>
      </c>
      <c r="B369" s="77">
        <v>21</v>
      </c>
      <c r="C369" s="77" t="s">
        <v>543</v>
      </c>
      <c r="D369" s="77">
        <v>10</v>
      </c>
      <c r="E369" s="77" t="str">
        <f t="shared" si="5"/>
        <v>NP10</v>
      </c>
      <c r="F369" s="80">
        <v>5.2401999999999997</v>
      </c>
      <c r="G369" s="81">
        <v>0.69099999999999995</v>
      </c>
      <c r="H369" s="81">
        <v>8.0000000000000004E-4</v>
      </c>
      <c r="I369" s="81">
        <v>0.53600000000000003</v>
      </c>
      <c r="J369" s="81">
        <v>0.01</v>
      </c>
      <c r="K369" s="164">
        <f>(10*29.6*L369)*((G369-H369)-(I369-J369))/(F369*M369)</f>
        <v>55.650395023090688</v>
      </c>
      <c r="L369" s="82">
        <v>30</v>
      </c>
      <c r="M369" s="83">
        <v>5</v>
      </c>
      <c r="N369" s="84">
        <f>(G369-H369)/(I369-J369)</f>
        <v>1.3121673003802279</v>
      </c>
    </row>
    <row r="370" spans="1:14">
      <c r="A370" s="77" t="s">
        <v>1121</v>
      </c>
      <c r="B370" s="77">
        <v>21</v>
      </c>
      <c r="C370" s="77" t="s">
        <v>543</v>
      </c>
      <c r="D370" s="77">
        <v>13</v>
      </c>
      <c r="E370" s="77" t="str">
        <f t="shared" si="5"/>
        <v>NP13</v>
      </c>
      <c r="F370" s="80">
        <v>5.2401999999999997</v>
      </c>
      <c r="G370" s="81">
        <v>0.71899999999999997</v>
      </c>
      <c r="H370" s="81">
        <v>6.0000000000000001E-3</v>
      </c>
      <c r="I370" s="81">
        <v>0.55600000000000005</v>
      </c>
      <c r="J370" s="81">
        <v>8.9999999999999993E-3</v>
      </c>
      <c r="K370" s="164">
        <f>(10*29.6*L370)*((G370-H370)-(I370-J370))/(F370*M370)</f>
        <v>56.260448074500943</v>
      </c>
      <c r="L370" s="82">
        <v>30</v>
      </c>
      <c r="M370" s="83">
        <v>5</v>
      </c>
      <c r="N370" s="84">
        <f>(G370-H370)/(I370-J370)</f>
        <v>1.3034734917733088</v>
      </c>
    </row>
    <row r="371" spans="1:14">
      <c r="A371" s="77" t="s">
        <v>1115</v>
      </c>
      <c r="B371" s="77">
        <v>21</v>
      </c>
      <c r="C371" s="77" t="s">
        <v>543</v>
      </c>
      <c r="D371" s="77">
        <v>61</v>
      </c>
      <c r="E371" s="77" t="str">
        <f t="shared" si="5"/>
        <v>NP61</v>
      </c>
      <c r="F371" s="80">
        <v>5.2401999999999997</v>
      </c>
      <c r="G371" s="81">
        <v>0.76</v>
      </c>
      <c r="H371" s="81">
        <v>8.0000000000000002E-3</v>
      </c>
      <c r="I371" s="81">
        <v>0.53600000000000003</v>
      </c>
      <c r="J371" s="81">
        <v>1.2E-2</v>
      </c>
      <c r="K371" s="164">
        <f>(10*29.6*L371)*((G371-H371)-(I371-J371))/(F371*M371)</f>
        <v>77.273386511965185</v>
      </c>
      <c r="L371" s="82">
        <v>30</v>
      </c>
      <c r="M371" s="83">
        <v>5</v>
      </c>
      <c r="N371" s="84">
        <f>(G371-H371)/(I371-J371)</f>
        <v>1.4351145038167938</v>
      </c>
    </row>
    <row r="372" spans="1:14">
      <c r="A372" s="77" t="s">
        <v>1108</v>
      </c>
      <c r="B372" s="77">
        <v>21</v>
      </c>
      <c r="C372" s="77" t="s">
        <v>543</v>
      </c>
      <c r="D372" s="77">
        <v>90</v>
      </c>
      <c r="E372" s="77" t="str">
        <f t="shared" si="5"/>
        <v>NP90</v>
      </c>
      <c r="F372" s="80">
        <v>5.2401999999999997</v>
      </c>
      <c r="G372" s="81">
        <v>0.16700000000000001</v>
      </c>
      <c r="H372" s="81">
        <v>1.5E-3</v>
      </c>
      <c r="I372" s="81">
        <v>0.11899999999999999</v>
      </c>
      <c r="J372" s="81">
        <v>3.5000000000000001E-3</v>
      </c>
      <c r="K372" s="164">
        <f>(10*29.6*L372)*((G372-H372)-(I372-J372))/(F372*M372)</f>
        <v>84.729590473646084</v>
      </c>
      <c r="L372" s="82">
        <v>30</v>
      </c>
      <c r="M372" s="83">
        <v>1</v>
      </c>
      <c r="N372" s="84">
        <f>(G372-H372)/(I372-J372)</f>
        <v>1.4329004329004331</v>
      </c>
    </row>
    <row r="373" spans="1:14">
      <c r="A373" s="77" t="s">
        <v>1123</v>
      </c>
      <c r="B373" s="77">
        <v>21</v>
      </c>
      <c r="C373" s="77" t="s">
        <v>543</v>
      </c>
      <c r="D373" s="77">
        <v>94</v>
      </c>
      <c r="E373" s="77" t="str">
        <f t="shared" si="5"/>
        <v>NP94</v>
      </c>
      <c r="F373" s="80">
        <v>5.2401999999999997</v>
      </c>
      <c r="G373" s="81">
        <v>0.73599999999999999</v>
      </c>
      <c r="H373" s="81">
        <v>7.0000000000000001E-3</v>
      </c>
      <c r="I373" s="81">
        <v>0.56200000000000006</v>
      </c>
      <c r="J373" s="81">
        <v>8.9999999999999993E-3</v>
      </c>
      <c r="K373" s="164">
        <f>(10*29.6*L373)*((G373-H373)-(I373-J373))/(F373*M373)</f>
        <v>59.649631693446793</v>
      </c>
      <c r="L373" s="82">
        <v>30</v>
      </c>
      <c r="M373" s="83">
        <v>5</v>
      </c>
      <c r="N373" s="84">
        <f>(G373-H373)/(I373-J373)</f>
        <v>1.3182640144665461</v>
      </c>
    </row>
    <row r="374" spans="1:14">
      <c r="A374" s="77" t="s">
        <v>1109</v>
      </c>
      <c r="B374" s="77">
        <v>21</v>
      </c>
      <c r="C374" s="77" t="s">
        <v>541</v>
      </c>
      <c r="D374" s="77">
        <v>17</v>
      </c>
      <c r="E374" s="77" t="str">
        <f t="shared" si="5"/>
        <v>P17</v>
      </c>
      <c r="F374" s="80">
        <v>5.2401999999999997</v>
      </c>
      <c r="G374" s="81">
        <v>0.13400000000000001</v>
      </c>
      <c r="H374" s="81">
        <v>3.0000000000000001E-3</v>
      </c>
      <c r="I374" s="81">
        <v>9.7000000000000003E-2</v>
      </c>
      <c r="J374" s="81">
        <v>3.0000000000000001E-3</v>
      </c>
      <c r="K374" s="164">
        <f>(10*29.6*L374)*((G374-H374)-(I374-J374))/(F374*M374)</f>
        <v>12.539979390099617</v>
      </c>
      <c r="L374" s="82">
        <v>30</v>
      </c>
      <c r="M374" s="83">
        <v>5</v>
      </c>
      <c r="N374" s="84">
        <f>(G374-H374)/(I374-J374)</f>
        <v>1.3936170212765957</v>
      </c>
    </row>
    <row r="375" spans="1:14">
      <c r="A375" s="77" t="s">
        <v>1107</v>
      </c>
      <c r="B375" s="77">
        <v>21</v>
      </c>
      <c r="C375" s="77" t="s">
        <v>541</v>
      </c>
      <c r="D375" s="77">
        <v>36</v>
      </c>
      <c r="E375" s="77" t="str">
        <f t="shared" si="5"/>
        <v>P36</v>
      </c>
      <c r="F375" s="80">
        <v>5.2401999999999997</v>
      </c>
      <c r="G375" s="81">
        <v>0.112</v>
      </c>
      <c r="H375" s="81">
        <v>2E-3</v>
      </c>
      <c r="I375" s="81">
        <v>8.2000000000000003E-2</v>
      </c>
      <c r="J375" s="81">
        <v>3.0000000000000001E-3</v>
      </c>
      <c r="K375" s="164">
        <f>(10*29.6*L375)*((G375-H375)-(I375-J375))/(F375*M375)</f>
        <v>10.506469218732109</v>
      </c>
      <c r="L375" s="82">
        <v>30</v>
      </c>
      <c r="M375" s="83">
        <v>5</v>
      </c>
      <c r="N375" s="84">
        <f>(G375-H375)/(I375-J375)</f>
        <v>1.3924050632911393</v>
      </c>
    </row>
    <row r="376" spans="1:14">
      <c r="A376" s="77" t="s">
        <v>1106</v>
      </c>
      <c r="B376" s="77">
        <v>21</v>
      </c>
      <c r="C376" s="77" t="s">
        <v>541</v>
      </c>
      <c r="D376" s="77">
        <v>46</v>
      </c>
      <c r="E376" s="77" t="str">
        <f t="shared" si="5"/>
        <v>P46</v>
      </c>
      <c r="F376" s="80">
        <v>5.2401999999999997</v>
      </c>
      <c r="G376" s="81">
        <v>0.105</v>
      </c>
      <c r="H376" s="81">
        <v>3.0000000000000001E-3</v>
      </c>
      <c r="I376" s="81">
        <v>7.8E-2</v>
      </c>
      <c r="J376" s="81">
        <v>3.0000000000000001E-3</v>
      </c>
      <c r="K376" s="164">
        <f>(10*29.6*L376)*((G376-H376)-(I376-J376))/(F376*M376)</f>
        <v>9.1507957711537706</v>
      </c>
      <c r="L376" s="82">
        <v>30</v>
      </c>
      <c r="M376" s="83">
        <v>5</v>
      </c>
      <c r="N376" s="84">
        <f>(G376-H376)/(I376-J376)</f>
        <v>1.3599999999999999</v>
      </c>
    </row>
    <row r="377" spans="1:14">
      <c r="A377" s="77" t="s">
        <v>1105</v>
      </c>
      <c r="B377" s="77">
        <v>21</v>
      </c>
      <c r="C377" s="77" t="s">
        <v>541</v>
      </c>
      <c r="D377" s="77">
        <v>71</v>
      </c>
      <c r="E377" s="77" t="str">
        <f t="shared" si="5"/>
        <v>P71</v>
      </c>
      <c r="F377" s="80">
        <v>5.2401999999999997</v>
      </c>
      <c r="G377" s="81">
        <v>0.14899999999999999</v>
      </c>
      <c r="H377" s="81">
        <v>4.0000000000000001E-3</v>
      </c>
      <c r="I377" s="81">
        <v>0.107</v>
      </c>
      <c r="J377" s="81">
        <v>4.0000000000000001E-3</v>
      </c>
      <c r="K377" s="164">
        <f>(10*29.6*L377)*((G377-H377)-(I377-J377))/(F377*M377)</f>
        <v>14.234571199572533</v>
      </c>
      <c r="L377" s="82">
        <v>30</v>
      </c>
      <c r="M377" s="83">
        <v>5</v>
      </c>
      <c r="N377" s="84">
        <f>(G377-H377)/(I377-J377)</f>
        <v>1.4077669902912622</v>
      </c>
    </row>
    <row r="378" spans="1:14">
      <c r="A378" s="77" t="s">
        <v>1114</v>
      </c>
      <c r="B378" s="77">
        <v>21</v>
      </c>
      <c r="C378" s="77" t="s">
        <v>541</v>
      </c>
      <c r="D378" s="77">
        <v>113</v>
      </c>
      <c r="E378" s="77" t="str">
        <f t="shared" si="5"/>
        <v>P113</v>
      </c>
      <c r="F378" s="80">
        <v>5.2401999999999997</v>
      </c>
      <c r="G378" s="81">
        <v>0.151</v>
      </c>
      <c r="H378" s="81">
        <v>5.0000000000000001E-3</v>
      </c>
      <c r="I378" s="81">
        <v>0.109</v>
      </c>
      <c r="J378" s="81">
        <v>6.0000000000000001E-3</v>
      </c>
      <c r="K378" s="164">
        <f>(10*29.6*L378)*((G378-H378)-(I378-J378))/(F378*M378)</f>
        <v>14.573489561467118</v>
      </c>
      <c r="L378" s="82">
        <v>30</v>
      </c>
      <c r="M378" s="83">
        <v>5</v>
      </c>
      <c r="N378" s="84">
        <f>(G378-H378)/(I378-J378)</f>
        <v>1.4174757281553398</v>
      </c>
    </row>
  </sheetData>
  <sortState ref="A2:O378">
    <sortCondition ref="B2:B378"/>
    <sortCondition ref="C2:C378"/>
    <sortCondition ref="D2:D37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P24"/>
  <sheetViews>
    <sheetView tabSelected="1" zoomScale="150" zoomScaleNormal="150" zoomScalePageLayoutView="150" workbookViewId="0">
      <selection sqref="A1:XFD1048576"/>
    </sheetView>
  </sheetViews>
  <sheetFormatPr baseColWidth="10" defaultColWidth="8.83203125" defaultRowHeight="13" customHeight="1" x14ac:dyDescent="0"/>
  <cols>
    <col min="1" max="1" width="8.33203125" style="1" bestFit="1" customWidth="1"/>
    <col min="2" max="2" width="21" style="1" bestFit="1" customWidth="1"/>
    <col min="3" max="3" width="43" style="1" bestFit="1" customWidth="1"/>
    <col min="4" max="6" width="8.83203125" style="1"/>
    <col min="7" max="7" width="20" style="1" bestFit="1" customWidth="1"/>
    <col min="8" max="16384" width="8.83203125" style="1"/>
  </cols>
  <sheetData>
    <row r="1" spans="1:42" ht="13" customHeight="1">
      <c r="A1" s="3" t="s">
        <v>281</v>
      </c>
      <c r="B1" s="3" t="s">
        <v>283</v>
      </c>
      <c r="C1" s="3" t="s">
        <v>284</v>
      </c>
      <c r="D1" s="3" t="s">
        <v>285</v>
      </c>
      <c r="E1" s="3" t="s">
        <v>286</v>
      </c>
      <c r="F1" s="3" t="s">
        <v>287</v>
      </c>
      <c r="G1" s="3" t="s">
        <v>288</v>
      </c>
      <c r="H1" s="3" t="s">
        <v>289</v>
      </c>
      <c r="I1" s="3" t="s">
        <v>290</v>
      </c>
      <c r="J1" s="3" t="s">
        <v>291</v>
      </c>
      <c r="K1" s="3" t="s">
        <v>292</v>
      </c>
      <c r="L1" s="3" t="s">
        <v>293</v>
      </c>
      <c r="M1" s="3" t="s">
        <v>294</v>
      </c>
      <c r="N1" s="3" t="s">
        <v>295</v>
      </c>
      <c r="O1" s="3" t="s">
        <v>296</v>
      </c>
      <c r="P1" s="3" t="s">
        <v>297</v>
      </c>
      <c r="Q1" s="3" t="s">
        <v>298</v>
      </c>
      <c r="R1" s="3" t="s">
        <v>299</v>
      </c>
      <c r="S1" s="3" t="s">
        <v>300</v>
      </c>
      <c r="T1" s="3" t="s">
        <v>301</v>
      </c>
      <c r="U1" s="3" t="s">
        <v>302</v>
      </c>
      <c r="V1" s="3" t="s">
        <v>303</v>
      </c>
      <c r="W1" s="3" t="s">
        <v>304</v>
      </c>
      <c r="X1" s="3" t="s">
        <v>305</v>
      </c>
      <c r="Y1" s="3" t="s">
        <v>306</v>
      </c>
      <c r="Z1" s="3" t="s">
        <v>307</v>
      </c>
      <c r="AA1" s="3" t="s">
        <v>308</v>
      </c>
      <c r="AB1" s="3" t="s">
        <v>309</v>
      </c>
      <c r="AC1" s="3" t="s">
        <v>310</v>
      </c>
      <c r="AD1" s="3" t="s">
        <v>311</v>
      </c>
      <c r="AE1" s="3" t="s">
        <v>312</v>
      </c>
      <c r="AF1" s="3" t="s">
        <v>313</v>
      </c>
      <c r="AG1" s="3" t="s">
        <v>314</v>
      </c>
      <c r="AH1" s="3" t="s">
        <v>315</v>
      </c>
      <c r="AI1" s="3" t="s">
        <v>316</v>
      </c>
      <c r="AJ1" s="3" t="s">
        <v>317</v>
      </c>
      <c r="AK1" s="3" t="s">
        <v>318</v>
      </c>
      <c r="AL1" s="3" t="s">
        <v>319</v>
      </c>
      <c r="AM1" s="3" t="s">
        <v>320</v>
      </c>
      <c r="AN1" s="3" t="s">
        <v>321</v>
      </c>
      <c r="AO1" s="3" t="s">
        <v>322</v>
      </c>
      <c r="AP1" s="3" t="s">
        <v>323</v>
      </c>
    </row>
    <row r="2" spans="1:42" ht="13" customHeight="1">
      <c r="A2" s="4" t="s">
        <v>324</v>
      </c>
      <c r="B2" s="4" t="s">
        <v>325</v>
      </c>
      <c r="C2" s="4" t="s">
        <v>326</v>
      </c>
      <c r="D2" s="5">
        <v>37.746299999999998</v>
      </c>
      <c r="E2" s="5">
        <v>-108.2362</v>
      </c>
      <c r="F2" s="6">
        <v>41856</v>
      </c>
      <c r="G2" s="4" t="s">
        <v>327</v>
      </c>
      <c r="H2" s="5">
        <v>2</v>
      </c>
      <c r="I2" s="7">
        <v>45</v>
      </c>
      <c r="J2" s="7">
        <v>100</v>
      </c>
      <c r="K2" s="7">
        <v>11</v>
      </c>
      <c r="L2" s="5" t="s">
        <v>328</v>
      </c>
      <c r="M2" s="7">
        <v>15</v>
      </c>
      <c r="N2" s="7">
        <v>100</v>
      </c>
      <c r="O2" s="7">
        <v>14</v>
      </c>
      <c r="P2" s="7">
        <v>82.4</v>
      </c>
      <c r="Q2" s="5" t="s">
        <v>328</v>
      </c>
      <c r="R2" s="7">
        <v>37</v>
      </c>
      <c r="S2" s="5" t="s">
        <v>328</v>
      </c>
      <c r="T2" s="7">
        <v>17.8</v>
      </c>
      <c r="U2" s="5" t="s">
        <v>328</v>
      </c>
      <c r="V2" s="7">
        <v>30.9</v>
      </c>
      <c r="W2" s="5" t="s">
        <v>328</v>
      </c>
      <c r="X2" s="7">
        <v>8.1</v>
      </c>
      <c r="Y2" s="5" t="s">
        <v>328</v>
      </c>
      <c r="Z2" s="7">
        <v>32</v>
      </c>
      <c r="AA2" s="7">
        <v>44.4</v>
      </c>
      <c r="AB2" s="7">
        <v>35</v>
      </c>
      <c r="AC2" s="7">
        <v>100</v>
      </c>
      <c r="AD2" s="7">
        <v>27.8</v>
      </c>
      <c r="AE2" s="5" t="s">
        <v>328</v>
      </c>
      <c r="AF2" s="7">
        <v>5.6</v>
      </c>
      <c r="AG2" s="5" t="s">
        <v>328</v>
      </c>
      <c r="AH2" s="7">
        <v>356</v>
      </c>
      <c r="AI2" s="7">
        <v>426.8</v>
      </c>
      <c r="AJ2" s="7">
        <v>85.4</v>
      </c>
      <c r="AK2" s="5">
        <v>1.1061399999999999</v>
      </c>
      <c r="AL2" s="4" t="s">
        <v>329</v>
      </c>
      <c r="AM2" s="5">
        <v>3674</v>
      </c>
      <c r="AN2" s="5">
        <v>1</v>
      </c>
      <c r="AO2" s="4" t="s">
        <v>330</v>
      </c>
      <c r="AP2" s="4" t="s">
        <v>331</v>
      </c>
    </row>
    <row r="3" spans="1:42" ht="13" customHeight="1">
      <c r="A3" s="4" t="s">
        <v>136</v>
      </c>
      <c r="B3" s="4" t="s">
        <v>332</v>
      </c>
      <c r="C3" s="4" t="s">
        <v>333</v>
      </c>
      <c r="D3" s="5">
        <v>37.598635000000002</v>
      </c>
      <c r="E3" s="5">
        <v>-108.112647</v>
      </c>
      <c r="F3" s="6">
        <v>41856</v>
      </c>
      <c r="G3" s="4" t="s">
        <v>327</v>
      </c>
      <c r="H3" s="5">
        <v>2</v>
      </c>
      <c r="I3" s="7">
        <v>28</v>
      </c>
      <c r="J3" s="7">
        <v>77.8</v>
      </c>
      <c r="K3" s="7">
        <v>8</v>
      </c>
      <c r="L3" s="5" t="s">
        <v>328</v>
      </c>
      <c r="M3" s="7">
        <v>10</v>
      </c>
      <c r="N3" s="7">
        <v>71.400000000000006</v>
      </c>
      <c r="O3" s="7">
        <v>9</v>
      </c>
      <c r="P3" s="7">
        <v>52.9</v>
      </c>
      <c r="Q3" s="5" t="s">
        <v>328</v>
      </c>
      <c r="R3" s="7">
        <v>24</v>
      </c>
      <c r="S3" s="5" t="s">
        <v>328</v>
      </c>
      <c r="T3" s="7">
        <v>14.3</v>
      </c>
      <c r="U3" s="5" t="s">
        <v>328</v>
      </c>
      <c r="V3" s="7">
        <v>17.8</v>
      </c>
      <c r="W3" s="5" t="s">
        <v>328</v>
      </c>
      <c r="X3" s="7">
        <v>8.8000000000000007</v>
      </c>
      <c r="Y3" s="5" t="s">
        <v>328</v>
      </c>
      <c r="Z3" s="7">
        <v>29.3</v>
      </c>
      <c r="AA3" s="7">
        <v>40.6</v>
      </c>
      <c r="AB3" s="7">
        <v>22</v>
      </c>
      <c r="AC3" s="7">
        <v>66.7</v>
      </c>
      <c r="AD3" s="7">
        <v>22.6</v>
      </c>
      <c r="AE3" s="5" t="s">
        <v>328</v>
      </c>
      <c r="AF3" s="7">
        <v>1.3</v>
      </c>
      <c r="AG3" s="5" t="s">
        <v>328</v>
      </c>
      <c r="AH3" s="7">
        <v>297</v>
      </c>
      <c r="AI3" s="7">
        <v>309.39999999999998</v>
      </c>
      <c r="AJ3" s="7">
        <v>61.9</v>
      </c>
      <c r="AK3" s="5">
        <v>0.83571899999999999</v>
      </c>
      <c r="AL3" s="4" t="s">
        <v>329</v>
      </c>
      <c r="AM3" s="5">
        <v>3673</v>
      </c>
      <c r="AN3" s="5">
        <v>1</v>
      </c>
      <c r="AO3" s="4" t="s">
        <v>334</v>
      </c>
      <c r="AP3" s="4" t="s">
        <v>331</v>
      </c>
    </row>
    <row r="4" spans="1:42" ht="13" customHeight="1">
      <c r="A4" s="4" t="s">
        <v>143</v>
      </c>
      <c r="B4" s="4" t="s">
        <v>335</v>
      </c>
      <c r="C4" s="4" t="s">
        <v>336</v>
      </c>
      <c r="D4" s="5">
        <v>37.705390000000001</v>
      </c>
      <c r="E4" s="5">
        <v>-108.246014</v>
      </c>
      <c r="F4" s="6">
        <v>41856</v>
      </c>
      <c r="G4" s="4" t="s">
        <v>327</v>
      </c>
      <c r="H4" s="5">
        <v>2</v>
      </c>
      <c r="I4" s="7">
        <v>26</v>
      </c>
      <c r="J4" s="7">
        <v>72.2</v>
      </c>
      <c r="K4" s="7">
        <v>7</v>
      </c>
      <c r="L4" s="5" t="s">
        <v>328</v>
      </c>
      <c r="M4" s="7">
        <v>11</v>
      </c>
      <c r="N4" s="7">
        <v>78.599999999999994</v>
      </c>
      <c r="O4" s="7">
        <v>13</v>
      </c>
      <c r="P4" s="7">
        <v>76.5</v>
      </c>
      <c r="Q4" s="5" t="s">
        <v>328</v>
      </c>
      <c r="R4" s="7">
        <v>25</v>
      </c>
      <c r="S4" s="5" t="s">
        <v>328</v>
      </c>
      <c r="T4" s="7">
        <v>3.8</v>
      </c>
      <c r="U4" s="5" t="s">
        <v>328</v>
      </c>
      <c r="V4" s="7">
        <v>23.7</v>
      </c>
      <c r="W4" s="5" t="s">
        <v>328</v>
      </c>
      <c r="X4" s="7">
        <v>2.5</v>
      </c>
      <c r="Y4" s="5" t="s">
        <v>328</v>
      </c>
      <c r="Z4" s="7">
        <v>28.4</v>
      </c>
      <c r="AA4" s="7">
        <v>39.4</v>
      </c>
      <c r="AB4" s="7">
        <v>25</v>
      </c>
      <c r="AC4" s="7">
        <v>75.8</v>
      </c>
      <c r="AD4" s="7">
        <v>33.4</v>
      </c>
      <c r="AE4" s="5" t="s">
        <v>328</v>
      </c>
      <c r="AF4" s="7">
        <v>0.9</v>
      </c>
      <c r="AG4" s="5" t="s">
        <v>328</v>
      </c>
      <c r="AH4" s="7">
        <v>317</v>
      </c>
      <c r="AI4" s="7">
        <v>342.4</v>
      </c>
      <c r="AJ4" s="7">
        <v>68.5</v>
      </c>
      <c r="AK4" s="5">
        <v>0.72509500000000005</v>
      </c>
      <c r="AL4" s="4" t="s">
        <v>329</v>
      </c>
      <c r="AM4" s="5">
        <v>3675</v>
      </c>
      <c r="AN4" s="5">
        <v>1</v>
      </c>
      <c r="AO4" s="4" t="s">
        <v>337</v>
      </c>
      <c r="AP4" s="4" t="s">
        <v>331</v>
      </c>
    </row>
    <row r="5" spans="1:42" ht="13" customHeight="1">
      <c r="A5" s="4" t="s">
        <v>338</v>
      </c>
      <c r="B5" s="4" t="s">
        <v>339</v>
      </c>
      <c r="C5" s="4" t="s">
        <v>340</v>
      </c>
      <c r="D5" s="5">
        <v>37.473984999999999</v>
      </c>
      <c r="E5" s="5">
        <v>-107.546542</v>
      </c>
      <c r="F5" s="6">
        <v>41857</v>
      </c>
      <c r="G5" s="4" t="s">
        <v>327</v>
      </c>
      <c r="H5" s="5">
        <v>2</v>
      </c>
      <c r="I5" s="7">
        <v>29</v>
      </c>
      <c r="J5" s="7">
        <v>80.599999999999994</v>
      </c>
      <c r="K5" s="7">
        <v>12</v>
      </c>
      <c r="L5" s="5" t="s">
        <v>328</v>
      </c>
      <c r="M5" s="7">
        <v>11</v>
      </c>
      <c r="N5" s="7">
        <v>78.599999999999994</v>
      </c>
      <c r="O5" s="7">
        <v>12</v>
      </c>
      <c r="P5" s="7">
        <v>70.599999999999994</v>
      </c>
      <c r="Q5" s="5" t="s">
        <v>328</v>
      </c>
      <c r="R5" s="7">
        <v>27</v>
      </c>
      <c r="S5" s="5" t="s">
        <v>328</v>
      </c>
      <c r="T5" s="7">
        <v>6.9</v>
      </c>
      <c r="U5" s="5" t="s">
        <v>328</v>
      </c>
      <c r="V5" s="7">
        <v>5.3</v>
      </c>
      <c r="W5" s="5" t="s">
        <v>328</v>
      </c>
      <c r="X5" s="7">
        <v>6</v>
      </c>
      <c r="Y5" s="5" t="s">
        <v>328</v>
      </c>
      <c r="Z5" s="7">
        <v>49.8</v>
      </c>
      <c r="AA5" s="7">
        <v>69.099999999999994</v>
      </c>
      <c r="AB5" s="7">
        <v>27</v>
      </c>
      <c r="AC5" s="7">
        <v>81.8</v>
      </c>
      <c r="AD5" s="7">
        <v>25.3</v>
      </c>
      <c r="AE5" s="5" t="s">
        <v>328</v>
      </c>
      <c r="AF5" s="7">
        <v>2.8</v>
      </c>
      <c r="AG5" s="5" t="s">
        <v>328</v>
      </c>
      <c r="AH5" s="7">
        <v>285</v>
      </c>
      <c r="AI5" s="7">
        <v>380.6</v>
      </c>
      <c r="AJ5" s="7">
        <v>76.099999999999994</v>
      </c>
      <c r="AK5" s="5">
        <v>0.768042</v>
      </c>
      <c r="AL5" s="4" t="s">
        <v>329</v>
      </c>
      <c r="AM5" s="5">
        <v>3720</v>
      </c>
      <c r="AN5" s="5">
        <v>1</v>
      </c>
      <c r="AO5" s="4" t="s">
        <v>341</v>
      </c>
      <c r="AP5" s="4" t="s">
        <v>331</v>
      </c>
    </row>
    <row r="6" spans="1:42" ht="13" customHeight="1">
      <c r="A6" s="4" t="s">
        <v>342</v>
      </c>
      <c r="B6" s="4" t="s">
        <v>343</v>
      </c>
      <c r="C6" s="4" t="s">
        <v>344</v>
      </c>
      <c r="D6" s="5">
        <v>37.304149000000002</v>
      </c>
      <c r="E6" s="5">
        <v>-108.357838</v>
      </c>
      <c r="F6" s="6">
        <v>41857</v>
      </c>
      <c r="G6" s="4" t="s">
        <v>327</v>
      </c>
      <c r="H6" s="5">
        <v>1</v>
      </c>
      <c r="I6" s="7">
        <v>29</v>
      </c>
      <c r="J6" s="5" t="s">
        <v>328</v>
      </c>
      <c r="K6" s="7">
        <v>7</v>
      </c>
      <c r="L6" s="7">
        <v>70.099999999999994</v>
      </c>
      <c r="M6" s="7">
        <v>7</v>
      </c>
      <c r="N6" s="7">
        <v>50</v>
      </c>
      <c r="O6" s="7">
        <v>7</v>
      </c>
      <c r="P6" s="5" t="s">
        <v>328</v>
      </c>
      <c r="Q6" s="7">
        <v>42</v>
      </c>
      <c r="R6" s="7">
        <v>22</v>
      </c>
      <c r="S6" s="5" t="s">
        <v>328</v>
      </c>
      <c r="T6" s="7">
        <v>24.1</v>
      </c>
      <c r="U6" s="7">
        <v>14.1</v>
      </c>
      <c r="V6" s="7">
        <v>11.4</v>
      </c>
      <c r="W6" s="7">
        <v>18.5</v>
      </c>
      <c r="X6" s="7">
        <v>9.9</v>
      </c>
      <c r="Y6" s="7">
        <v>86.9</v>
      </c>
      <c r="Z6" s="7">
        <v>4.2</v>
      </c>
      <c r="AA6" s="5" t="s">
        <v>328</v>
      </c>
      <c r="AB6" s="7">
        <v>14</v>
      </c>
      <c r="AC6" s="5" t="s">
        <v>328</v>
      </c>
      <c r="AD6" s="7">
        <v>58.2</v>
      </c>
      <c r="AE6" s="5" t="s">
        <v>328</v>
      </c>
      <c r="AF6" s="7">
        <v>8.6999999999999993</v>
      </c>
      <c r="AG6" s="5" t="s">
        <v>328</v>
      </c>
      <c r="AH6" s="7">
        <v>263</v>
      </c>
      <c r="AI6" s="7">
        <v>281.5</v>
      </c>
      <c r="AJ6" s="7">
        <v>46.9</v>
      </c>
      <c r="AK6" s="5">
        <v>0.66065399999999996</v>
      </c>
      <c r="AL6" s="4" t="s">
        <v>329</v>
      </c>
      <c r="AM6" s="5">
        <v>3722</v>
      </c>
      <c r="AN6" s="5">
        <v>1</v>
      </c>
      <c r="AO6" s="4" t="s">
        <v>345</v>
      </c>
      <c r="AP6" s="4" t="s">
        <v>346</v>
      </c>
    </row>
    <row r="7" spans="1:42" ht="13" customHeight="1">
      <c r="A7" s="4" t="s">
        <v>107</v>
      </c>
      <c r="B7" s="4" t="s">
        <v>347</v>
      </c>
      <c r="C7" s="4" t="s">
        <v>348</v>
      </c>
      <c r="D7" s="5">
        <v>37.427700000000002</v>
      </c>
      <c r="E7" s="5">
        <v>-107.6752</v>
      </c>
      <c r="F7" s="6">
        <v>41857</v>
      </c>
      <c r="G7" s="4" t="s">
        <v>327</v>
      </c>
      <c r="H7" s="5">
        <v>1</v>
      </c>
      <c r="I7" s="7">
        <v>42</v>
      </c>
      <c r="J7" s="5" t="s">
        <v>328</v>
      </c>
      <c r="K7" s="7">
        <v>6</v>
      </c>
      <c r="L7" s="7">
        <v>30</v>
      </c>
      <c r="M7" s="7">
        <v>10</v>
      </c>
      <c r="N7" s="7">
        <v>71.400000000000006</v>
      </c>
      <c r="O7" s="7">
        <v>12</v>
      </c>
      <c r="P7" s="5" t="s">
        <v>328</v>
      </c>
      <c r="Q7" s="7">
        <v>56.7</v>
      </c>
      <c r="R7" s="7">
        <v>37</v>
      </c>
      <c r="S7" s="5" t="s">
        <v>328</v>
      </c>
      <c r="T7" s="7">
        <v>11.9</v>
      </c>
      <c r="U7" s="7">
        <v>57.6</v>
      </c>
      <c r="V7" s="7">
        <v>6.1</v>
      </c>
      <c r="W7" s="7">
        <v>9.9</v>
      </c>
      <c r="X7" s="7">
        <v>68.3</v>
      </c>
      <c r="Y7" s="7">
        <v>0</v>
      </c>
      <c r="Z7" s="7">
        <v>8.1999999999999993</v>
      </c>
      <c r="AA7" s="5" t="s">
        <v>328</v>
      </c>
      <c r="AB7" s="7">
        <v>25</v>
      </c>
      <c r="AC7" s="5" t="s">
        <v>328</v>
      </c>
      <c r="AD7" s="7">
        <v>35.700000000000003</v>
      </c>
      <c r="AE7" s="5" t="s">
        <v>328</v>
      </c>
      <c r="AF7" s="7">
        <v>9.8000000000000007</v>
      </c>
      <c r="AG7" s="5" t="s">
        <v>328</v>
      </c>
      <c r="AH7" s="7">
        <v>328</v>
      </c>
      <c r="AI7" s="7">
        <v>225.7</v>
      </c>
      <c r="AJ7" s="7">
        <v>37.6</v>
      </c>
      <c r="AK7" s="5">
        <v>1.1061270000000001</v>
      </c>
      <c r="AL7" s="4" t="s">
        <v>329</v>
      </c>
      <c r="AM7" s="5">
        <v>3686</v>
      </c>
      <c r="AN7" s="5">
        <v>1</v>
      </c>
      <c r="AO7" s="4" t="s">
        <v>349</v>
      </c>
      <c r="AP7" s="4" t="s">
        <v>331</v>
      </c>
    </row>
    <row r="8" spans="1:42" ht="13" hidden="1" customHeight="1">
      <c r="A8" s="4" t="s">
        <v>107</v>
      </c>
      <c r="B8" s="4" t="s">
        <v>347</v>
      </c>
      <c r="C8" s="4" t="s">
        <v>348</v>
      </c>
      <c r="D8" s="5">
        <v>37.427700000000002</v>
      </c>
      <c r="E8" s="5">
        <v>-107.6752</v>
      </c>
      <c r="F8" s="6">
        <v>41857</v>
      </c>
      <c r="G8" s="4" t="s">
        <v>327</v>
      </c>
      <c r="H8" s="5">
        <v>1</v>
      </c>
      <c r="I8" s="7">
        <v>44</v>
      </c>
      <c r="J8" s="5" t="s">
        <v>328</v>
      </c>
      <c r="K8" s="7">
        <v>8</v>
      </c>
      <c r="L8" s="7">
        <v>51.4</v>
      </c>
      <c r="M8" s="7">
        <v>9</v>
      </c>
      <c r="N8" s="7">
        <v>64.3</v>
      </c>
      <c r="O8" s="7">
        <v>16</v>
      </c>
      <c r="P8" s="5" t="s">
        <v>328</v>
      </c>
      <c r="Q8" s="7">
        <v>90.8</v>
      </c>
      <c r="R8" s="7">
        <v>39</v>
      </c>
      <c r="S8" s="5" t="s">
        <v>328</v>
      </c>
      <c r="T8" s="7">
        <v>11.4</v>
      </c>
      <c r="U8" s="7">
        <v>59.6</v>
      </c>
      <c r="V8" s="7">
        <v>8.4</v>
      </c>
      <c r="W8" s="7">
        <v>13.5</v>
      </c>
      <c r="X8" s="7">
        <v>44.4</v>
      </c>
      <c r="Y8" s="7">
        <v>34.299999999999997</v>
      </c>
      <c r="Z8" s="7">
        <v>20.9</v>
      </c>
      <c r="AA8" s="5" t="s">
        <v>328</v>
      </c>
      <c r="AB8" s="7">
        <v>29</v>
      </c>
      <c r="AC8" s="5" t="s">
        <v>328</v>
      </c>
      <c r="AD8" s="7">
        <v>16.100000000000001</v>
      </c>
      <c r="AE8" s="5" t="s">
        <v>328</v>
      </c>
      <c r="AF8" s="7">
        <v>6.8</v>
      </c>
      <c r="AG8" s="5" t="s">
        <v>328</v>
      </c>
      <c r="AH8" s="7">
        <v>311</v>
      </c>
      <c r="AI8" s="7">
        <v>313.8</v>
      </c>
      <c r="AJ8" s="7">
        <v>52.3</v>
      </c>
      <c r="AK8" s="5">
        <v>1.1061270000000001</v>
      </c>
      <c r="AL8" s="4" t="s">
        <v>329</v>
      </c>
      <c r="AM8" s="5">
        <v>3686</v>
      </c>
      <c r="AN8" s="5">
        <v>3</v>
      </c>
      <c r="AO8" s="4" t="s">
        <v>350</v>
      </c>
      <c r="AP8" s="4" t="s">
        <v>331</v>
      </c>
    </row>
    <row r="9" spans="1:42" ht="13" customHeight="1">
      <c r="A9" s="4" t="s">
        <v>351</v>
      </c>
      <c r="B9" s="4" t="s">
        <v>352</v>
      </c>
      <c r="C9" s="4" t="s">
        <v>353</v>
      </c>
      <c r="D9" s="5">
        <v>37.172522999999998</v>
      </c>
      <c r="E9" s="5">
        <v>-107.295287</v>
      </c>
      <c r="F9" s="6">
        <v>41858</v>
      </c>
      <c r="G9" s="4" t="s">
        <v>327</v>
      </c>
      <c r="H9" s="5">
        <v>1</v>
      </c>
      <c r="I9" s="7">
        <v>24</v>
      </c>
      <c r="J9" s="5" t="s">
        <v>328</v>
      </c>
      <c r="K9" s="7">
        <v>2</v>
      </c>
      <c r="L9" s="7">
        <v>20.399999999999999</v>
      </c>
      <c r="M9" s="7">
        <v>3</v>
      </c>
      <c r="N9" s="7">
        <v>21.4</v>
      </c>
      <c r="O9" s="7">
        <v>5</v>
      </c>
      <c r="P9" s="5" t="s">
        <v>328</v>
      </c>
      <c r="Q9" s="7">
        <v>28.5</v>
      </c>
      <c r="R9" s="7">
        <v>20</v>
      </c>
      <c r="S9" s="5" t="s">
        <v>328</v>
      </c>
      <c r="T9" s="7">
        <v>16.7</v>
      </c>
      <c r="U9" s="7">
        <v>40.700000000000003</v>
      </c>
      <c r="V9" s="7">
        <v>6.6</v>
      </c>
      <c r="W9" s="7">
        <v>10.7</v>
      </c>
      <c r="X9" s="7">
        <v>17.899999999999999</v>
      </c>
      <c r="Y9" s="7">
        <v>74.599999999999994</v>
      </c>
      <c r="Z9" s="7">
        <v>14.2</v>
      </c>
      <c r="AA9" s="5" t="s">
        <v>328</v>
      </c>
      <c r="AB9" s="7">
        <v>8</v>
      </c>
      <c r="AC9" s="5" t="s">
        <v>328</v>
      </c>
      <c r="AD9" s="7">
        <v>50.6</v>
      </c>
      <c r="AE9" s="5" t="s">
        <v>328</v>
      </c>
      <c r="AF9" s="7">
        <v>11.9</v>
      </c>
      <c r="AG9" s="5" t="s">
        <v>328</v>
      </c>
      <c r="AH9" s="7">
        <v>318</v>
      </c>
      <c r="AI9" s="7">
        <v>196.3</v>
      </c>
      <c r="AJ9" s="7">
        <v>32.700000000000003</v>
      </c>
      <c r="AK9" s="5">
        <v>0.87579899999999999</v>
      </c>
      <c r="AL9" s="4" t="s">
        <v>329</v>
      </c>
      <c r="AM9" s="5">
        <v>3716</v>
      </c>
      <c r="AN9" s="5">
        <v>1</v>
      </c>
      <c r="AO9" s="4" t="s">
        <v>354</v>
      </c>
      <c r="AP9" s="4" t="s">
        <v>331</v>
      </c>
    </row>
    <row r="10" spans="1:42" ht="13" customHeight="1">
      <c r="A10" s="4" t="s">
        <v>355</v>
      </c>
      <c r="B10" s="4" t="s">
        <v>356</v>
      </c>
      <c r="C10" s="4" t="s">
        <v>357</v>
      </c>
      <c r="D10" s="5">
        <v>37.455877000000001</v>
      </c>
      <c r="E10" s="5">
        <v>-107.198972</v>
      </c>
      <c r="F10" s="6">
        <v>41858</v>
      </c>
      <c r="G10" s="4" t="s">
        <v>327</v>
      </c>
      <c r="H10" s="5">
        <v>1</v>
      </c>
      <c r="I10" s="7">
        <v>36</v>
      </c>
      <c r="J10" s="5" t="s">
        <v>328</v>
      </c>
      <c r="K10" s="7">
        <v>12</v>
      </c>
      <c r="L10" s="7">
        <v>100</v>
      </c>
      <c r="M10" s="7">
        <v>13</v>
      </c>
      <c r="N10" s="7">
        <v>92.9</v>
      </c>
      <c r="O10" s="7">
        <v>12</v>
      </c>
      <c r="P10" s="5" t="s">
        <v>328</v>
      </c>
      <c r="Q10" s="7">
        <v>63.2</v>
      </c>
      <c r="R10" s="7">
        <v>29</v>
      </c>
      <c r="S10" s="5" t="s">
        <v>328</v>
      </c>
      <c r="T10" s="7">
        <v>19.399999999999999</v>
      </c>
      <c r="U10" s="7">
        <v>30.8</v>
      </c>
      <c r="V10" s="7">
        <v>30.2</v>
      </c>
      <c r="W10" s="7">
        <v>48.9</v>
      </c>
      <c r="X10" s="7">
        <v>6.3</v>
      </c>
      <c r="Y10" s="7">
        <v>92.3</v>
      </c>
      <c r="Z10" s="7">
        <v>25.1</v>
      </c>
      <c r="AA10" s="5" t="s">
        <v>328</v>
      </c>
      <c r="AB10" s="7">
        <v>27</v>
      </c>
      <c r="AC10" s="5" t="s">
        <v>328</v>
      </c>
      <c r="AD10" s="7">
        <v>17.8</v>
      </c>
      <c r="AE10" s="5" t="s">
        <v>328</v>
      </c>
      <c r="AF10" s="7">
        <v>10.6</v>
      </c>
      <c r="AG10" s="5" t="s">
        <v>328</v>
      </c>
      <c r="AH10" s="7">
        <v>331</v>
      </c>
      <c r="AI10" s="7">
        <v>428</v>
      </c>
      <c r="AJ10" s="7">
        <v>71.3</v>
      </c>
      <c r="AK10" s="5">
        <v>0.818106</v>
      </c>
      <c r="AL10" s="4" t="s">
        <v>329</v>
      </c>
      <c r="AM10" s="5">
        <v>3717</v>
      </c>
      <c r="AN10" s="5">
        <v>1</v>
      </c>
      <c r="AO10" s="4" t="s">
        <v>358</v>
      </c>
      <c r="AP10" s="4" t="s">
        <v>331</v>
      </c>
    </row>
    <row r="11" spans="1:42" ht="13" customHeight="1">
      <c r="A11" s="4" t="s">
        <v>359</v>
      </c>
      <c r="B11" s="4" t="s">
        <v>360</v>
      </c>
      <c r="C11" s="4" t="s">
        <v>361</v>
      </c>
      <c r="D11" s="5">
        <v>37.060502999999997</v>
      </c>
      <c r="E11" s="5">
        <v>-106.693152</v>
      </c>
      <c r="F11" s="6">
        <v>41858</v>
      </c>
      <c r="G11" s="4" t="s">
        <v>327</v>
      </c>
      <c r="H11" s="5">
        <v>1</v>
      </c>
      <c r="I11" s="7">
        <v>30</v>
      </c>
      <c r="J11" s="5" t="s">
        <v>328</v>
      </c>
      <c r="K11" s="7">
        <v>12</v>
      </c>
      <c r="L11" s="7">
        <v>99.8</v>
      </c>
      <c r="M11" s="7">
        <v>8</v>
      </c>
      <c r="N11" s="7">
        <v>57.1</v>
      </c>
      <c r="O11" s="7">
        <v>12</v>
      </c>
      <c r="P11" s="5" t="s">
        <v>328</v>
      </c>
      <c r="Q11" s="7">
        <v>62</v>
      </c>
      <c r="R11" s="7">
        <v>26</v>
      </c>
      <c r="S11" s="5" t="s">
        <v>328</v>
      </c>
      <c r="T11" s="7">
        <v>13.3</v>
      </c>
      <c r="U11" s="7">
        <v>52.5</v>
      </c>
      <c r="V11" s="7">
        <v>3.4</v>
      </c>
      <c r="W11" s="7">
        <v>5.6</v>
      </c>
      <c r="X11" s="7">
        <v>2.8</v>
      </c>
      <c r="Y11" s="7">
        <v>97.7</v>
      </c>
      <c r="Z11" s="7">
        <v>57.8</v>
      </c>
      <c r="AA11" s="5" t="s">
        <v>328</v>
      </c>
      <c r="AB11" s="7">
        <v>28</v>
      </c>
      <c r="AC11" s="5" t="s">
        <v>328</v>
      </c>
      <c r="AD11" s="7">
        <v>38.1</v>
      </c>
      <c r="AE11" s="5" t="s">
        <v>328</v>
      </c>
      <c r="AF11" s="7">
        <v>4.0999999999999996</v>
      </c>
      <c r="AG11" s="5" t="s">
        <v>328</v>
      </c>
      <c r="AH11" s="7">
        <v>320</v>
      </c>
      <c r="AI11" s="7">
        <v>374.8</v>
      </c>
      <c r="AJ11" s="7">
        <v>62.5</v>
      </c>
      <c r="AK11" s="5">
        <v>1.1960360000000001</v>
      </c>
      <c r="AL11" s="4" t="s">
        <v>329</v>
      </c>
      <c r="AM11" s="5">
        <v>3723</v>
      </c>
      <c r="AN11" s="5">
        <v>1</v>
      </c>
      <c r="AO11" s="4" t="s">
        <v>362</v>
      </c>
      <c r="AP11" s="4" t="s">
        <v>331</v>
      </c>
    </row>
    <row r="12" spans="1:42" ht="13" customHeight="1">
      <c r="A12" s="4" t="s">
        <v>363</v>
      </c>
      <c r="B12" s="4" t="s">
        <v>364</v>
      </c>
      <c r="C12" s="4" t="s">
        <v>365</v>
      </c>
      <c r="D12" s="5">
        <v>37.143698000000001</v>
      </c>
      <c r="E12" s="5">
        <v>-106.88550600000001</v>
      </c>
      <c r="F12" s="6">
        <v>41858</v>
      </c>
      <c r="G12" s="4" t="s">
        <v>327</v>
      </c>
      <c r="H12" s="5">
        <v>1</v>
      </c>
      <c r="I12" s="7">
        <v>42</v>
      </c>
      <c r="J12" s="5" t="s">
        <v>328</v>
      </c>
      <c r="K12" s="7">
        <v>13</v>
      </c>
      <c r="L12" s="7">
        <v>100</v>
      </c>
      <c r="M12" s="7">
        <v>12</v>
      </c>
      <c r="N12" s="7">
        <v>85.7</v>
      </c>
      <c r="O12" s="7">
        <v>21</v>
      </c>
      <c r="P12" s="5" t="s">
        <v>328</v>
      </c>
      <c r="Q12" s="7">
        <v>100</v>
      </c>
      <c r="R12" s="7">
        <v>37</v>
      </c>
      <c r="S12" s="5" t="s">
        <v>328</v>
      </c>
      <c r="T12" s="7">
        <v>11.9</v>
      </c>
      <c r="U12" s="7">
        <v>57.6</v>
      </c>
      <c r="V12" s="7">
        <v>31.5</v>
      </c>
      <c r="W12" s="7">
        <v>51</v>
      </c>
      <c r="X12" s="7">
        <v>4.0999999999999996</v>
      </c>
      <c r="Y12" s="7">
        <v>95.7</v>
      </c>
      <c r="Z12" s="7">
        <v>33.4</v>
      </c>
      <c r="AA12" s="5" t="s">
        <v>328</v>
      </c>
      <c r="AB12" s="7">
        <v>35</v>
      </c>
      <c r="AC12" s="5" t="s">
        <v>328</v>
      </c>
      <c r="AD12" s="7">
        <v>18.600000000000001</v>
      </c>
      <c r="AE12" s="5" t="s">
        <v>328</v>
      </c>
      <c r="AF12" s="7">
        <v>4.0999999999999996</v>
      </c>
      <c r="AG12" s="5" t="s">
        <v>328</v>
      </c>
      <c r="AH12" s="7">
        <v>317</v>
      </c>
      <c r="AI12" s="7">
        <v>490.1</v>
      </c>
      <c r="AJ12" s="7">
        <v>81.7</v>
      </c>
      <c r="AK12" s="5">
        <v>1.0276959999999999</v>
      </c>
      <c r="AL12" s="4" t="s">
        <v>329</v>
      </c>
      <c r="AM12" s="5">
        <v>3725</v>
      </c>
      <c r="AN12" s="5">
        <v>1</v>
      </c>
      <c r="AO12" s="4" t="s">
        <v>366</v>
      </c>
      <c r="AP12" s="4" t="s">
        <v>331</v>
      </c>
    </row>
    <row r="13" spans="1:42" ht="13" customHeight="1">
      <c r="A13" s="4" t="s">
        <v>367</v>
      </c>
      <c r="B13" s="4" t="s">
        <v>368</v>
      </c>
      <c r="C13" s="4" t="s">
        <v>369</v>
      </c>
      <c r="D13" s="5">
        <v>38.106758999999997</v>
      </c>
      <c r="E13" s="5">
        <v>-107.03497400000001</v>
      </c>
      <c r="F13" s="6">
        <v>41863</v>
      </c>
      <c r="G13" s="4" t="s">
        <v>327</v>
      </c>
      <c r="H13" s="5">
        <v>1</v>
      </c>
      <c r="I13" s="7">
        <v>35</v>
      </c>
      <c r="J13" s="5" t="s">
        <v>328</v>
      </c>
      <c r="K13" s="7">
        <v>6</v>
      </c>
      <c r="L13" s="7">
        <v>17</v>
      </c>
      <c r="M13" s="7">
        <v>12</v>
      </c>
      <c r="N13" s="7">
        <v>85.7</v>
      </c>
      <c r="O13" s="7">
        <v>13</v>
      </c>
      <c r="P13" s="5" t="s">
        <v>328</v>
      </c>
      <c r="Q13" s="7">
        <v>52.9</v>
      </c>
      <c r="R13" s="7">
        <v>30</v>
      </c>
      <c r="S13" s="5" t="s">
        <v>328</v>
      </c>
      <c r="T13" s="7">
        <v>14.3</v>
      </c>
      <c r="U13" s="7">
        <v>49.1</v>
      </c>
      <c r="V13" s="7">
        <v>7.1</v>
      </c>
      <c r="W13" s="7">
        <v>11.4</v>
      </c>
      <c r="X13" s="7">
        <v>12.3</v>
      </c>
      <c r="Y13" s="7">
        <v>83.3</v>
      </c>
      <c r="Z13" s="7">
        <v>24.5</v>
      </c>
      <c r="AA13" s="5" t="s">
        <v>328</v>
      </c>
      <c r="AB13" s="7">
        <v>27</v>
      </c>
      <c r="AC13" s="5" t="s">
        <v>328</v>
      </c>
      <c r="AD13" s="7">
        <v>32.799999999999997</v>
      </c>
      <c r="AE13" s="5" t="s">
        <v>328</v>
      </c>
      <c r="AF13" s="7">
        <v>9.5</v>
      </c>
      <c r="AG13" s="5" t="s">
        <v>328</v>
      </c>
      <c r="AH13" s="7">
        <v>326</v>
      </c>
      <c r="AI13" s="7">
        <v>299.5</v>
      </c>
      <c r="AJ13" s="7">
        <v>49.9</v>
      </c>
      <c r="AK13" s="5">
        <v>0.952851</v>
      </c>
      <c r="AL13" s="4" t="s">
        <v>329</v>
      </c>
      <c r="AM13" s="5">
        <v>3659</v>
      </c>
      <c r="AN13" s="5">
        <v>1</v>
      </c>
      <c r="AO13" s="4" t="s">
        <v>370</v>
      </c>
      <c r="AP13" s="4" t="s">
        <v>331</v>
      </c>
    </row>
    <row r="14" spans="1:42" ht="13" customHeight="1">
      <c r="A14" s="4" t="s">
        <v>371</v>
      </c>
      <c r="B14" s="4" t="s">
        <v>372</v>
      </c>
      <c r="C14" s="4" t="s">
        <v>373</v>
      </c>
      <c r="D14" s="5">
        <v>38.437249999999999</v>
      </c>
      <c r="E14" s="5">
        <v>-106.7625</v>
      </c>
      <c r="F14" s="6">
        <v>41863</v>
      </c>
      <c r="G14" s="4" t="s">
        <v>327</v>
      </c>
      <c r="H14" s="5">
        <v>1</v>
      </c>
      <c r="I14" s="7">
        <v>23</v>
      </c>
      <c r="J14" s="5" t="s">
        <v>328</v>
      </c>
      <c r="K14" s="7">
        <v>3</v>
      </c>
      <c r="L14" s="7">
        <v>0</v>
      </c>
      <c r="M14" s="7">
        <v>8</v>
      </c>
      <c r="N14" s="7">
        <v>57.1</v>
      </c>
      <c r="O14" s="7">
        <v>9</v>
      </c>
      <c r="P14" s="5" t="s">
        <v>328</v>
      </c>
      <c r="Q14" s="7">
        <v>33.200000000000003</v>
      </c>
      <c r="R14" s="7">
        <v>18</v>
      </c>
      <c r="S14" s="5" t="s">
        <v>328</v>
      </c>
      <c r="T14" s="7">
        <v>21.7</v>
      </c>
      <c r="U14" s="7">
        <v>22.6</v>
      </c>
      <c r="V14" s="7">
        <v>21.6</v>
      </c>
      <c r="W14" s="7">
        <v>34.9</v>
      </c>
      <c r="X14" s="7">
        <v>7</v>
      </c>
      <c r="Y14" s="7">
        <v>91.4</v>
      </c>
      <c r="Z14" s="7">
        <v>25.4</v>
      </c>
      <c r="AA14" s="5" t="s">
        <v>328</v>
      </c>
      <c r="AB14" s="7">
        <v>8</v>
      </c>
      <c r="AC14" s="5" t="s">
        <v>328</v>
      </c>
      <c r="AD14" s="7">
        <v>38.299999999999997</v>
      </c>
      <c r="AE14" s="5" t="s">
        <v>328</v>
      </c>
      <c r="AF14" s="7">
        <v>6.6</v>
      </c>
      <c r="AG14" s="5" t="s">
        <v>328</v>
      </c>
      <c r="AH14" s="7">
        <v>287</v>
      </c>
      <c r="AI14" s="7">
        <v>239.3</v>
      </c>
      <c r="AJ14" s="7">
        <v>39.9</v>
      </c>
      <c r="AK14" s="5">
        <v>0.732483</v>
      </c>
      <c r="AL14" s="4" t="s">
        <v>329</v>
      </c>
      <c r="AM14" s="5">
        <v>3661</v>
      </c>
      <c r="AN14" s="5">
        <v>1</v>
      </c>
      <c r="AO14" s="4" t="s">
        <v>374</v>
      </c>
      <c r="AP14" s="4" t="s">
        <v>346</v>
      </c>
    </row>
    <row r="15" spans="1:42" ht="13" customHeight="1">
      <c r="A15" s="4" t="s">
        <v>375</v>
      </c>
      <c r="B15" s="4" t="s">
        <v>372</v>
      </c>
      <c r="C15" s="4" t="s">
        <v>376</v>
      </c>
      <c r="D15" s="5">
        <v>38.223889999999997</v>
      </c>
      <c r="E15" s="5">
        <v>-106.743961</v>
      </c>
      <c r="F15" s="6">
        <v>41863</v>
      </c>
      <c r="G15" s="4" t="s">
        <v>327</v>
      </c>
      <c r="H15" s="5">
        <v>1</v>
      </c>
      <c r="I15" s="7">
        <v>37</v>
      </c>
      <c r="J15" s="5" t="s">
        <v>328</v>
      </c>
      <c r="K15" s="7">
        <v>7</v>
      </c>
      <c r="L15" s="7">
        <v>24</v>
      </c>
      <c r="M15" s="7">
        <v>10</v>
      </c>
      <c r="N15" s="7">
        <v>71.400000000000006</v>
      </c>
      <c r="O15" s="7">
        <v>12</v>
      </c>
      <c r="P15" s="5" t="s">
        <v>328</v>
      </c>
      <c r="Q15" s="7">
        <v>40.9</v>
      </c>
      <c r="R15" s="7">
        <v>27</v>
      </c>
      <c r="S15" s="5" t="s">
        <v>328</v>
      </c>
      <c r="T15" s="7">
        <v>27</v>
      </c>
      <c r="U15" s="7">
        <v>3.8</v>
      </c>
      <c r="V15" s="7">
        <v>44.3</v>
      </c>
      <c r="W15" s="7">
        <v>71.7</v>
      </c>
      <c r="X15" s="7">
        <v>5.4</v>
      </c>
      <c r="Y15" s="7">
        <v>93.8</v>
      </c>
      <c r="Z15" s="7">
        <v>28.5</v>
      </c>
      <c r="AA15" s="5" t="s">
        <v>328</v>
      </c>
      <c r="AB15" s="7">
        <v>18</v>
      </c>
      <c r="AC15" s="5" t="s">
        <v>328</v>
      </c>
      <c r="AD15" s="7">
        <v>34.200000000000003</v>
      </c>
      <c r="AE15" s="5" t="s">
        <v>328</v>
      </c>
      <c r="AF15" s="7">
        <v>2.2000000000000002</v>
      </c>
      <c r="AG15" s="5" t="s">
        <v>328</v>
      </c>
      <c r="AH15" s="7">
        <v>316</v>
      </c>
      <c r="AI15" s="7">
        <v>305.60000000000002</v>
      </c>
      <c r="AJ15" s="7">
        <v>50.9</v>
      </c>
      <c r="AK15" s="5">
        <v>1.0268250000000001</v>
      </c>
      <c r="AL15" s="4" t="s">
        <v>329</v>
      </c>
      <c r="AM15" s="5">
        <v>3662</v>
      </c>
      <c r="AN15" s="5">
        <v>1</v>
      </c>
      <c r="AO15" s="4" t="s">
        <v>377</v>
      </c>
      <c r="AP15" s="4" t="s">
        <v>331</v>
      </c>
    </row>
    <row r="16" spans="1:42" ht="13" customHeight="1">
      <c r="A16" s="4" t="s">
        <v>378</v>
      </c>
      <c r="B16" s="4" t="s">
        <v>379</v>
      </c>
      <c r="C16" s="4" t="s">
        <v>380</v>
      </c>
      <c r="D16" s="5">
        <v>38.023888999999997</v>
      </c>
      <c r="E16" s="5">
        <v>-106.841944</v>
      </c>
      <c r="F16" s="6">
        <v>41863</v>
      </c>
      <c r="G16" s="4" t="s">
        <v>327</v>
      </c>
      <c r="H16" s="5">
        <v>2</v>
      </c>
      <c r="I16" s="7">
        <v>22</v>
      </c>
      <c r="J16" s="7">
        <v>61.1</v>
      </c>
      <c r="K16" s="7">
        <v>7</v>
      </c>
      <c r="L16" s="5" t="s">
        <v>328</v>
      </c>
      <c r="M16" s="7">
        <v>6</v>
      </c>
      <c r="N16" s="7">
        <v>42.9</v>
      </c>
      <c r="O16" s="7">
        <v>10</v>
      </c>
      <c r="P16" s="7">
        <v>58.8</v>
      </c>
      <c r="Q16" s="5" t="s">
        <v>328</v>
      </c>
      <c r="R16" s="7">
        <v>20</v>
      </c>
      <c r="S16" s="5" t="s">
        <v>328</v>
      </c>
      <c r="T16" s="7">
        <v>9.1</v>
      </c>
      <c r="U16" s="5" t="s">
        <v>328</v>
      </c>
      <c r="V16" s="7">
        <v>0.9</v>
      </c>
      <c r="W16" s="5" t="s">
        <v>328</v>
      </c>
      <c r="X16" s="7">
        <v>10.3</v>
      </c>
      <c r="Y16" s="5" t="s">
        <v>328</v>
      </c>
      <c r="Z16" s="7">
        <v>11.8</v>
      </c>
      <c r="AA16" s="7">
        <v>16.399999999999999</v>
      </c>
      <c r="AB16" s="7">
        <v>19</v>
      </c>
      <c r="AC16" s="7">
        <v>57.6</v>
      </c>
      <c r="AD16" s="7">
        <v>70</v>
      </c>
      <c r="AE16" s="5" t="s">
        <v>328</v>
      </c>
      <c r="AF16" s="7">
        <v>8.8000000000000007</v>
      </c>
      <c r="AG16" s="5" t="s">
        <v>328</v>
      </c>
      <c r="AH16" s="7">
        <v>330</v>
      </c>
      <c r="AI16" s="7">
        <v>236.8</v>
      </c>
      <c r="AJ16" s="7">
        <v>47.4</v>
      </c>
      <c r="AK16" s="5">
        <v>1.068724</v>
      </c>
      <c r="AL16" s="4" t="s">
        <v>329</v>
      </c>
      <c r="AM16" s="5">
        <v>3664</v>
      </c>
      <c r="AN16" s="5">
        <v>1</v>
      </c>
      <c r="AO16" s="4" t="s">
        <v>381</v>
      </c>
      <c r="AP16" s="4" t="s">
        <v>331</v>
      </c>
    </row>
    <row r="17" spans="1:42" ht="13" customHeight="1">
      <c r="A17" s="4" t="s">
        <v>382</v>
      </c>
      <c r="B17" s="4" t="s">
        <v>383</v>
      </c>
      <c r="C17" s="4" t="s">
        <v>384</v>
      </c>
      <c r="D17" s="5">
        <v>38.963317000000004</v>
      </c>
      <c r="E17" s="5">
        <v>-106.994384</v>
      </c>
      <c r="F17" s="6">
        <v>41864</v>
      </c>
      <c r="G17" s="4" t="s">
        <v>327</v>
      </c>
      <c r="H17" s="5">
        <v>2</v>
      </c>
      <c r="I17" s="7">
        <v>28</v>
      </c>
      <c r="J17" s="7">
        <v>77.8</v>
      </c>
      <c r="K17" s="7">
        <v>10</v>
      </c>
      <c r="L17" s="5" t="s">
        <v>328</v>
      </c>
      <c r="M17" s="7">
        <v>10</v>
      </c>
      <c r="N17" s="7">
        <v>71.400000000000006</v>
      </c>
      <c r="O17" s="7">
        <v>10</v>
      </c>
      <c r="P17" s="7">
        <v>58.8</v>
      </c>
      <c r="Q17" s="5" t="s">
        <v>328</v>
      </c>
      <c r="R17" s="7">
        <v>24</v>
      </c>
      <c r="S17" s="5" t="s">
        <v>328</v>
      </c>
      <c r="T17" s="7">
        <v>14.3</v>
      </c>
      <c r="U17" s="5" t="s">
        <v>328</v>
      </c>
      <c r="V17" s="7">
        <v>9</v>
      </c>
      <c r="W17" s="5" t="s">
        <v>328</v>
      </c>
      <c r="X17" s="7">
        <v>9</v>
      </c>
      <c r="Y17" s="5" t="s">
        <v>328</v>
      </c>
      <c r="Z17" s="7">
        <v>29.2</v>
      </c>
      <c r="AA17" s="7">
        <v>40.5</v>
      </c>
      <c r="AB17" s="7">
        <v>24</v>
      </c>
      <c r="AC17" s="7">
        <v>72.7</v>
      </c>
      <c r="AD17" s="7">
        <v>43.8</v>
      </c>
      <c r="AE17" s="5" t="s">
        <v>328</v>
      </c>
      <c r="AF17" s="7">
        <v>5.9</v>
      </c>
      <c r="AG17" s="5" t="s">
        <v>328</v>
      </c>
      <c r="AH17" s="7">
        <v>322</v>
      </c>
      <c r="AI17" s="7">
        <v>321.3</v>
      </c>
      <c r="AJ17" s="7">
        <v>64.3</v>
      </c>
      <c r="AK17" s="5">
        <v>0.87670099999999995</v>
      </c>
      <c r="AL17" s="4" t="s">
        <v>329</v>
      </c>
      <c r="AM17" s="5">
        <v>3644</v>
      </c>
      <c r="AN17" s="5">
        <v>1</v>
      </c>
      <c r="AO17" s="4" t="s">
        <v>385</v>
      </c>
      <c r="AP17" s="4" t="s">
        <v>331</v>
      </c>
    </row>
    <row r="18" spans="1:42" ht="13" customHeight="1">
      <c r="A18" s="4" t="s">
        <v>22</v>
      </c>
      <c r="B18" s="4" t="s">
        <v>386</v>
      </c>
      <c r="C18" s="4" t="s">
        <v>387</v>
      </c>
      <c r="D18" s="5">
        <v>38.695605</v>
      </c>
      <c r="E18" s="5">
        <v>-107.0714</v>
      </c>
      <c r="F18" s="6">
        <v>41864</v>
      </c>
      <c r="G18" s="4" t="s">
        <v>327</v>
      </c>
      <c r="H18" s="5">
        <v>2</v>
      </c>
      <c r="I18" s="7">
        <v>26</v>
      </c>
      <c r="J18" s="7">
        <v>72.2</v>
      </c>
      <c r="K18" s="7">
        <v>12</v>
      </c>
      <c r="L18" s="5" t="s">
        <v>328</v>
      </c>
      <c r="M18" s="7">
        <v>10</v>
      </c>
      <c r="N18" s="7">
        <v>71.400000000000006</v>
      </c>
      <c r="O18" s="7">
        <v>16</v>
      </c>
      <c r="P18" s="7">
        <v>94.1</v>
      </c>
      <c r="Q18" s="5" t="s">
        <v>328</v>
      </c>
      <c r="R18" s="7">
        <v>26</v>
      </c>
      <c r="S18" s="5" t="s">
        <v>328</v>
      </c>
      <c r="T18" s="7">
        <v>0</v>
      </c>
      <c r="U18" s="5" t="s">
        <v>328</v>
      </c>
      <c r="V18" s="7">
        <v>1.8</v>
      </c>
      <c r="W18" s="5" t="s">
        <v>328</v>
      </c>
      <c r="X18" s="7">
        <v>9.1999999999999993</v>
      </c>
      <c r="Y18" s="5" t="s">
        <v>328</v>
      </c>
      <c r="Z18" s="7">
        <v>79.400000000000006</v>
      </c>
      <c r="AA18" s="7">
        <v>100</v>
      </c>
      <c r="AB18" s="7">
        <v>27</v>
      </c>
      <c r="AC18" s="7">
        <v>81.8</v>
      </c>
      <c r="AD18" s="7">
        <v>54.9</v>
      </c>
      <c r="AE18" s="5" t="s">
        <v>328</v>
      </c>
      <c r="AF18" s="7">
        <v>7.1</v>
      </c>
      <c r="AG18" s="5" t="s">
        <v>328</v>
      </c>
      <c r="AH18" s="7">
        <v>326</v>
      </c>
      <c r="AI18" s="7">
        <v>419.6</v>
      </c>
      <c r="AJ18" s="7">
        <v>83.9</v>
      </c>
      <c r="AK18" s="5">
        <v>1.1227279999999999</v>
      </c>
      <c r="AL18" s="4" t="s">
        <v>329</v>
      </c>
      <c r="AM18" s="5">
        <v>3656</v>
      </c>
      <c r="AN18" s="5">
        <v>1</v>
      </c>
      <c r="AO18" s="4" t="s">
        <v>388</v>
      </c>
      <c r="AP18" s="4" t="s">
        <v>331</v>
      </c>
    </row>
    <row r="19" spans="1:42" ht="13" hidden="1" customHeight="1">
      <c r="A19" s="4" t="s">
        <v>22</v>
      </c>
      <c r="B19" s="4" t="s">
        <v>386</v>
      </c>
      <c r="C19" s="4" t="s">
        <v>387</v>
      </c>
      <c r="D19" s="5">
        <v>38.695605</v>
      </c>
      <c r="E19" s="5">
        <v>-107.0714</v>
      </c>
      <c r="F19" s="6">
        <v>41864</v>
      </c>
      <c r="G19" s="4" t="s">
        <v>327</v>
      </c>
      <c r="H19" s="5">
        <v>2</v>
      </c>
      <c r="I19" s="7">
        <v>27</v>
      </c>
      <c r="J19" s="7">
        <v>75</v>
      </c>
      <c r="K19" s="7">
        <v>10</v>
      </c>
      <c r="L19" s="5" t="s">
        <v>328</v>
      </c>
      <c r="M19" s="7">
        <v>12</v>
      </c>
      <c r="N19" s="7">
        <v>85.7</v>
      </c>
      <c r="O19" s="7">
        <v>16</v>
      </c>
      <c r="P19" s="7">
        <v>94.1</v>
      </c>
      <c r="Q19" s="5" t="s">
        <v>328</v>
      </c>
      <c r="R19" s="7">
        <v>26</v>
      </c>
      <c r="S19" s="5" t="s">
        <v>328</v>
      </c>
      <c r="T19" s="7">
        <v>3.7</v>
      </c>
      <c r="U19" s="5" t="s">
        <v>328</v>
      </c>
      <c r="V19" s="7">
        <v>4.5</v>
      </c>
      <c r="W19" s="5" t="s">
        <v>328</v>
      </c>
      <c r="X19" s="7">
        <v>9.3000000000000007</v>
      </c>
      <c r="Y19" s="5" t="s">
        <v>328</v>
      </c>
      <c r="Z19" s="7">
        <v>73.7</v>
      </c>
      <c r="AA19" s="7">
        <v>100</v>
      </c>
      <c r="AB19" s="7">
        <v>25</v>
      </c>
      <c r="AC19" s="7">
        <v>75.8</v>
      </c>
      <c r="AD19" s="7">
        <v>46.3</v>
      </c>
      <c r="AE19" s="5" t="s">
        <v>328</v>
      </c>
      <c r="AF19" s="7">
        <v>5.0999999999999996</v>
      </c>
      <c r="AG19" s="5" t="s">
        <v>328</v>
      </c>
      <c r="AH19" s="7">
        <v>335</v>
      </c>
      <c r="AI19" s="7">
        <v>430.6</v>
      </c>
      <c r="AJ19" s="7">
        <v>86.1</v>
      </c>
      <c r="AK19" s="5">
        <v>1.202923</v>
      </c>
      <c r="AL19" s="4" t="s">
        <v>329</v>
      </c>
      <c r="AM19" s="5">
        <v>3656</v>
      </c>
      <c r="AN19" s="5">
        <v>3</v>
      </c>
      <c r="AO19" s="4" t="s">
        <v>389</v>
      </c>
      <c r="AP19" s="4" t="s">
        <v>331</v>
      </c>
    </row>
    <row r="20" spans="1:42" ht="13" customHeight="1">
      <c r="A20" s="4" t="s">
        <v>62</v>
      </c>
      <c r="B20" s="4" t="s">
        <v>390</v>
      </c>
      <c r="C20" s="4" t="s">
        <v>391</v>
      </c>
      <c r="D20" s="5">
        <v>38.795644000000003</v>
      </c>
      <c r="E20" s="5">
        <v>-107.087673</v>
      </c>
      <c r="F20" s="6">
        <v>41864</v>
      </c>
      <c r="G20" s="4" t="s">
        <v>327</v>
      </c>
      <c r="H20" s="5">
        <v>2</v>
      </c>
      <c r="I20" s="7">
        <v>40</v>
      </c>
      <c r="J20" s="7">
        <v>100</v>
      </c>
      <c r="K20" s="7">
        <v>11</v>
      </c>
      <c r="L20" s="5" t="s">
        <v>328</v>
      </c>
      <c r="M20" s="7">
        <v>13</v>
      </c>
      <c r="N20" s="7">
        <v>92.9</v>
      </c>
      <c r="O20" s="7">
        <v>17</v>
      </c>
      <c r="P20" s="7">
        <v>100</v>
      </c>
      <c r="Q20" s="5" t="s">
        <v>328</v>
      </c>
      <c r="R20" s="7">
        <v>37</v>
      </c>
      <c r="S20" s="5" t="s">
        <v>328</v>
      </c>
      <c r="T20" s="7">
        <v>7.5</v>
      </c>
      <c r="U20" s="5" t="s">
        <v>328</v>
      </c>
      <c r="V20" s="7">
        <v>31.2</v>
      </c>
      <c r="W20" s="5" t="s">
        <v>328</v>
      </c>
      <c r="X20" s="7">
        <v>7.9</v>
      </c>
      <c r="Y20" s="5" t="s">
        <v>328</v>
      </c>
      <c r="Z20" s="7">
        <v>37.9</v>
      </c>
      <c r="AA20" s="7">
        <v>52.5</v>
      </c>
      <c r="AB20" s="7">
        <v>40</v>
      </c>
      <c r="AC20" s="7">
        <v>100</v>
      </c>
      <c r="AD20" s="7">
        <v>32.1</v>
      </c>
      <c r="AE20" s="5" t="s">
        <v>328</v>
      </c>
      <c r="AF20" s="7">
        <v>4.2</v>
      </c>
      <c r="AG20" s="5" t="s">
        <v>328</v>
      </c>
      <c r="AH20" s="7">
        <v>330</v>
      </c>
      <c r="AI20" s="7">
        <v>445.4</v>
      </c>
      <c r="AJ20" s="7">
        <v>89.1</v>
      </c>
      <c r="AK20" s="5">
        <v>1.1668860000000001</v>
      </c>
      <c r="AL20" s="4" t="s">
        <v>329</v>
      </c>
      <c r="AM20" s="5">
        <v>3657</v>
      </c>
      <c r="AN20" s="5">
        <v>1</v>
      </c>
      <c r="AO20" s="4" t="s">
        <v>392</v>
      </c>
      <c r="AP20" s="4" t="s">
        <v>331</v>
      </c>
    </row>
    <row r="21" spans="1:42" ht="13" customHeight="1">
      <c r="A21" s="4" t="s">
        <v>393</v>
      </c>
      <c r="B21" s="4" t="s">
        <v>394</v>
      </c>
      <c r="C21" s="4" t="s">
        <v>395</v>
      </c>
      <c r="D21" s="5">
        <v>38.405278000000003</v>
      </c>
      <c r="E21" s="5">
        <v>-107.408333</v>
      </c>
      <c r="F21" s="6">
        <v>41865</v>
      </c>
      <c r="G21" s="4" t="s">
        <v>327</v>
      </c>
      <c r="H21" s="5">
        <v>1</v>
      </c>
      <c r="I21" s="7">
        <v>21</v>
      </c>
      <c r="J21" s="5" t="s">
        <v>328</v>
      </c>
      <c r="K21" s="7">
        <v>12</v>
      </c>
      <c r="L21" s="7">
        <v>93.3</v>
      </c>
      <c r="M21" s="7">
        <v>8</v>
      </c>
      <c r="N21" s="7">
        <v>57.1</v>
      </c>
      <c r="O21" s="7">
        <v>12</v>
      </c>
      <c r="P21" s="5" t="s">
        <v>328</v>
      </c>
      <c r="Q21" s="7">
        <v>55.9</v>
      </c>
      <c r="R21" s="7">
        <v>20</v>
      </c>
      <c r="S21" s="5" t="s">
        <v>328</v>
      </c>
      <c r="T21" s="7">
        <v>4.8</v>
      </c>
      <c r="U21" s="7">
        <v>83</v>
      </c>
      <c r="V21" s="7">
        <v>16.899999999999999</v>
      </c>
      <c r="W21" s="7">
        <v>27.4</v>
      </c>
      <c r="X21" s="7">
        <v>1.6</v>
      </c>
      <c r="Y21" s="7">
        <v>99.5</v>
      </c>
      <c r="Z21" s="7">
        <v>31.3</v>
      </c>
      <c r="AA21" s="5" t="s">
        <v>328</v>
      </c>
      <c r="AB21" s="7">
        <v>19</v>
      </c>
      <c r="AC21" s="5" t="s">
        <v>328</v>
      </c>
      <c r="AD21" s="7">
        <v>45</v>
      </c>
      <c r="AE21" s="5" t="s">
        <v>328</v>
      </c>
      <c r="AF21" s="7">
        <v>1.6</v>
      </c>
      <c r="AG21" s="5" t="s">
        <v>328</v>
      </c>
      <c r="AH21" s="7">
        <v>307</v>
      </c>
      <c r="AI21" s="7">
        <v>416.4</v>
      </c>
      <c r="AJ21" s="7">
        <v>69.400000000000006</v>
      </c>
      <c r="AK21" s="5">
        <v>0.743475</v>
      </c>
      <c r="AL21" s="4" t="s">
        <v>329</v>
      </c>
      <c r="AM21" s="5">
        <v>3647</v>
      </c>
      <c r="AN21" s="5">
        <v>1</v>
      </c>
      <c r="AO21" s="4" t="s">
        <v>396</v>
      </c>
      <c r="AP21" s="4" t="s">
        <v>331</v>
      </c>
    </row>
    <row r="22" spans="1:42" ht="13" customHeight="1">
      <c r="A22" s="4" t="s">
        <v>397</v>
      </c>
      <c r="B22" s="4" t="s">
        <v>398</v>
      </c>
      <c r="C22" s="4" t="s">
        <v>399</v>
      </c>
      <c r="D22" s="5">
        <v>38.446510000000004</v>
      </c>
      <c r="E22" s="5">
        <v>-107.344228</v>
      </c>
      <c r="F22" s="6">
        <v>41865</v>
      </c>
      <c r="G22" s="4" t="s">
        <v>327</v>
      </c>
      <c r="H22" s="5">
        <v>1</v>
      </c>
      <c r="I22" s="7">
        <v>19</v>
      </c>
      <c r="J22" s="5" t="s">
        <v>328</v>
      </c>
      <c r="K22" s="7">
        <v>7</v>
      </c>
      <c r="L22" s="7">
        <v>53.3</v>
      </c>
      <c r="M22" s="7">
        <v>6</v>
      </c>
      <c r="N22" s="7">
        <v>42.9</v>
      </c>
      <c r="O22" s="7">
        <v>8</v>
      </c>
      <c r="P22" s="5" t="s">
        <v>328</v>
      </c>
      <c r="Q22" s="7">
        <v>34.6</v>
      </c>
      <c r="R22" s="7">
        <v>19</v>
      </c>
      <c r="S22" s="5" t="s">
        <v>328</v>
      </c>
      <c r="T22" s="7">
        <v>0</v>
      </c>
      <c r="U22" s="7">
        <v>100</v>
      </c>
      <c r="V22" s="7">
        <v>19.100000000000001</v>
      </c>
      <c r="W22" s="7">
        <v>30.9</v>
      </c>
      <c r="X22" s="7">
        <v>2.7</v>
      </c>
      <c r="Y22" s="7">
        <v>97.8</v>
      </c>
      <c r="Z22" s="7">
        <v>42.4</v>
      </c>
      <c r="AA22" s="5" t="s">
        <v>328</v>
      </c>
      <c r="AB22" s="7">
        <v>13</v>
      </c>
      <c r="AC22" s="5" t="s">
        <v>328</v>
      </c>
      <c r="AD22" s="7">
        <v>40.6</v>
      </c>
      <c r="AE22" s="5" t="s">
        <v>328</v>
      </c>
      <c r="AF22" s="7">
        <v>0.9</v>
      </c>
      <c r="AG22" s="5" t="s">
        <v>328</v>
      </c>
      <c r="AH22" s="7">
        <v>330</v>
      </c>
      <c r="AI22" s="7">
        <v>359.4</v>
      </c>
      <c r="AJ22" s="7">
        <v>59.9</v>
      </c>
      <c r="AK22" s="5">
        <v>0.97353500000000004</v>
      </c>
      <c r="AL22" s="4" t="s">
        <v>329</v>
      </c>
      <c r="AM22" s="5">
        <v>3649</v>
      </c>
      <c r="AN22" s="5">
        <v>1</v>
      </c>
      <c r="AO22" s="4" t="s">
        <v>400</v>
      </c>
      <c r="AP22" s="4" t="s">
        <v>346</v>
      </c>
    </row>
    <row r="23" spans="1:42" ht="13" customHeight="1">
      <c r="A23" s="4" t="s">
        <v>401</v>
      </c>
      <c r="B23" s="4" t="s">
        <v>402</v>
      </c>
      <c r="C23" s="4" t="s">
        <v>403</v>
      </c>
      <c r="D23" s="5">
        <v>38.351807000000001</v>
      </c>
      <c r="E23" s="5">
        <v>-107.23636500000001</v>
      </c>
      <c r="F23" s="6">
        <v>41865</v>
      </c>
      <c r="G23" s="4" t="s">
        <v>327</v>
      </c>
      <c r="H23" s="5">
        <v>1</v>
      </c>
      <c r="I23" s="7">
        <v>37</v>
      </c>
      <c r="J23" s="5" t="s">
        <v>328</v>
      </c>
      <c r="K23" s="7">
        <v>8</v>
      </c>
      <c r="L23" s="7">
        <v>60.4</v>
      </c>
      <c r="M23" s="7">
        <v>13</v>
      </c>
      <c r="N23" s="7">
        <v>92.9</v>
      </c>
      <c r="O23" s="7">
        <v>16</v>
      </c>
      <c r="P23" s="5" t="s">
        <v>328</v>
      </c>
      <c r="Q23" s="7">
        <v>99.3</v>
      </c>
      <c r="R23" s="7">
        <v>33</v>
      </c>
      <c r="S23" s="5" t="s">
        <v>328</v>
      </c>
      <c r="T23" s="7">
        <v>10.8</v>
      </c>
      <c r="U23" s="7">
        <v>61.5</v>
      </c>
      <c r="V23" s="7">
        <v>17.7</v>
      </c>
      <c r="W23" s="7">
        <v>28.7</v>
      </c>
      <c r="X23" s="7">
        <v>11.6</v>
      </c>
      <c r="Y23" s="7">
        <v>84.3</v>
      </c>
      <c r="Z23" s="7">
        <v>28.7</v>
      </c>
      <c r="AA23" s="5" t="s">
        <v>328</v>
      </c>
      <c r="AB23" s="7">
        <v>35</v>
      </c>
      <c r="AC23" s="5" t="s">
        <v>328</v>
      </c>
      <c r="AD23" s="7">
        <v>27.7</v>
      </c>
      <c r="AE23" s="5" t="s">
        <v>328</v>
      </c>
      <c r="AF23" s="7">
        <v>7.4</v>
      </c>
      <c r="AG23" s="5" t="s">
        <v>328</v>
      </c>
      <c r="AH23" s="7">
        <v>310</v>
      </c>
      <c r="AI23" s="7">
        <v>427</v>
      </c>
      <c r="AJ23" s="7">
        <v>71.2</v>
      </c>
      <c r="AK23" s="5">
        <v>1.1582159999999999</v>
      </c>
      <c r="AL23" s="4" t="s">
        <v>329</v>
      </c>
      <c r="AM23" s="5">
        <v>3654</v>
      </c>
      <c r="AN23" s="5">
        <v>1</v>
      </c>
      <c r="AO23" s="4" t="s">
        <v>404</v>
      </c>
      <c r="AP23" s="4" t="s">
        <v>346</v>
      </c>
    </row>
    <row r="24" spans="1:42" ht="13" customHeight="1">
      <c r="A24" s="4" t="s">
        <v>405</v>
      </c>
      <c r="B24" s="4" t="s">
        <v>406</v>
      </c>
      <c r="C24" s="4" t="s">
        <v>333</v>
      </c>
      <c r="D24" s="5">
        <v>37.35351</v>
      </c>
      <c r="E24" s="5">
        <v>-107.32458</v>
      </c>
      <c r="F24" s="6">
        <v>41878</v>
      </c>
      <c r="G24" s="4" t="s">
        <v>327</v>
      </c>
      <c r="H24" s="5">
        <v>2</v>
      </c>
      <c r="I24" s="7">
        <v>32</v>
      </c>
      <c r="J24" s="7">
        <v>88.9</v>
      </c>
      <c r="K24" s="7">
        <v>7</v>
      </c>
      <c r="L24" s="5" t="s">
        <v>328</v>
      </c>
      <c r="M24" s="7">
        <v>10</v>
      </c>
      <c r="N24" s="7">
        <v>71.400000000000006</v>
      </c>
      <c r="O24" s="7">
        <v>11</v>
      </c>
      <c r="P24" s="7">
        <v>64.7</v>
      </c>
      <c r="Q24" s="5" t="s">
        <v>328</v>
      </c>
      <c r="R24" s="7">
        <v>24</v>
      </c>
      <c r="S24" s="5" t="s">
        <v>328</v>
      </c>
      <c r="T24" s="7">
        <v>25</v>
      </c>
      <c r="U24" s="5" t="s">
        <v>328</v>
      </c>
      <c r="V24" s="7">
        <v>25.3</v>
      </c>
      <c r="W24" s="5" t="s">
        <v>328</v>
      </c>
      <c r="X24" s="7">
        <v>8.1</v>
      </c>
      <c r="Y24" s="5" t="s">
        <v>328</v>
      </c>
      <c r="Z24" s="7">
        <v>52.5</v>
      </c>
      <c r="AA24" s="7">
        <v>72.900000000000006</v>
      </c>
      <c r="AB24" s="7">
        <v>18</v>
      </c>
      <c r="AC24" s="7">
        <v>54.5</v>
      </c>
      <c r="AD24" s="7">
        <v>51.9</v>
      </c>
      <c r="AE24" s="5" t="s">
        <v>328</v>
      </c>
      <c r="AF24" s="7">
        <v>6.1</v>
      </c>
      <c r="AG24" s="5" t="s">
        <v>328</v>
      </c>
      <c r="AH24" s="7">
        <v>297</v>
      </c>
      <c r="AI24" s="7">
        <v>352.4</v>
      </c>
      <c r="AJ24" s="7">
        <v>70.5</v>
      </c>
      <c r="AK24" s="5">
        <v>0.82568399999999997</v>
      </c>
      <c r="AL24" s="4" t="s">
        <v>329</v>
      </c>
      <c r="AM24" s="5">
        <v>3715</v>
      </c>
      <c r="AN24" s="5">
        <v>1</v>
      </c>
      <c r="AO24" s="4" t="s">
        <v>407</v>
      </c>
      <c r="AP24" s="4" t="s">
        <v>331</v>
      </c>
    </row>
  </sheetData>
  <autoFilter ref="A1:AP24">
    <filterColumn colId="39">
      <filters>
        <filter val="1"/>
      </filters>
    </filterColumn>
  </autoFilter>
  <sortState ref="D41:H61">
    <sortCondition ref="D4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4"/>
  <sheetViews>
    <sheetView tabSelected="1" zoomScale="150" zoomScaleNormal="150" zoomScalePageLayoutView="150" workbookViewId="0">
      <selection sqref="A1:XFD1048576"/>
    </sheetView>
  </sheetViews>
  <sheetFormatPr baseColWidth="10" defaultColWidth="8.83203125" defaultRowHeight="13" customHeight="1" x14ac:dyDescent="0"/>
  <cols>
    <col min="1" max="1" width="8.33203125" style="1" bestFit="1" customWidth="1"/>
    <col min="2" max="2" width="21" style="1" bestFit="1" customWidth="1"/>
    <col min="3" max="16384" width="8.83203125" style="1"/>
  </cols>
  <sheetData>
    <row r="1" spans="1:88" ht="13" customHeight="1">
      <c r="A1" s="3" t="s">
        <v>281</v>
      </c>
      <c r="B1" s="3" t="s">
        <v>283</v>
      </c>
      <c r="C1" s="3" t="s">
        <v>285</v>
      </c>
      <c r="D1" s="3" t="s">
        <v>286</v>
      </c>
      <c r="E1" s="3" t="s">
        <v>323</v>
      </c>
      <c r="F1" s="3" t="s">
        <v>408</v>
      </c>
      <c r="G1" s="3" t="s">
        <v>409</v>
      </c>
      <c r="H1" s="3" t="s">
        <v>320</v>
      </c>
      <c r="I1" s="3" t="s">
        <v>321</v>
      </c>
      <c r="J1" s="3" t="s">
        <v>322</v>
      </c>
      <c r="K1" s="3" t="s">
        <v>287</v>
      </c>
      <c r="L1" s="3" t="s">
        <v>410</v>
      </c>
      <c r="M1" s="3" t="s">
        <v>411</v>
      </c>
      <c r="N1" s="3" t="s">
        <v>412</v>
      </c>
      <c r="O1" s="3" t="s">
        <v>413</v>
      </c>
      <c r="P1" s="3" t="s">
        <v>414</v>
      </c>
      <c r="Q1" s="3" t="s">
        <v>415</v>
      </c>
      <c r="R1" s="3" t="s">
        <v>416</v>
      </c>
      <c r="S1" s="3" t="s">
        <v>417</v>
      </c>
      <c r="T1" s="3" t="s">
        <v>418</v>
      </c>
      <c r="U1" s="3" t="s">
        <v>419</v>
      </c>
      <c r="V1" s="3" t="s">
        <v>420</v>
      </c>
      <c r="W1" s="3" t="s">
        <v>421</v>
      </c>
      <c r="X1" s="3" t="s">
        <v>422</v>
      </c>
      <c r="Y1" s="3" t="s">
        <v>423</v>
      </c>
      <c r="Z1" s="3" t="s">
        <v>424</v>
      </c>
      <c r="AA1" s="3" t="s">
        <v>425</v>
      </c>
      <c r="AB1" s="3" t="s">
        <v>426</v>
      </c>
      <c r="AC1" s="3" t="s">
        <v>427</v>
      </c>
      <c r="AD1" s="3" t="s">
        <v>428</v>
      </c>
      <c r="AE1" s="3" t="s">
        <v>429</v>
      </c>
      <c r="AF1" s="3" t="s">
        <v>430</v>
      </c>
      <c r="AG1" s="3" t="s">
        <v>431</v>
      </c>
      <c r="AH1" s="3" t="s">
        <v>432</v>
      </c>
      <c r="AI1" s="3" t="s">
        <v>433</v>
      </c>
      <c r="AJ1" s="3" t="s">
        <v>434</v>
      </c>
      <c r="AK1" s="3" t="s">
        <v>435</v>
      </c>
      <c r="AL1" s="3" t="s">
        <v>436</v>
      </c>
      <c r="AM1" s="3" t="s">
        <v>437</v>
      </c>
      <c r="AN1" s="3" t="s">
        <v>438</v>
      </c>
      <c r="AO1" s="3" t="s">
        <v>439</v>
      </c>
      <c r="AP1" s="3" t="s">
        <v>440</v>
      </c>
      <c r="AQ1" s="3" t="s">
        <v>441</v>
      </c>
      <c r="AR1" s="3" t="s">
        <v>442</v>
      </c>
      <c r="AS1" s="3" t="s">
        <v>443</v>
      </c>
      <c r="AT1" s="3" t="s">
        <v>444</v>
      </c>
      <c r="AU1" s="3" t="s">
        <v>445</v>
      </c>
      <c r="AV1" s="3" t="s">
        <v>446</v>
      </c>
      <c r="AW1" s="3" t="s">
        <v>447</v>
      </c>
      <c r="AX1" s="3" t="s">
        <v>448</v>
      </c>
      <c r="AY1" s="3" t="s">
        <v>449</v>
      </c>
      <c r="AZ1" s="3" t="s">
        <v>450</v>
      </c>
      <c r="BA1" s="3" t="s">
        <v>451</v>
      </c>
      <c r="BB1" s="3" t="s">
        <v>452</v>
      </c>
      <c r="BC1" s="3" t="s">
        <v>453</v>
      </c>
      <c r="BD1" s="3" t="s">
        <v>454</v>
      </c>
      <c r="BE1" s="3" t="s">
        <v>455</v>
      </c>
      <c r="BF1" s="3" t="s">
        <v>456</v>
      </c>
      <c r="BG1" s="3" t="s">
        <v>457</v>
      </c>
      <c r="BH1" s="3" t="s">
        <v>458</v>
      </c>
      <c r="BI1" s="3" t="s">
        <v>459</v>
      </c>
      <c r="BJ1" s="3" t="s">
        <v>460</v>
      </c>
      <c r="BK1" s="3" t="s">
        <v>461</v>
      </c>
      <c r="BL1" s="3" t="s">
        <v>462</v>
      </c>
      <c r="BM1" s="3" t="s">
        <v>463</v>
      </c>
      <c r="BN1" s="3" t="s">
        <v>464</v>
      </c>
      <c r="BO1" s="3" t="s">
        <v>465</v>
      </c>
      <c r="BP1" s="3" t="s">
        <v>466</v>
      </c>
      <c r="BQ1" s="3" t="s">
        <v>467</v>
      </c>
      <c r="BR1" s="3" t="s">
        <v>468</v>
      </c>
      <c r="BS1" s="3" t="s">
        <v>469</v>
      </c>
      <c r="BT1" s="3" t="s">
        <v>470</v>
      </c>
      <c r="BU1" s="3" t="s">
        <v>471</v>
      </c>
      <c r="BV1" s="3" t="s">
        <v>472</v>
      </c>
      <c r="BW1" s="3" t="s">
        <v>473</v>
      </c>
      <c r="BX1" s="3" t="s">
        <v>474</v>
      </c>
      <c r="BY1" s="3" t="s">
        <v>475</v>
      </c>
      <c r="BZ1" s="3" t="s">
        <v>476</v>
      </c>
      <c r="CA1" s="3" t="s">
        <v>477</v>
      </c>
      <c r="CB1" s="3" t="s">
        <v>478</v>
      </c>
      <c r="CC1" s="3" t="s">
        <v>479</v>
      </c>
      <c r="CD1" s="3" t="s">
        <v>480</v>
      </c>
      <c r="CE1" s="3" t="s">
        <v>481</v>
      </c>
      <c r="CF1" s="3" t="s">
        <v>482</v>
      </c>
      <c r="CG1" s="3" t="s">
        <v>483</v>
      </c>
      <c r="CH1" s="3" t="s">
        <v>484</v>
      </c>
      <c r="CI1" s="3" t="s">
        <v>485</v>
      </c>
      <c r="CJ1" s="3" t="s">
        <v>486</v>
      </c>
    </row>
    <row r="2" spans="1:88" ht="13" customHeight="1">
      <c r="A2" s="4" t="s">
        <v>324</v>
      </c>
      <c r="B2" s="4" t="s">
        <v>325</v>
      </c>
      <c r="C2" s="5">
        <v>37.746299999999998</v>
      </c>
      <c r="D2" s="5">
        <v>-108.2362</v>
      </c>
      <c r="E2" s="4" t="s">
        <v>331</v>
      </c>
      <c r="F2" s="4" t="s">
        <v>5</v>
      </c>
      <c r="G2" s="4" t="s">
        <v>487</v>
      </c>
      <c r="H2" s="5">
        <v>3674</v>
      </c>
      <c r="I2" s="5">
        <v>1</v>
      </c>
      <c r="J2" s="4" t="s">
        <v>330</v>
      </c>
      <c r="K2" s="6">
        <v>41856</v>
      </c>
      <c r="L2" s="4" t="s">
        <v>5</v>
      </c>
      <c r="M2" s="5">
        <v>30.898876404494381</v>
      </c>
      <c r="N2" s="5">
        <v>0</v>
      </c>
      <c r="O2" s="5">
        <v>88.596491228070178</v>
      </c>
      <c r="P2" s="5">
        <v>35</v>
      </c>
      <c r="Q2" s="5">
        <v>0.2808988764044944</v>
      </c>
      <c r="R2" s="5">
        <v>0.2808988764044944</v>
      </c>
      <c r="S2" s="5">
        <v>1</v>
      </c>
      <c r="T2" s="5">
        <v>8.1460674157303377</v>
      </c>
      <c r="U2" s="5">
        <v>8</v>
      </c>
      <c r="V2" s="5">
        <v>7.0224719101123592</v>
      </c>
      <c r="W2" s="5">
        <v>2</v>
      </c>
      <c r="X2" s="5">
        <v>33.146067415730336</v>
      </c>
      <c r="Y2" s="5">
        <v>2</v>
      </c>
      <c r="Z2" s="5">
        <v>42.134831460674157</v>
      </c>
      <c r="AA2" s="5">
        <v>47.752808988764045</v>
      </c>
      <c r="AB2" s="5">
        <v>14</v>
      </c>
      <c r="AC2" s="5">
        <v>19.101123595505619</v>
      </c>
      <c r="AD2" s="5">
        <v>3</v>
      </c>
      <c r="AE2" s="5">
        <v>0</v>
      </c>
      <c r="AF2" s="5">
        <v>0</v>
      </c>
      <c r="AG2" s="5">
        <v>0.2808988764044944</v>
      </c>
      <c r="AH2" s="5">
        <v>1</v>
      </c>
      <c r="AI2" s="5">
        <v>0.11060294350371894</v>
      </c>
      <c r="AJ2" s="5">
        <v>7.8298795521847291</v>
      </c>
      <c r="AK2" s="5">
        <v>13.202247191011235</v>
      </c>
      <c r="AL2" s="5">
        <v>14</v>
      </c>
      <c r="AM2" s="5">
        <v>27.808988764044944</v>
      </c>
      <c r="AN2" s="5">
        <v>32.022471910112358</v>
      </c>
      <c r="AO2" s="5">
        <v>7</v>
      </c>
      <c r="AP2" s="5">
        <v>60.393258426966291</v>
      </c>
      <c r="AQ2" s="5">
        <v>20</v>
      </c>
      <c r="AR2" s="5">
        <v>0.49018738655019001</v>
      </c>
      <c r="AS2" s="5">
        <v>12.640449438202246</v>
      </c>
      <c r="AT2" s="5">
        <v>3</v>
      </c>
      <c r="AU2" s="5">
        <v>0</v>
      </c>
      <c r="AV2" s="5">
        <v>10</v>
      </c>
      <c r="AW2" s="5">
        <v>3.6930091185410325</v>
      </c>
      <c r="AX2" s="5">
        <v>16.279069767441861</v>
      </c>
      <c r="AY2" s="5">
        <v>42.168674698795179</v>
      </c>
      <c r="AZ2" s="5">
        <v>37</v>
      </c>
      <c r="BA2" s="5">
        <v>20.50561797752809</v>
      </c>
      <c r="BB2" s="5">
        <v>17</v>
      </c>
      <c r="BC2" s="5">
        <v>0</v>
      </c>
      <c r="BD2" s="5">
        <v>7.3033707865168536</v>
      </c>
      <c r="BE2" s="5">
        <v>17.777777777777779</v>
      </c>
      <c r="BF2" s="5">
        <v>0</v>
      </c>
      <c r="BG2" s="5">
        <v>1.6853932584269662</v>
      </c>
      <c r="BH2" s="5">
        <v>2</v>
      </c>
      <c r="BI2" s="5">
        <v>0</v>
      </c>
      <c r="BJ2" s="5">
        <v>0</v>
      </c>
      <c r="BK2" s="5">
        <v>5.0561797752808992</v>
      </c>
      <c r="BL2" s="5">
        <v>4</v>
      </c>
      <c r="BM2" s="5">
        <v>15</v>
      </c>
      <c r="BN2" s="5">
        <v>7.584269662921348</v>
      </c>
      <c r="BO2" s="5">
        <v>11</v>
      </c>
      <c r="BP2" s="5">
        <v>0</v>
      </c>
      <c r="BQ2" s="5">
        <v>15.730337078651685</v>
      </c>
      <c r="BR2" s="5">
        <v>4</v>
      </c>
      <c r="BS2" s="5">
        <v>1.2506886064198106</v>
      </c>
      <c r="BT2" s="5">
        <v>4.1546976196214924</v>
      </c>
      <c r="BU2" s="5">
        <v>2.8798169411197545</v>
      </c>
      <c r="BV2" s="5">
        <v>5.8988764044943824</v>
      </c>
      <c r="BW2" s="5">
        <v>4</v>
      </c>
      <c r="BX2" s="5">
        <v>5.617977528089888</v>
      </c>
      <c r="BY2" s="5">
        <v>7</v>
      </c>
      <c r="BZ2" s="5">
        <v>1.1235955056179776</v>
      </c>
      <c r="CA2" s="5">
        <v>4</v>
      </c>
      <c r="CB2" s="5">
        <v>1.404494382022472</v>
      </c>
      <c r="CC2" s="5">
        <v>1</v>
      </c>
      <c r="CD2" s="5">
        <v>17.241379310344829</v>
      </c>
      <c r="CE2" s="5">
        <v>7.3033707865168536</v>
      </c>
      <c r="CF2" s="5">
        <v>7</v>
      </c>
      <c r="CG2" s="5">
        <v>356</v>
      </c>
      <c r="CH2" s="5">
        <v>45</v>
      </c>
      <c r="CI2" s="5">
        <v>23.314606741573034</v>
      </c>
      <c r="CJ2" s="5">
        <v>9</v>
      </c>
    </row>
    <row r="3" spans="1:88" ht="13" customHeight="1">
      <c r="A3" s="4" t="s">
        <v>136</v>
      </c>
      <c r="B3" s="4" t="s">
        <v>332</v>
      </c>
      <c r="C3" s="5">
        <v>37.598635000000002</v>
      </c>
      <c r="D3" s="5">
        <v>-108.112647</v>
      </c>
      <c r="E3" s="4" t="s">
        <v>331</v>
      </c>
      <c r="F3" s="4" t="s">
        <v>5</v>
      </c>
      <c r="G3" s="4" t="s">
        <v>488</v>
      </c>
      <c r="H3" s="5">
        <v>3673</v>
      </c>
      <c r="I3" s="5">
        <v>1</v>
      </c>
      <c r="J3" s="4" t="s">
        <v>334</v>
      </c>
      <c r="K3" s="6">
        <v>41856</v>
      </c>
      <c r="L3" s="4" t="s">
        <v>5</v>
      </c>
      <c r="M3" s="5">
        <v>17.845117845117844</v>
      </c>
      <c r="N3" s="5">
        <v>0</v>
      </c>
      <c r="O3" s="5">
        <v>94.252873563218387</v>
      </c>
      <c r="P3" s="5">
        <v>22</v>
      </c>
      <c r="Q3" s="5">
        <v>0</v>
      </c>
      <c r="R3" s="5">
        <v>0.67340067340067344</v>
      </c>
      <c r="S3" s="5">
        <v>1</v>
      </c>
      <c r="T3" s="5">
        <v>8.7542087542087543</v>
      </c>
      <c r="U3" s="5">
        <v>6</v>
      </c>
      <c r="V3" s="5">
        <v>10.437710437710438</v>
      </c>
      <c r="W3" s="5">
        <v>1</v>
      </c>
      <c r="X3" s="5">
        <v>42.424242424242422</v>
      </c>
      <c r="Y3" s="5">
        <v>2</v>
      </c>
      <c r="Z3" s="5">
        <v>19.528619528619529</v>
      </c>
      <c r="AA3" s="5">
        <v>20.875420875420875</v>
      </c>
      <c r="AB3" s="5">
        <v>9</v>
      </c>
      <c r="AC3" s="5">
        <v>16.161616161616163</v>
      </c>
      <c r="AD3" s="5">
        <v>3</v>
      </c>
      <c r="AE3" s="5">
        <v>0</v>
      </c>
      <c r="AF3" s="5">
        <v>0</v>
      </c>
      <c r="AG3" s="5">
        <v>0</v>
      </c>
      <c r="AH3" s="5">
        <v>0</v>
      </c>
      <c r="AI3" s="5">
        <v>0.12644462644462645</v>
      </c>
      <c r="AJ3" s="5">
        <v>4.7420565881551404</v>
      </c>
      <c r="AK3" s="5">
        <v>11.111111111111111</v>
      </c>
      <c r="AL3" s="5">
        <v>9</v>
      </c>
      <c r="AM3" s="5">
        <v>22.558922558922561</v>
      </c>
      <c r="AN3" s="5">
        <v>29.292929292929294</v>
      </c>
      <c r="AO3" s="5">
        <v>7</v>
      </c>
      <c r="AP3" s="5">
        <v>54.545454545454547</v>
      </c>
      <c r="AQ3" s="5">
        <v>12</v>
      </c>
      <c r="AR3" s="5">
        <v>0.42852433668151441</v>
      </c>
      <c r="AS3" s="5">
        <v>2.0202020202020203</v>
      </c>
      <c r="AT3" s="5">
        <v>1</v>
      </c>
      <c r="AU3" s="5">
        <v>0</v>
      </c>
      <c r="AV3" s="5">
        <v>6</v>
      </c>
      <c r="AW3" s="5">
        <v>3.25</v>
      </c>
      <c r="AX3" s="5">
        <v>0</v>
      </c>
      <c r="AY3" s="5">
        <v>0</v>
      </c>
      <c r="AZ3" s="5">
        <v>24</v>
      </c>
      <c r="BA3" s="5">
        <v>29.966329966329965</v>
      </c>
      <c r="BB3" s="5">
        <v>10</v>
      </c>
      <c r="BC3" s="5">
        <v>0</v>
      </c>
      <c r="BD3" s="5">
        <v>18.181818181818183</v>
      </c>
      <c r="BE3" s="5">
        <v>14.285714285714286</v>
      </c>
      <c r="BF3" s="5">
        <v>0</v>
      </c>
      <c r="BG3" s="5">
        <v>0.33670033670033672</v>
      </c>
      <c r="BH3" s="5">
        <v>1</v>
      </c>
      <c r="BI3" s="5">
        <v>11.538461538461538</v>
      </c>
      <c r="BJ3" s="5">
        <v>1</v>
      </c>
      <c r="BK3" s="5">
        <v>0.67340067340067344</v>
      </c>
      <c r="BL3" s="5">
        <v>1</v>
      </c>
      <c r="BM3" s="5">
        <v>9</v>
      </c>
      <c r="BN3" s="5">
        <v>5.3872053872053876</v>
      </c>
      <c r="BO3" s="5">
        <v>7</v>
      </c>
      <c r="BP3" s="5">
        <v>0</v>
      </c>
      <c r="BQ3" s="5">
        <v>7.0707070707070709</v>
      </c>
      <c r="BR3" s="5">
        <v>2</v>
      </c>
      <c r="BS3" s="5">
        <v>1.0596363172185959</v>
      </c>
      <c r="BT3" s="5">
        <v>3.5200356525314307</v>
      </c>
      <c r="BU3" s="5">
        <v>2.4399027880226472</v>
      </c>
      <c r="BV3" s="5">
        <v>20.202020202020201</v>
      </c>
      <c r="BW3" s="5">
        <v>3</v>
      </c>
      <c r="BX3" s="5">
        <v>1.3468013468013469</v>
      </c>
      <c r="BY3" s="5">
        <v>3</v>
      </c>
      <c r="BZ3" s="5">
        <v>5.0505050505050502</v>
      </c>
      <c r="CA3" s="5">
        <v>5</v>
      </c>
      <c r="CB3" s="5">
        <v>6.3973063973063971</v>
      </c>
      <c r="CC3" s="5">
        <v>2</v>
      </c>
      <c r="CD3" s="5">
        <v>73.07692307692308</v>
      </c>
      <c r="CE3" s="5">
        <v>6.3973063973063971</v>
      </c>
      <c r="CF3" s="5">
        <v>3</v>
      </c>
      <c r="CG3" s="5">
        <v>297</v>
      </c>
      <c r="CH3" s="5">
        <v>28</v>
      </c>
      <c r="CI3" s="5">
        <v>24.579124579124578</v>
      </c>
      <c r="CJ3" s="5">
        <v>4</v>
      </c>
    </row>
    <row r="4" spans="1:88" ht="13" customHeight="1">
      <c r="A4" s="4" t="s">
        <v>143</v>
      </c>
      <c r="B4" s="4" t="s">
        <v>335</v>
      </c>
      <c r="C4" s="5">
        <v>37.705390000000001</v>
      </c>
      <c r="D4" s="5">
        <v>-108.246014</v>
      </c>
      <c r="E4" s="4" t="s">
        <v>331</v>
      </c>
      <c r="F4" s="4" t="s">
        <v>5</v>
      </c>
      <c r="G4" s="4" t="s">
        <v>489</v>
      </c>
      <c r="H4" s="5">
        <v>3675</v>
      </c>
      <c r="I4" s="5">
        <v>1</v>
      </c>
      <c r="J4" s="4" t="s">
        <v>337</v>
      </c>
      <c r="K4" s="6">
        <v>41856</v>
      </c>
      <c r="L4" s="4" t="s">
        <v>5</v>
      </c>
      <c r="M4" s="5">
        <v>23.65930599369085</v>
      </c>
      <c r="N4" s="5">
        <v>0</v>
      </c>
      <c r="O4" s="5">
        <v>86.666666666666671</v>
      </c>
      <c r="P4" s="5">
        <v>25</v>
      </c>
      <c r="Q4" s="5">
        <v>0</v>
      </c>
      <c r="R4" s="5">
        <v>0.94637223974763407</v>
      </c>
      <c r="S4" s="5">
        <v>1</v>
      </c>
      <c r="T4" s="5">
        <v>2.5236593059936907</v>
      </c>
      <c r="U4" s="5">
        <v>5</v>
      </c>
      <c r="V4" s="5">
        <v>4.1009463722397479</v>
      </c>
      <c r="W4" s="5">
        <v>1</v>
      </c>
      <c r="X4" s="5">
        <v>25.86750788643533</v>
      </c>
      <c r="Y4" s="5">
        <v>1</v>
      </c>
      <c r="Z4" s="5">
        <v>66.561514195583598</v>
      </c>
      <c r="AA4" s="5">
        <v>67.50788643533123</v>
      </c>
      <c r="AB4" s="5">
        <v>13</v>
      </c>
      <c r="AC4" s="5">
        <v>16.719242902208201</v>
      </c>
      <c r="AD4" s="5">
        <v>2</v>
      </c>
      <c r="AE4" s="5">
        <v>0</v>
      </c>
      <c r="AF4" s="5">
        <v>0</v>
      </c>
      <c r="AG4" s="5">
        <v>0</v>
      </c>
      <c r="AH4" s="5">
        <v>0</v>
      </c>
      <c r="AI4" s="5">
        <v>0.1912909795152338</v>
      </c>
      <c r="AJ4" s="5">
        <v>4.5147496902860089</v>
      </c>
      <c r="AK4" s="5">
        <v>4.4164037854889591</v>
      </c>
      <c r="AL4" s="5">
        <v>9</v>
      </c>
      <c r="AM4" s="5">
        <v>33.438485804416402</v>
      </c>
      <c r="AN4" s="5">
        <v>28.391167192429023</v>
      </c>
      <c r="AO4" s="5">
        <v>4</v>
      </c>
      <c r="AP4" s="5">
        <v>78.548895899053633</v>
      </c>
      <c r="AQ4" s="5">
        <v>14</v>
      </c>
      <c r="AR4" s="5">
        <v>0.37344880930388741</v>
      </c>
      <c r="AS4" s="5">
        <v>3.4700315457413251</v>
      </c>
      <c r="AT4" s="5">
        <v>3</v>
      </c>
      <c r="AU4" s="5">
        <v>0</v>
      </c>
      <c r="AV4" s="5">
        <v>7</v>
      </c>
      <c r="AW4" s="5">
        <v>2.7904761904761894</v>
      </c>
      <c r="AX4" s="5">
        <v>7.2289156626506026</v>
      </c>
      <c r="AY4" s="5">
        <v>11.920529801324504</v>
      </c>
      <c r="AZ4" s="5">
        <v>25</v>
      </c>
      <c r="BA4" s="5">
        <v>46.056782334384856</v>
      </c>
      <c r="BB4" s="5">
        <v>11</v>
      </c>
      <c r="BC4" s="5">
        <v>0</v>
      </c>
      <c r="BD4" s="5">
        <v>0.31545741324921134</v>
      </c>
      <c r="BE4" s="5">
        <v>3.8461538461538463</v>
      </c>
      <c r="BF4" s="5">
        <v>0</v>
      </c>
      <c r="BG4" s="5">
        <v>0.31545741324921134</v>
      </c>
      <c r="BH4" s="5">
        <v>1</v>
      </c>
      <c r="BI4" s="5">
        <v>12.5</v>
      </c>
      <c r="BJ4" s="5">
        <v>1</v>
      </c>
      <c r="BK4" s="5">
        <v>2.5236593059936907</v>
      </c>
      <c r="BL4" s="5">
        <v>3</v>
      </c>
      <c r="BM4" s="5">
        <v>11</v>
      </c>
      <c r="BN4" s="5">
        <v>3.1545741324921135</v>
      </c>
      <c r="BO4" s="5">
        <v>8</v>
      </c>
      <c r="BP4" s="5">
        <v>1</v>
      </c>
      <c r="BQ4" s="5">
        <v>19.558359621451103</v>
      </c>
      <c r="BR4" s="5">
        <v>3</v>
      </c>
      <c r="BS4" s="5">
        <v>0.93401760347367835</v>
      </c>
      <c r="BT4" s="5">
        <v>3.1027393180985769</v>
      </c>
      <c r="BU4" s="5">
        <v>2.1506550103525153</v>
      </c>
      <c r="BV4" s="5">
        <v>2.5236593059936907</v>
      </c>
      <c r="BW4" s="5">
        <v>3</v>
      </c>
      <c r="BX4" s="5">
        <v>0.94637223974763407</v>
      </c>
      <c r="BY4" s="5">
        <v>4</v>
      </c>
      <c r="BZ4" s="5">
        <v>0</v>
      </c>
      <c r="CA4" s="5">
        <v>2</v>
      </c>
      <c r="CB4" s="5">
        <v>0.63091482649842268</v>
      </c>
      <c r="CC4" s="5">
        <v>1</v>
      </c>
      <c r="CD4" s="5">
        <v>25</v>
      </c>
      <c r="CE4" s="5">
        <v>0.31545741324921134</v>
      </c>
      <c r="CF4" s="5">
        <v>1</v>
      </c>
      <c r="CG4" s="5">
        <v>317</v>
      </c>
      <c r="CH4" s="5">
        <v>26</v>
      </c>
      <c r="CI4" s="5">
        <v>47.634069400630914</v>
      </c>
      <c r="CJ4" s="5">
        <v>7</v>
      </c>
    </row>
    <row r="5" spans="1:88" ht="13" customHeight="1">
      <c r="A5" s="4" t="s">
        <v>338</v>
      </c>
      <c r="B5" s="4" t="s">
        <v>339</v>
      </c>
      <c r="C5" s="5">
        <v>37.473984999999999</v>
      </c>
      <c r="D5" s="5">
        <v>-107.546542</v>
      </c>
      <c r="E5" s="4" t="s">
        <v>331</v>
      </c>
      <c r="F5" s="4" t="s">
        <v>5</v>
      </c>
      <c r="G5" s="4" t="s">
        <v>490</v>
      </c>
      <c r="H5" s="5">
        <v>3720</v>
      </c>
      <c r="I5" s="5">
        <v>1</v>
      </c>
      <c r="J5" s="4" t="s">
        <v>341</v>
      </c>
      <c r="K5" s="6">
        <v>41857</v>
      </c>
      <c r="L5" s="4" t="s">
        <v>5</v>
      </c>
      <c r="M5" s="5">
        <v>5.2631578947368425</v>
      </c>
      <c r="N5" s="5">
        <v>0</v>
      </c>
      <c r="O5" s="5">
        <v>87.323943661971825</v>
      </c>
      <c r="P5" s="5">
        <v>27</v>
      </c>
      <c r="Q5" s="5">
        <v>0</v>
      </c>
      <c r="R5" s="5">
        <v>2.1052631578947367</v>
      </c>
      <c r="S5" s="5">
        <v>2</v>
      </c>
      <c r="T5" s="5">
        <v>5.9649122807017543</v>
      </c>
      <c r="U5" s="5">
        <v>9</v>
      </c>
      <c r="V5" s="5">
        <v>0</v>
      </c>
      <c r="W5" s="5">
        <v>0</v>
      </c>
      <c r="X5" s="5">
        <v>7.3684210526315788</v>
      </c>
      <c r="Y5" s="5">
        <v>0</v>
      </c>
      <c r="Z5" s="5">
        <v>43.508771929824562</v>
      </c>
      <c r="AA5" s="5">
        <v>46.315789473684212</v>
      </c>
      <c r="AB5" s="5">
        <v>12</v>
      </c>
      <c r="AC5" s="5">
        <v>1.0526315789473684</v>
      </c>
      <c r="AD5" s="5">
        <v>1</v>
      </c>
      <c r="AE5" s="5">
        <v>0</v>
      </c>
      <c r="AF5" s="5">
        <v>0</v>
      </c>
      <c r="AG5" s="5">
        <v>0</v>
      </c>
      <c r="AH5" s="5">
        <v>0</v>
      </c>
      <c r="AI5" s="5">
        <v>0.1593031875463306</v>
      </c>
      <c r="AJ5" s="5">
        <v>5.1304830624411197</v>
      </c>
      <c r="AK5" s="5">
        <v>30.87719298245614</v>
      </c>
      <c r="AL5" s="5">
        <v>12</v>
      </c>
      <c r="AM5" s="5">
        <v>25.263157894736842</v>
      </c>
      <c r="AN5" s="5">
        <v>49.824561403508774</v>
      </c>
      <c r="AO5" s="5">
        <v>7</v>
      </c>
      <c r="AP5" s="5">
        <v>67.368421052631575</v>
      </c>
      <c r="AQ5" s="5">
        <v>14</v>
      </c>
      <c r="AR5" s="5">
        <v>0.40827451644479473</v>
      </c>
      <c r="AS5" s="5">
        <v>4.9122807017543861</v>
      </c>
      <c r="AT5" s="5">
        <v>1</v>
      </c>
      <c r="AU5" s="5">
        <v>0</v>
      </c>
      <c r="AV5" s="5">
        <v>5</v>
      </c>
      <c r="AW5" s="5">
        <v>3.6810035842293907</v>
      </c>
      <c r="AX5" s="5">
        <v>3.6458333333333335</v>
      </c>
      <c r="AY5" s="5">
        <v>33.333333333333336</v>
      </c>
      <c r="AZ5" s="5">
        <v>27</v>
      </c>
      <c r="BA5" s="5">
        <v>39.649122807017541</v>
      </c>
      <c r="BB5" s="5">
        <v>13</v>
      </c>
      <c r="BC5" s="5">
        <v>0</v>
      </c>
      <c r="BD5" s="5">
        <v>0.70175438596491224</v>
      </c>
      <c r="BE5" s="5">
        <v>6.8965517241379306</v>
      </c>
      <c r="BF5" s="5">
        <v>0</v>
      </c>
      <c r="BG5" s="5">
        <v>0</v>
      </c>
      <c r="BH5" s="5">
        <v>0</v>
      </c>
      <c r="BI5" s="5">
        <v>11.764705882352942</v>
      </c>
      <c r="BJ5" s="5">
        <v>1</v>
      </c>
      <c r="BK5" s="5">
        <v>10.175438596491228</v>
      </c>
      <c r="BL5" s="5">
        <v>5</v>
      </c>
      <c r="BM5" s="5">
        <v>8</v>
      </c>
      <c r="BN5" s="5">
        <v>9.8245614035087723</v>
      </c>
      <c r="BO5" s="5">
        <v>7</v>
      </c>
      <c r="BP5" s="5">
        <v>0</v>
      </c>
      <c r="BQ5" s="5">
        <v>0.70175438596491224</v>
      </c>
      <c r="BR5" s="5">
        <v>1</v>
      </c>
      <c r="BS5" s="5">
        <v>1.0022505981669643</v>
      </c>
      <c r="BT5" s="5">
        <v>3.3294044201685034</v>
      </c>
      <c r="BU5" s="5">
        <v>2.3077672867836174</v>
      </c>
      <c r="BV5" s="5">
        <v>3.5087719298245612</v>
      </c>
      <c r="BW5" s="5">
        <v>4</v>
      </c>
      <c r="BX5" s="5">
        <v>2.807017543859649</v>
      </c>
      <c r="BY5" s="5">
        <v>5</v>
      </c>
      <c r="BZ5" s="5">
        <v>36.491228070175438</v>
      </c>
      <c r="CA5" s="5">
        <v>3</v>
      </c>
      <c r="CB5" s="5">
        <v>0.70175438596491224</v>
      </c>
      <c r="CC5" s="5">
        <v>1</v>
      </c>
      <c r="CD5" s="5">
        <v>11.764705882352942</v>
      </c>
      <c r="CE5" s="5">
        <v>0.70175438596491224</v>
      </c>
      <c r="CF5" s="5">
        <v>1</v>
      </c>
      <c r="CG5" s="5">
        <v>285</v>
      </c>
      <c r="CH5" s="5">
        <v>29</v>
      </c>
      <c r="CI5" s="5">
        <v>7.3684210526315788</v>
      </c>
      <c r="CJ5" s="5">
        <v>2</v>
      </c>
    </row>
    <row r="6" spans="1:88" ht="13" customHeight="1">
      <c r="A6" s="4" t="s">
        <v>342</v>
      </c>
      <c r="B6" s="4" t="s">
        <v>343</v>
      </c>
      <c r="C6" s="5">
        <v>37.304149000000002</v>
      </c>
      <c r="D6" s="5">
        <v>-108.357838</v>
      </c>
      <c r="E6" s="4" t="s">
        <v>346</v>
      </c>
      <c r="F6" s="4" t="s">
        <v>5</v>
      </c>
      <c r="G6" s="4" t="s">
        <v>491</v>
      </c>
      <c r="H6" s="5">
        <v>3722</v>
      </c>
      <c r="I6" s="5">
        <v>1</v>
      </c>
      <c r="J6" s="4" t="s">
        <v>345</v>
      </c>
      <c r="K6" s="6">
        <v>41857</v>
      </c>
      <c r="L6" s="4" t="s">
        <v>5</v>
      </c>
      <c r="M6" s="5">
        <v>11.406844106463879</v>
      </c>
      <c r="N6" s="5">
        <v>58.174904942965782</v>
      </c>
      <c r="O6" s="5">
        <v>54.545454545454547</v>
      </c>
      <c r="P6" s="5">
        <v>14</v>
      </c>
      <c r="Q6" s="5">
        <v>0.38022813688212925</v>
      </c>
      <c r="R6" s="5">
        <v>0</v>
      </c>
      <c r="S6" s="5">
        <v>1</v>
      </c>
      <c r="T6" s="5">
        <v>9.8859315589353614</v>
      </c>
      <c r="U6" s="5">
        <v>7</v>
      </c>
      <c r="V6" s="5">
        <v>2.661596958174905</v>
      </c>
      <c r="W6" s="5">
        <v>3</v>
      </c>
      <c r="X6" s="5">
        <v>0.76045627376425851</v>
      </c>
      <c r="Y6" s="5">
        <v>1</v>
      </c>
      <c r="Z6" s="5">
        <v>11.787072243346008</v>
      </c>
      <c r="AA6" s="5">
        <v>20.532319391634982</v>
      </c>
      <c r="AB6" s="5">
        <v>7</v>
      </c>
      <c r="AC6" s="5">
        <v>7.9847908745247151</v>
      </c>
      <c r="AD6" s="5">
        <v>3</v>
      </c>
      <c r="AE6" s="5">
        <v>0</v>
      </c>
      <c r="AF6" s="5">
        <v>0</v>
      </c>
      <c r="AG6" s="5">
        <v>63.117870722433459</v>
      </c>
      <c r="AH6" s="5">
        <v>4</v>
      </c>
      <c r="AI6" s="5">
        <v>0.35259629059878678</v>
      </c>
      <c r="AJ6" s="5">
        <v>5.0249867175794423</v>
      </c>
      <c r="AK6" s="5">
        <v>10.266159695817491</v>
      </c>
      <c r="AL6" s="5">
        <v>8</v>
      </c>
      <c r="AM6" s="5">
        <v>58.174904942965782</v>
      </c>
      <c r="AN6" s="5">
        <v>4.1825095057034218</v>
      </c>
      <c r="AO6" s="5">
        <v>6</v>
      </c>
      <c r="AP6" s="5">
        <v>8.7452471482889731</v>
      </c>
      <c r="AQ6" s="5">
        <v>11</v>
      </c>
      <c r="AR6" s="5">
        <v>0.32905253253049954</v>
      </c>
      <c r="AS6" s="5">
        <v>2.661596958174905</v>
      </c>
      <c r="AT6" s="5">
        <v>2</v>
      </c>
      <c r="AU6" s="5">
        <v>1.1406844106463878</v>
      </c>
      <c r="AV6" s="5">
        <v>7</v>
      </c>
      <c r="AW6" s="5">
        <v>5.6481481481481479</v>
      </c>
      <c r="AX6" s="5">
        <v>30.434782608695652</v>
      </c>
      <c r="AY6" s="5">
        <v>63.636363636363633</v>
      </c>
      <c r="AZ6" s="5">
        <v>22</v>
      </c>
      <c r="BA6" s="5">
        <v>6.083650190114068</v>
      </c>
      <c r="BB6" s="5">
        <v>7</v>
      </c>
      <c r="BC6" s="5">
        <v>0</v>
      </c>
      <c r="BD6" s="5">
        <v>73.00380228136882</v>
      </c>
      <c r="BE6" s="5">
        <v>24.137931034482758</v>
      </c>
      <c r="BF6" s="5">
        <v>0</v>
      </c>
      <c r="BG6" s="5">
        <v>9.8859315589353614</v>
      </c>
      <c r="BH6" s="5">
        <v>3</v>
      </c>
      <c r="BI6" s="5">
        <v>3.8461538461538463</v>
      </c>
      <c r="BJ6" s="5">
        <v>1</v>
      </c>
      <c r="BK6" s="5">
        <v>0.38022813688212925</v>
      </c>
      <c r="BL6" s="5">
        <v>1</v>
      </c>
      <c r="BM6" s="5">
        <v>5</v>
      </c>
      <c r="BN6" s="5">
        <v>6.083650190114068</v>
      </c>
      <c r="BO6" s="5">
        <v>4</v>
      </c>
      <c r="BP6" s="5">
        <v>0</v>
      </c>
      <c r="BQ6" s="5">
        <v>4.9429657794676807</v>
      </c>
      <c r="BR6" s="5">
        <v>1</v>
      </c>
      <c r="BS6" s="5">
        <v>0.79629256765229561</v>
      </c>
      <c r="BT6" s="5">
        <v>2.6452266522341557</v>
      </c>
      <c r="BU6" s="5">
        <v>1.8335313959381281</v>
      </c>
      <c r="BV6" s="5">
        <v>1.1406844106463878</v>
      </c>
      <c r="BW6" s="5">
        <v>3</v>
      </c>
      <c r="BX6" s="5">
        <v>8.7452471482889731</v>
      </c>
      <c r="BY6" s="5">
        <v>7</v>
      </c>
      <c r="BZ6" s="5">
        <v>1.520912547528517</v>
      </c>
      <c r="CA6" s="5">
        <v>2</v>
      </c>
      <c r="CB6" s="5">
        <v>2.2813688212927756</v>
      </c>
      <c r="CC6" s="5">
        <v>1</v>
      </c>
      <c r="CD6" s="5">
        <v>23.076923076923077</v>
      </c>
      <c r="CE6" s="5">
        <v>71.102661596958171</v>
      </c>
      <c r="CF6" s="5">
        <v>6</v>
      </c>
      <c r="CG6" s="5">
        <v>263</v>
      </c>
      <c r="CH6" s="5">
        <v>29</v>
      </c>
      <c r="CI6" s="5">
        <v>4.1825095057034218</v>
      </c>
      <c r="CJ6" s="5">
        <v>4</v>
      </c>
    </row>
    <row r="7" spans="1:88" ht="13" customHeight="1">
      <c r="A7" s="4" t="s">
        <v>107</v>
      </c>
      <c r="B7" s="4" t="s">
        <v>347</v>
      </c>
      <c r="C7" s="5">
        <v>37.427700000000002</v>
      </c>
      <c r="D7" s="5">
        <v>-107.6752</v>
      </c>
      <c r="E7" s="4" t="s">
        <v>331</v>
      </c>
      <c r="F7" s="4" t="s">
        <v>5</v>
      </c>
      <c r="G7" s="4" t="s">
        <v>492</v>
      </c>
      <c r="H7" s="5">
        <v>3686</v>
      </c>
      <c r="I7" s="5">
        <v>1</v>
      </c>
      <c r="J7" s="4" t="s">
        <v>349</v>
      </c>
      <c r="K7" s="6">
        <v>41857</v>
      </c>
      <c r="L7" s="4" t="s">
        <v>5</v>
      </c>
      <c r="M7" s="5">
        <v>6.0975609756097562</v>
      </c>
      <c r="N7" s="5">
        <v>0</v>
      </c>
      <c r="O7" s="5">
        <v>66.666666666666671</v>
      </c>
      <c r="P7" s="5">
        <v>25</v>
      </c>
      <c r="Q7" s="5">
        <v>0</v>
      </c>
      <c r="R7" s="5">
        <v>38.109756097560975</v>
      </c>
      <c r="S7" s="5">
        <v>4</v>
      </c>
      <c r="T7" s="5">
        <v>68.292682926829272</v>
      </c>
      <c r="U7" s="5">
        <v>19</v>
      </c>
      <c r="V7" s="5">
        <v>0.3048780487804878</v>
      </c>
      <c r="W7" s="5">
        <v>1</v>
      </c>
      <c r="X7" s="5">
        <v>6.4024390243902438</v>
      </c>
      <c r="Y7" s="5">
        <v>2</v>
      </c>
      <c r="Z7" s="5">
        <v>18.902439024390244</v>
      </c>
      <c r="AA7" s="5">
        <v>28.658536585365855</v>
      </c>
      <c r="AB7" s="5">
        <v>12</v>
      </c>
      <c r="AC7" s="5">
        <v>1.524390243902439</v>
      </c>
      <c r="AD7" s="5">
        <v>2</v>
      </c>
      <c r="AE7" s="5">
        <v>0</v>
      </c>
      <c r="AF7" s="5">
        <v>0</v>
      </c>
      <c r="AG7" s="5">
        <v>0</v>
      </c>
      <c r="AH7" s="5">
        <v>0</v>
      </c>
      <c r="AI7" s="5">
        <v>0.15723129708361303</v>
      </c>
      <c r="AJ7" s="5">
        <v>7.2501124352986173</v>
      </c>
      <c r="AK7" s="5">
        <v>71.951219512195124</v>
      </c>
      <c r="AL7" s="5">
        <v>25</v>
      </c>
      <c r="AM7" s="5">
        <v>35.670731707317074</v>
      </c>
      <c r="AN7" s="5">
        <v>8.2317073170731714</v>
      </c>
      <c r="AO7" s="5">
        <v>5</v>
      </c>
      <c r="AP7" s="5">
        <v>10.975609756097562</v>
      </c>
      <c r="AQ7" s="5">
        <v>10</v>
      </c>
      <c r="AR7" s="5">
        <v>0.45074775318440874</v>
      </c>
      <c r="AS7" s="5">
        <v>11.280487804878049</v>
      </c>
      <c r="AT7" s="5">
        <v>5</v>
      </c>
      <c r="AU7" s="5">
        <v>0</v>
      </c>
      <c r="AV7" s="5">
        <v>8</v>
      </c>
      <c r="AW7" s="5">
        <v>5.5922330097087372</v>
      </c>
      <c r="AX7" s="5">
        <v>2.7777777777777777</v>
      </c>
      <c r="AY7" s="5">
        <v>12.5</v>
      </c>
      <c r="AZ7" s="5">
        <v>37</v>
      </c>
      <c r="BA7" s="5">
        <v>10.975609756097562</v>
      </c>
      <c r="BB7" s="5">
        <v>11</v>
      </c>
      <c r="BC7" s="5">
        <v>0</v>
      </c>
      <c r="BD7" s="5">
        <v>15.548780487804878</v>
      </c>
      <c r="BE7" s="5">
        <v>11.904761904761905</v>
      </c>
      <c r="BF7" s="5">
        <v>0</v>
      </c>
      <c r="BG7" s="5">
        <v>11.890243902439025</v>
      </c>
      <c r="BH7" s="5">
        <v>1</v>
      </c>
      <c r="BI7" s="5">
        <v>2.2321428571428572</v>
      </c>
      <c r="BJ7" s="5">
        <v>1</v>
      </c>
      <c r="BK7" s="5">
        <v>0.3048780487804878</v>
      </c>
      <c r="BL7" s="5">
        <v>1</v>
      </c>
      <c r="BM7" s="5">
        <v>10</v>
      </c>
      <c r="BN7" s="5">
        <v>4.5731707317073171</v>
      </c>
      <c r="BO7" s="5">
        <v>8</v>
      </c>
      <c r="BP7" s="5">
        <v>0</v>
      </c>
      <c r="BQ7" s="5">
        <v>1.524390243902439</v>
      </c>
      <c r="BR7" s="5">
        <v>2</v>
      </c>
      <c r="BS7" s="5">
        <v>1.1340244823484613</v>
      </c>
      <c r="BT7" s="5">
        <v>3.7671477882034514</v>
      </c>
      <c r="BU7" s="5">
        <v>2.6111878681458571</v>
      </c>
      <c r="BV7" s="5">
        <v>0.91463414634146345</v>
      </c>
      <c r="BW7" s="5">
        <v>2</v>
      </c>
      <c r="BX7" s="5">
        <v>9.7560975609756095</v>
      </c>
      <c r="BY7" s="5">
        <v>9</v>
      </c>
      <c r="BZ7" s="5">
        <v>2.7439024390243905</v>
      </c>
      <c r="CA7" s="5">
        <v>3</v>
      </c>
      <c r="CB7" s="5">
        <v>14.329268292682928</v>
      </c>
      <c r="CC7" s="5">
        <v>4</v>
      </c>
      <c r="CD7" s="5">
        <v>20.982142857142858</v>
      </c>
      <c r="CE7" s="5">
        <v>17.378048780487806</v>
      </c>
      <c r="CF7" s="5">
        <v>6</v>
      </c>
      <c r="CG7" s="5">
        <v>328</v>
      </c>
      <c r="CH7" s="5">
        <v>42</v>
      </c>
      <c r="CI7" s="5">
        <v>2.4390243902439024</v>
      </c>
      <c r="CJ7" s="5">
        <v>4</v>
      </c>
    </row>
    <row r="8" spans="1:88" ht="13" customHeight="1">
      <c r="A8" s="4" t="s">
        <v>107</v>
      </c>
      <c r="B8" s="4" t="s">
        <v>347</v>
      </c>
      <c r="C8" s="5">
        <v>37.427700000000002</v>
      </c>
      <c r="D8" s="5">
        <v>-107.6752</v>
      </c>
      <c r="E8" s="4" t="s">
        <v>331</v>
      </c>
      <c r="F8" s="4" t="s">
        <v>5</v>
      </c>
      <c r="G8" s="4" t="s">
        <v>492</v>
      </c>
      <c r="H8" s="5">
        <v>3686</v>
      </c>
      <c r="I8" s="5">
        <v>3</v>
      </c>
      <c r="J8" s="4" t="s">
        <v>350</v>
      </c>
      <c r="K8" s="6">
        <v>41857</v>
      </c>
      <c r="L8" s="4" t="s">
        <v>5</v>
      </c>
      <c r="M8" s="5">
        <v>8.360128617363344</v>
      </c>
      <c r="N8" s="5">
        <v>0.32154340836012862</v>
      </c>
      <c r="O8" s="5">
        <v>84.615384615384613</v>
      </c>
      <c r="P8" s="5">
        <v>29</v>
      </c>
      <c r="Q8" s="5">
        <v>0</v>
      </c>
      <c r="R8" s="5">
        <v>16.077170418006432</v>
      </c>
      <c r="S8" s="5">
        <v>1</v>
      </c>
      <c r="T8" s="5">
        <v>44.372990353697752</v>
      </c>
      <c r="U8" s="5">
        <v>17</v>
      </c>
      <c r="V8" s="5">
        <v>1.2861736334405145</v>
      </c>
      <c r="W8" s="5">
        <v>1</v>
      </c>
      <c r="X8" s="5">
        <v>18.006430868167204</v>
      </c>
      <c r="Y8" s="5">
        <v>3</v>
      </c>
      <c r="Z8" s="5">
        <v>29.260450160771704</v>
      </c>
      <c r="AA8" s="5">
        <v>36.012861736334408</v>
      </c>
      <c r="AB8" s="5">
        <v>16</v>
      </c>
      <c r="AC8" s="5">
        <v>3.536977491961415</v>
      </c>
      <c r="AD8" s="5">
        <v>3</v>
      </c>
      <c r="AE8" s="5">
        <v>0</v>
      </c>
      <c r="AF8" s="5">
        <v>0</v>
      </c>
      <c r="AG8" s="5">
        <v>0.32154340836012862</v>
      </c>
      <c r="AH8" s="5">
        <v>1</v>
      </c>
      <c r="AI8" s="5">
        <v>7.239912872108703E-2</v>
      </c>
      <c r="AJ8" s="5">
        <v>7.6657817926909262</v>
      </c>
      <c r="AK8" s="5">
        <v>51.125401929260448</v>
      </c>
      <c r="AL8" s="5">
        <v>20</v>
      </c>
      <c r="AM8" s="5">
        <v>16.077170418006432</v>
      </c>
      <c r="AN8" s="5">
        <v>20.90032154340836</v>
      </c>
      <c r="AO8" s="5">
        <v>6</v>
      </c>
      <c r="AP8" s="5">
        <v>31.511254019292604</v>
      </c>
      <c r="AQ8" s="5">
        <v>16</v>
      </c>
      <c r="AR8" s="5">
        <v>0.539290831583074</v>
      </c>
      <c r="AS8" s="5">
        <v>15.112540192926046</v>
      </c>
      <c r="AT8" s="5">
        <v>5</v>
      </c>
      <c r="AU8" s="5">
        <v>0</v>
      </c>
      <c r="AV8" s="5">
        <v>7</v>
      </c>
      <c r="AW8" s="5">
        <v>4.9379310344827605</v>
      </c>
      <c r="AX8" s="5">
        <v>6.1224489795918364</v>
      </c>
      <c r="AY8" s="5">
        <v>22.222222222222221</v>
      </c>
      <c r="AZ8" s="5">
        <v>39</v>
      </c>
      <c r="BA8" s="5">
        <v>17.684887459807072</v>
      </c>
      <c r="BB8" s="5">
        <v>14</v>
      </c>
      <c r="BC8" s="5">
        <v>0</v>
      </c>
      <c r="BD8" s="5">
        <v>13.82636655948553</v>
      </c>
      <c r="BE8" s="5">
        <v>11.363636363636363</v>
      </c>
      <c r="BF8" s="5">
        <v>0</v>
      </c>
      <c r="BG8" s="5">
        <v>8.360128617363344</v>
      </c>
      <c r="BH8" s="5">
        <v>1</v>
      </c>
      <c r="BI8" s="5">
        <v>6.5217391304347823</v>
      </c>
      <c r="BJ8" s="5">
        <v>1</v>
      </c>
      <c r="BK8" s="5">
        <v>1.9292604501607717</v>
      </c>
      <c r="BL8" s="5">
        <v>2</v>
      </c>
      <c r="BM8" s="5">
        <v>9</v>
      </c>
      <c r="BN8" s="5">
        <v>4.823151125401929</v>
      </c>
      <c r="BO8" s="5">
        <v>7</v>
      </c>
      <c r="BP8" s="5">
        <v>0</v>
      </c>
      <c r="BQ8" s="5">
        <v>2.2508038585209005</v>
      </c>
      <c r="BR8" s="5">
        <v>2</v>
      </c>
      <c r="BS8" s="5">
        <v>1.3443228231356303</v>
      </c>
      <c r="BT8" s="5">
        <v>4.4657437547725474</v>
      </c>
      <c r="BU8" s="5">
        <v>3.0954176927237729</v>
      </c>
      <c r="BV8" s="5">
        <v>0.64308681672025725</v>
      </c>
      <c r="BW8" s="5">
        <v>2</v>
      </c>
      <c r="BX8" s="5">
        <v>6.752411575562701</v>
      </c>
      <c r="BY8" s="5">
        <v>8</v>
      </c>
      <c r="BZ8" s="5">
        <v>3.215434083601286</v>
      </c>
      <c r="CA8" s="5">
        <v>3</v>
      </c>
      <c r="CB8" s="5">
        <v>14.790996784565916</v>
      </c>
      <c r="CC8" s="5">
        <v>5</v>
      </c>
      <c r="CD8" s="5">
        <v>33.333333333333336</v>
      </c>
      <c r="CE8" s="5">
        <v>13.82636655948553</v>
      </c>
      <c r="CF8" s="5">
        <v>7</v>
      </c>
      <c r="CG8" s="5">
        <v>311</v>
      </c>
      <c r="CH8" s="5">
        <v>44</v>
      </c>
      <c r="CI8" s="5">
        <v>8.6816720257234721</v>
      </c>
      <c r="CJ8" s="5">
        <v>8</v>
      </c>
    </row>
    <row r="9" spans="1:88" ht="13" customHeight="1">
      <c r="A9" s="4" t="s">
        <v>351</v>
      </c>
      <c r="B9" s="4" t="s">
        <v>352</v>
      </c>
      <c r="C9" s="5">
        <v>37.172522999999998</v>
      </c>
      <c r="D9" s="5">
        <v>-107.295287</v>
      </c>
      <c r="E9" s="4" t="s">
        <v>331</v>
      </c>
      <c r="F9" s="4" t="s">
        <v>5</v>
      </c>
      <c r="G9" s="4" t="s">
        <v>493</v>
      </c>
      <c r="H9" s="5">
        <v>3716</v>
      </c>
      <c r="I9" s="5">
        <v>1</v>
      </c>
      <c r="J9" s="4" t="s">
        <v>354</v>
      </c>
      <c r="K9" s="6">
        <v>41858</v>
      </c>
      <c r="L9" s="4" t="s">
        <v>5</v>
      </c>
      <c r="M9" s="5">
        <v>6.6037735849056602</v>
      </c>
      <c r="N9" s="5">
        <v>0</v>
      </c>
      <c r="O9" s="5">
        <v>100</v>
      </c>
      <c r="P9" s="5">
        <v>8</v>
      </c>
      <c r="Q9" s="5">
        <v>0</v>
      </c>
      <c r="R9" s="5">
        <v>0.62893081761006286</v>
      </c>
      <c r="S9" s="5">
        <v>2</v>
      </c>
      <c r="T9" s="5">
        <v>17.924528301886792</v>
      </c>
      <c r="U9" s="5">
        <v>11</v>
      </c>
      <c r="V9" s="5">
        <v>0.94339622641509435</v>
      </c>
      <c r="W9" s="5">
        <v>2</v>
      </c>
      <c r="X9" s="5">
        <v>9.433962264150944</v>
      </c>
      <c r="Y9" s="5">
        <v>0</v>
      </c>
      <c r="Z9" s="5">
        <v>57.861635220125784</v>
      </c>
      <c r="AA9" s="5">
        <v>69.811320754716988</v>
      </c>
      <c r="AB9" s="5">
        <v>5</v>
      </c>
      <c r="AC9" s="5">
        <v>2.5157232704402515</v>
      </c>
      <c r="AD9" s="5">
        <v>3</v>
      </c>
      <c r="AE9" s="5">
        <v>0</v>
      </c>
      <c r="AF9" s="5">
        <v>0</v>
      </c>
      <c r="AG9" s="5">
        <v>0</v>
      </c>
      <c r="AH9" s="5">
        <v>0</v>
      </c>
      <c r="AI9" s="5">
        <v>0.2809158185028669</v>
      </c>
      <c r="AJ9" s="5">
        <v>3.9916339636843974</v>
      </c>
      <c r="AK9" s="5">
        <v>68.867924528301884</v>
      </c>
      <c r="AL9" s="5">
        <v>13</v>
      </c>
      <c r="AM9" s="5">
        <v>50.628930817610062</v>
      </c>
      <c r="AN9" s="5">
        <v>14.150943396226415</v>
      </c>
      <c r="AO9" s="5">
        <v>2</v>
      </c>
      <c r="AP9" s="5">
        <v>20.754716981132077</v>
      </c>
      <c r="AQ9" s="5">
        <v>4</v>
      </c>
      <c r="AR9" s="5">
        <v>0.33911816218477714</v>
      </c>
      <c r="AS9" s="5">
        <v>4.0880503144654092</v>
      </c>
      <c r="AT9" s="5">
        <v>1</v>
      </c>
      <c r="AU9" s="5">
        <v>0</v>
      </c>
      <c r="AV9" s="5">
        <v>4</v>
      </c>
      <c r="AW9" s="5">
        <v>5.6013289036544842</v>
      </c>
      <c r="AX9" s="5">
        <v>19.696969696969695</v>
      </c>
      <c r="AY9" s="5">
        <v>61.904761904761905</v>
      </c>
      <c r="AZ9" s="5">
        <v>20</v>
      </c>
      <c r="BA9" s="5">
        <v>8.8050314465408803</v>
      </c>
      <c r="BB9" s="5">
        <v>3</v>
      </c>
      <c r="BC9" s="5">
        <v>0</v>
      </c>
      <c r="BD9" s="5">
        <v>7.8616352201257858</v>
      </c>
      <c r="BE9" s="5">
        <v>16.666666666666668</v>
      </c>
      <c r="BF9" s="5">
        <v>0</v>
      </c>
      <c r="BG9" s="5">
        <v>7.5471698113207548</v>
      </c>
      <c r="BH9" s="5">
        <v>3</v>
      </c>
      <c r="BI9" s="5">
        <v>29.82456140350877</v>
      </c>
      <c r="BJ9" s="5">
        <v>1</v>
      </c>
      <c r="BK9" s="5">
        <v>0</v>
      </c>
      <c r="BL9" s="5">
        <v>0</v>
      </c>
      <c r="BM9" s="5">
        <v>4</v>
      </c>
      <c r="BN9" s="5">
        <v>1.2578616352201257</v>
      </c>
      <c r="BO9" s="5">
        <v>3</v>
      </c>
      <c r="BP9" s="5">
        <v>0</v>
      </c>
      <c r="BQ9" s="5">
        <v>0.31446540880503143</v>
      </c>
      <c r="BR9" s="5">
        <v>1</v>
      </c>
      <c r="BS9" s="5">
        <v>0.84861848593046574</v>
      </c>
      <c r="BT9" s="5">
        <v>2.81904959025319</v>
      </c>
      <c r="BU9" s="5">
        <v>1.9540162753426675</v>
      </c>
      <c r="BV9" s="5">
        <v>0</v>
      </c>
      <c r="BW9" s="5">
        <v>0</v>
      </c>
      <c r="BX9" s="5">
        <v>11.949685534591195</v>
      </c>
      <c r="BY9" s="5">
        <v>9</v>
      </c>
      <c r="BZ9" s="5">
        <v>4.716981132075472</v>
      </c>
      <c r="CA9" s="5">
        <v>2</v>
      </c>
      <c r="CB9" s="5">
        <v>0.31446540880503143</v>
      </c>
      <c r="CC9" s="5">
        <v>1</v>
      </c>
      <c r="CD9" s="5">
        <v>1.7543859649122806</v>
      </c>
      <c r="CE9" s="5">
        <v>10.691823899371069</v>
      </c>
      <c r="CF9" s="5">
        <v>5</v>
      </c>
      <c r="CG9" s="5">
        <v>318</v>
      </c>
      <c r="CH9" s="5">
        <v>24</v>
      </c>
      <c r="CI9" s="5">
        <v>6.6037735849056602</v>
      </c>
      <c r="CJ9" s="5">
        <v>2</v>
      </c>
    </row>
    <row r="10" spans="1:88" ht="13" customHeight="1">
      <c r="A10" s="4" t="s">
        <v>355</v>
      </c>
      <c r="B10" s="4" t="s">
        <v>356</v>
      </c>
      <c r="C10" s="5">
        <v>37.455877000000001</v>
      </c>
      <c r="D10" s="5">
        <v>-107.198972</v>
      </c>
      <c r="E10" s="4" t="s">
        <v>331</v>
      </c>
      <c r="F10" s="4" t="s">
        <v>5</v>
      </c>
      <c r="G10" s="4" t="s">
        <v>494</v>
      </c>
      <c r="H10" s="5">
        <v>3717</v>
      </c>
      <c r="I10" s="5">
        <v>1</v>
      </c>
      <c r="J10" s="4" t="s">
        <v>358</v>
      </c>
      <c r="K10" s="6">
        <v>41858</v>
      </c>
      <c r="L10" s="4" t="s">
        <v>5</v>
      </c>
      <c r="M10" s="5">
        <v>30.211480362537763</v>
      </c>
      <c r="N10" s="5">
        <v>0</v>
      </c>
      <c r="O10" s="5">
        <v>50.602409638554214</v>
      </c>
      <c r="P10" s="5">
        <v>27</v>
      </c>
      <c r="Q10" s="5">
        <v>0</v>
      </c>
      <c r="R10" s="5">
        <v>0.30211480362537763</v>
      </c>
      <c r="S10" s="5">
        <v>1</v>
      </c>
      <c r="T10" s="5">
        <v>6.3444108761329305</v>
      </c>
      <c r="U10" s="5">
        <v>8</v>
      </c>
      <c r="V10" s="5">
        <v>16.61631419939577</v>
      </c>
      <c r="W10" s="5">
        <v>2</v>
      </c>
      <c r="X10" s="5">
        <v>2.416918429003021</v>
      </c>
      <c r="Y10" s="5">
        <v>1</v>
      </c>
      <c r="Z10" s="5">
        <v>27.794561933534744</v>
      </c>
      <c r="AA10" s="5">
        <v>38.368580060422964</v>
      </c>
      <c r="AB10" s="5">
        <v>12</v>
      </c>
      <c r="AC10" s="5">
        <v>26.283987915407856</v>
      </c>
      <c r="AD10" s="5">
        <v>2</v>
      </c>
      <c r="AE10" s="5">
        <v>0</v>
      </c>
      <c r="AF10" s="5">
        <v>33.333333333333336</v>
      </c>
      <c r="AG10" s="5">
        <v>0.30211480362537763</v>
      </c>
      <c r="AH10" s="5">
        <v>1</v>
      </c>
      <c r="AI10" s="5">
        <v>9.0359791266135678E-2</v>
      </c>
      <c r="AJ10" s="5">
        <v>6.2046303903030013</v>
      </c>
      <c r="AK10" s="5">
        <v>9.9697885196374614</v>
      </c>
      <c r="AL10" s="5">
        <v>11</v>
      </c>
      <c r="AM10" s="5">
        <v>17.82477341389728</v>
      </c>
      <c r="AN10" s="5">
        <v>25.075528700906343</v>
      </c>
      <c r="AO10" s="5">
        <v>8</v>
      </c>
      <c r="AP10" s="5">
        <v>42.296072507552871</v>
      </c>
      <c r="AQ10" s="5">
        <v>16</v>
      </c>
      <c r="AR10" s="5">
        <v>0.47744887760792415</v>
      </c>
      <c r="AS10" s="5">
        <v>0.90634441087613293</v>
      </c>
      <c r="AT10" s="5">
        <v>2</v>
      </c>
      <c r="AU10" s="5">
        <v>0.30211480362537763</v>
      </c>
      <c r="AV10" s="5">
        <v>5</v>
      </c>
      <c r="AW10" s="5">
        <v>4.4832826747720356</v>
      </c>
      <c r="AX10" s="5">
        <v>1.4285714285714286</v>
      </c>
      <c r="AY10" s="5">
        <v>33.333333333333336</v>
      </c>
      <c r="AZ10" s="5">
        <v>29</v>
      </c>
      <c r="BA10" s="5">
        <v>18.126888217522659</v>
      </c>
      <c r="BB10" s="5">
        <v>13</v>
      </c>
      <c r="BC10" s="5">
        <v>0</v>
      </c>
      <c r="BD10" s="5">
        <v>21.450151057401811</v>
      </c>
      <c r="BE10" s="5">
        <v>19.444444444444443</v>
      </c>
      <c r="BF10" s="5">
        <v>0</v>
      </c>
      <c r="BG10" s="5">
        <v>20.241691842900302</v>
      </c>
      <c r="BH10" s="5">
        <v>3</v>
      </c>
      <c r="BI10" s="5">
        <v>0</v>
      </c>
      <c r="BJ10" s="5">
        <v>0</v>
      </c>
      <c r="BK10" s="5">
        <v>15.407854984894259</v>
      </c>
      <c r="BL10" s="5">
        <v>4</v>
      </c>
      <c r="BM10" s="5">
        <v>14</v>
      </c>
      <c r="BN10" s="5">
        <v>16.918429003021149</v>
      </c>
      <c r="BO10" s="5">
        <v>10</v>
      </c>
      <c r="BP10" s="5">
        <v>1</v>
      </c>
      <c r="BQ10" s="5">
        <v>10.271903323262841</v>
      </c>
      <c r="BR10" s="5">
        <v>4</v>
      </c>
      <c r="BS10" s="5">
        <v>1.2030890473932443</v>
      </c>
      <c r="BT10" s="5">
        <v>3.9965753071868901</v>
      </c>
      <c r="BU10" s="5">
        <v>2.7702149060720909</v>
      </c>
      <c r="BV10" s="5">
        <v>2.7190332326283988</v>
      </c>
      <c r="BW10" s="5">
        <v>3</v>
      </c>
      <c r="BX10" s="5">
        <v>10.574018126888218</v>
      </c>
      <c r="BY10" s="5">
        <v>7</v>
      </c>
      <c r="BZ10" s="5">
        <v>6.3444108761329305</v>
      </c>
      <c r="CA10" s="5">
        <v>4</v>
      </c>
      <c r="CB10" s="5">
        <v>0.30211480362537763</v>
      </c>
      <c r="CC10" s="5">
        <v>1</v>
      </c>
      <c r="CD10" s="5">
        <v>4.7619047619047619</v>
      </c>
      <c r="CE10" s="5">
        <v>21.148036253776436</v>
      </c>
      <c r="CF10" s="5">
        <v>7</v>
      </c>
      <c r="CG10" s="5">
        <v>331</v>
      </c>
      <c r="CH10" s="5">
        <v>36</v>
      </c>
      <c r="CI10" s="5">
        <v>1.8126888217522659</v>
      </c>
      <c r="CJ10" s="5">
        <v>4</v>
      </c>
    </row>
    <row r="11" spans="1:88" ht="13" customHeight="1">
      <c r="A11" s="4" t="s">
        <v>359</v>
      </c>
      <c r="B11" s="4" t="s">
        <v>360</v>
      </c>
      <c r="C11" s="5">
        <v>37.060502999999997</v>
      </c>
      <c r="D11" s="5">
        <v>-106.693152</v>
      </c>
      <c r="E11" s="4" t="s">
        <v>331</v>
      </c>
      <c r="F11" s="4" t="s">
        <v>5</v>
      </c>
      <c r="G11" s="4" t="s">
        <v>495</v>
      </c>
      <c r="H11" s="5">
        <v>3723</v>
      </c>
      <c r="I11" s="5">
        <v>1</v>
      </c>
      <c r="J11" s="4" t="s">
        <v>362</v>
      </c>
      <c r="K11" s="6">
        <v>41858</v>
      </c>
      <c r="L11" s="4" t="s">
        <v>5</v>
      </c>
      <c r="M11" s="5">
        <v>3.4375</v>
      </c>
      <c r="N11" s="5">
        <v>0</v>
      </c>
      <c r="O11" s="5">
        <v>66.486486486486484</v>
      </c>
      <c r="P11" s="5">
        <v>28</v>
      </c>
      <c r="Q11" s="5">
        <v>0</v>
      </c>
      <c r="R11" s="5">
        <v>0.3125</v>
      </c>
      <c r="S11" s="5">
        <v>1</v>
      </c>
      <c r="T11" s="5">
        <v>2.8125</v>
      </c>
      <c r="U11" s="5">
        <v>5</v>
      </c>
      <c r="V11" s="5">
        <v>0.3125</v>
      </c>
      <c r="W11" s="5">
        <v>1</v>
      </c>
      <c r="X11" s="5">
        <v>38.125</v>
      </c>
      <c r="Y11" s="5">
        <v>0</v>
      </c>
      <c r="Z11" s="5">
        <v>52.8125</v>
      </c>
      <c r="AA11" s="5">
        <v>56.875</v>
      </c>
      <c r="AB11" s="5">
        <v>12</v>
      </c>
      <c r="AC11" s="5">
        <v>2.8125</v>
      </c>
      <c r="AD11" s="5">
        <v>2</v>
      </c>
      <c r="AE11" s="5">
        <v>0</v>
      </c>
      <c r="AF11" s="5">
        <v>0</v>
      </c>
      <c r="AG11" s="5">
        <v>0</v>
      </c>
      <c r="AH11" s="5">
        <v>0</v>
      </c>
      <c r="AI11" s="5">
        <v>0.23103448275862068</v>
      </c>
      <c r="AJ11" s="5">
        <v>5.2008201384555113</v>
      </c>
      <c r="AK11" s="5">
        <v>31.25</v>
      </c>
      <c r="AL11" s="5">
        <v>10</v>
      </c>
      <c r="AM11" s="5">
        <v>38.125</v>
      </c>
      <c r="AN11" s="5">
        <v>57.8125</v>
      </c>
      <c r="AO11" s="5">
        <v>8</v>
      </c>
      <c r="AP11" s="5">
        <v>63.75</v>
      </c>
      <c r="AQ11" s="5">
        <v>14</v>
      </c>
      <c r="AR11" s="5">
        <v>0.34532092392421798</v>
      </c>
      <c r="AS11" s="5">
        <v>0.3125</v>
      </c>
      <c r="AT11" s="5">
        <v>1</v>
      </c>
      <c r="AU11" s="5">
        <v>0</v>
      </c>
      <c r="AV11" s="5">
        <v>4</v>
      </c>
      <c r="AW11" s="5">
        <v>3.5942492012779552</v>
      </c>
      <c r="AX11" s="5">
        <v>0</v>
      </c>
      <c r="AY11" s="5">
        <v>0</v>
      </c>
      <c r="AZ11" s="5">
        <v>26</v>
      </c>
      <c r="BA11" s="5">
        <v>21.5625</v>
      </c>
      <c r="BB11" s="5">
        <v>15</v>
      </c>
      <c r="BC11" s="5">
        <v>0</v>
      </c>
      <c r="BD11" s="5">
        <v>2.1875</v>
      </c>
      <c r="BE11" s="5">
        <v>13.333333333333334</v>
      </c>
      <c r="BF11" s="5">
        <v>0</v>
      </c>
      <c r="BG11" s="5">
        <v>0.3125</v>
      </c>
      <c r="BH11" s="5">
        <v>1</v>
      </c>
      <c r="BI11" s="5">
        <v>0</v>
      </c>
      <c r="BJ11" s="5">
        <v>0</v>
      </c>
      <c r="BK11" s="5">
        <v>4.375</v>
      </c>
      <c r="BL11" s="5">
        <v>4</v>
      </c>
      <c r="BM11" s="5">
        <v>11</v>
      </c>
      <c r="BN11" s="5">
        <v>4.6875</v>
      </c>
      <c r="BO11" s="5">
        <v>7</v>
      </c>
      <c r="BP11" s="5">
        <v>0</v>
      </c>
      <c r="BQ11" s="5">
        <v>19.375</v>
      </c>
      <c r="BR11" s="5">
        <v>4</v>
      </c>
      <c r="BS11" s="5">
        <v>0.86508070508216495</v>
      </c>
      <c r="BT11" s="5">
        <v>2.8737358985574102</v>
      </c>
      <c r="BU11" s="5">
        <v>1.9919219357589706</v>
      </c>
      <c r="BV11" s="5">
        <v>0</v>
      </c>
      <c r="BW11" s="5">
        <v>1</v>
      </c>
      <c r="BX11" s="5">
        <v>4.0625</v>
      </c>
      <c r="BY11" s="5">
        <v>4</v>
      </c>
      <c r="BZ11" s="5">
        <v>0.625</v>
      </c>
      <c r="CA11" s="5">
        <v>3</v>
      </c>
      <c r="CB11" s="5">
        <v>0.625</v>
      </c>
      <c r="CC11" s="5">
        <v>1</v>
      </c>
      <c r="CD11" s="5">
        <v>22.222222222222221</v>
      </c>
      <c r="CE11" s="5">
        <v>3.125</v>
      </c>
      <c r="CF11" s="5">
        <v>4</v>
      </c>
      <c r="CG11" s="5">
        <v>320</v>
      </c>
      <c r="CH11" s="5">
        <v>30</v>
      </c>
      <c r="CI11" s="5">
        <v>1.5625</v>
      </c>
      <c r="CJ11" s="5">
        <v>2</v>
      </c>
    </row>
    <row r="12" spans="1:88" ht="13" customHeight="1">
      <c r="A12" s="4" t="s">
        <v>363</v>
      </c>
      <c r="B12" s="4" t="s">
        <v>364</v>
      </c>
      <c r="C12" s="5">
        <v>37.143698000000001</v>
      </c>
      <c r="D12" s="5">
        <v>-106.88550600000001</v>
      </c>
      <c r="E12" s="4" t="s">
        <v>331</v>
      </c>
      <c r="F12" s="4" t="s">
        <v>5</v>
      </c>
      <c r="G12" s="4" t="s">
        <v>496</v>
      </c>
      <c r="H12" s="5">
        <v>3725</v>
      </c>
      <c r="I12" s="5">
        <v>1</v>
      </c>
      <c r="J12" s="4" t="s">
        <v>366</v>
      </c>
      <c r="K12" s="6">
        <v>41858</v>
      </c>
      <c r="L12" s="4" t="s">
        <v>5</v>
      </c>
      <c r="M12" s="5">
        <v>31.545741324921135</v>
      </c>
      <c r="N12" s="5">
        <v>0</v>
      </c>
      <c r="O12" s="5">
        <v>60.377358490566039</v>
      </c>
      <c r="P12" s="5">
        <v>35</v>
      </c>
      <c r="Q12" s="5">
        <v>0</v>
      </c>
      <c r="R12" s="5">
        <v>0.94637223974763407</v>
      </c>
      <c r="S12" s="5">
        <v>3</v>
      </c>
      <c r="T12" s="5">
        <v>4.1009463722397479</v>
      </c>
      <c r="U12" s="5">
        <v>5</v>
      </c>
      <c r="V12" s="5">
        <v>3.4700315457413251</v>
      </c>
      <c r="W12" s="5">
        <v>3</v>
      </c>
      <c r="X12" s="5">
        <v>16.088328075709779</v>
      </c>
      <c r="Y12" s="5">
        <v>0</v>
      </c>
      <c r="Z12" s="5">
        <v>59.621451104100949</v>
      </c>
      <c r="AA12" s="5">
        <v>63.722397476340696</v>
      </c>
      <c r="AB12" s="5">
        <v>21</v>
      </c>
      <c r="AC12" s="5">
        <v>22.397476340694006</v>
      </c>
      <c r="AD12" s="5">
        <v>3</v>
      </c>
      <c r="AE12" s="5">
        <v>0</v>
      </c>
      <c r="AF12" s="5">
        <v>0</v>
      </c>
      <c r="AG12" s="5">
        <v>0</v>
      </c>
      <c r="AH12" s="5">
        <v>0</v>
      </c>
      <c r="AI12" s="5">
        <v>8.3256798306912114E-2</v>
      </c>
      <c r="AJ12" s="5">
        <v>7.119412973143322</v>
      </c>
      <c r="AK12" s="5">
        <v>12.618296529968454</v>
      </c>
      <c r="AL12" s="5">
        <v>10</v>
      </c>
      <c r="AM12" s="5">
        <v>18.611987381703472</v>
      </c>
      <c r="AN12" s="5">
        <v>33.438485804416402</v>
      </c>
      <c r="AO12" s="5">
        <v>10</v>
      </c>
      <c r="AP12" s="5">
        <v>55.835962145110408</v>
      </c>
      <c r="AQ12" s="5">
        <v>22</v>
      </c>
      <c r="AR12" s="5">
        <v>0.50967050725231866</v>
      </c>
      <c r="AS12" s="5">
        <v>7.8864353312302837</v>
      </c>
      <c r="AT12" s="5">
        <v>3</v>
      </c>
      <c r="AU12" s="5">
        <v>0</v>
      </c>
      <c r="AV12" s="5">
        <v>9</v>
      </c>
      <c r="AW12" s="5">
        <v>3.2041522491349488</v>
      </c>
      <c r="AX12" s="5">
        <v>12.994350282485875</v>
      </c>
      <c r="AY12" s="5">
        <v>34.328358208955223</v>
      </c>
      <c r="AZ12" s="5">
        <v>37</v>
      </c>
      <c r="BA12" s="5">
        <v>35.962145110410091</v>
      </c>
      <c r="BB12" s="5">
        <v>19</v>
      </c>
      <c r="BC12" s="5">
        <v>0</v>
      </c>
      <c r="BD12" s="5">
        <v>8.517350157728707</v>
      </c>
      <c r="BE12" s="5">
        <v>11.904761904761905</v>
      </c>
      <c r="BF12" s="5">
        <v>0.31545741324921134</v>
      </c>
      <c r="BG12" s="5">
        <v>0.63091482649842268</v>
      </c>
      <c r="BH12" s="5">
        <v>1</v>
      </c>
      <c r="BI12" s="5">
        <v>23.076923076923077</v>
      </c>
      <c r="BJ12" s="5">
        <v>1</v>
      </c>
      <c r="BK12" s="5">
        <v>1.2618296529968454</v>
      </c>
      <c r="BL12" s="5">
        <v>3</v>
      </c>
      <c r="BM12" s="5">
        <v>22</v>
      </c>
      <c r="BN12" s="5">
        <v>11.987381703470032</v>
      </c>
      <c r="BO12" s="5">
        <v>12</v>
      </c>
      <c r="BP12" s="5">
        <v>0</v>
      </c>
      <c r="BQ12" s="5">
        <v>36.593059936908517</v>
      </c>
      <c r="BR12" s="5">
        <v>10</v>
      </c>
      <c r="BS12" s="5">
        <v>1.2747161428426315</v>
      </c>
      <c r="BT12" s="5">
        <v>4.2345153679153871</v>
      </c>
      <c r="BU12" s="5">
        <v>2.9351423883083112</v>
      </c>
      <c r="BV12" s="5">
        <v>0</v>
      </c>
      <c r="BW12" s="5">
        <v>0</v>
      </c>
      <c r="BX12" s="5">
        <v>4.1009463722397479</v>
      </c>
      <c r="BY12" s="5">
        <v>4</v>
      </c>
      <c r="BZ12" s="5">
        <v>3.7854889589905363</v>
      </c>
      <c r="CA12" s="5">
        <v>3</v>
      </c>
      <c r="CB12" s="5">
        <v>0.94637223974763407</v>
      </c>
      <c r="CC12" s="5">
        <v>1</v>
      </c>
      <c r="CD12" s="5">
        <v>23.076923076923077</v>
      </c>
      <c r="CE12" s="5">
        <v>1.2618296529968454</v>
      </c>
      <c r="CF12" s="5">
        <v>3</v>
      </c>
      <c r="CG12" s="5">
        <v>317</v>
      </c>
      <c r="CH12" s="5">
        <v>42</v>
      </c>
      <c r="CI12" s="5">
        <v>21.135646687697161</v>
      </c>
      <c r="CJ12" s="5">
        <v>9</v>
      </c>
    </row>
    <row r="13" spans="1:88" ht="13" customHeight="1">
      <c r="A13" s="4" t="s">
        <v>367</v>
      </c>
      <c r="B13" s="4" t="s">
        <v>368</v>
      </c>
      <c r="C13" s="5">
        <v>38.106758999999997</v>
      </c>
      <c r="D13" s="5">
        <v>-107.03497400000001</v>
      </c>
      <c r="E13" s="4" t="s">
        <v>331</v>
      </c>
      <c r="F13" s="4" t="s">
        <v>5</v>
      </c>
      <c r="G13" s="4" t="s">
        <v>497</v>
      </c>
      <c r="H13" s="5">
        <v>3659</v>
      </c>
      <c r="I13" s="5">
        <v>1</v>
      </c>
      <c r="J13" s="4" t="s">
        <v>370</v>
      </c>
      <c r="K13" s="6">
        <v>41863</v>
      </c>
      <c r="L13" s="4" t="s">
        <v>5</v>
      </c>
      <c r="M13" s="5">
        <v>7.0552147239263805</v>
      </c>
      <c r="N13" s="5">
        <v>0</v>
      </c>
      <c r="O13" s="5">
        <v>83.75</v>
      </c>
      <c r="P13" s="5">
        <v>27</v>
      </c>
      <c r="Q13" s="5">
        <v>0</v>
      </c>
      <c r="R13" s="5">
        <v>0.30674846625766872</v>
      </c>
      <c r="S13" s="5">
        <v>1</v>
      </c>
      <c r="T13" s="5">
        <v>12.269938650306749</v>
      </c>
      <c r="U13" s="5">
        <v>8</v>
      </c>
      <c r="V13" s="5">
        <v>2.4539877300613497</v>
      </c>
      <c r="W13" s="5">
        <v>1</v>
      </c>
      <c r="X13" s="5">
        <v>21.165644171779142</v>
      </c>
      <c r="Y13" s="5">
        <v>1</v>
      </c>
      <c r="Z13" s="5">
        <v>51.533742331288344</v>
      </c>
      <c r="AA13" s="5">
        <v>61.04294478527607</v>
      </c>
      <c r="AB13" s="5">
        <v>13</v>
      </c>
      <c r="AC13" s="5">
        <v>5.2147239263803682</v>
      </c>
      <c r="AD13" s="5">
        <v>3</v>
      </c>
      <c r="AE13" s="5">
        <v>0</v>
      </c>
      <c r="AF13" s="5">
        <v>0</v>
      </c>
      <c r="AG13" s="5">
        <v>0</v>
      </c>
      <c r="AH13" s="5">
        <v>0</v>
      </c>
      <c r="AI13" s="5">
        <v>0.15922605002359605</v>
      </c>
      <c r="AJ13" s="5">
        <v>6.0481459568812941</v>
      </c>
      <c r="AK13" s="5">
        <v>47.54601226993865</v>
      </c>
      <c r="AL13" s="5">
        <v>14</v>
      </c>
      <c r="AM13" s="5">
        <v>32.822085889570552</v>
      </c>
      <c r="AN13" s="5">
        <v>24.539877300613497</v>
      </c>
      <c r="AO13" s="5">
        <v>3</v>
      </c>
      <c r="AP13" s="5">
        <v>38.95705521472393</v>
      </c>
      <c r="AQ13" s="5">
        <v>13</v>
      </c>
      <c r="AR13" s="5">
        <v>0.43545261205477431</v>
      </c>
      <c r="AS13" s="5">
        <v>4.294478527607362</v>
      </c>
      <c r="AT13" s="5">
        <v>1</v>
      </c>
      <c r="AU13" s="5">
        <v>0</v>
      </c>
      <c r="AV13" s="5">
        <v>5</v>
      </c>
      <c r="AW13" s="5">
        <v>4.7079365079365072</v>
      </c>
      <c r="AX13" s="5">
        <v>3.9370078740157481</v>
      </c>
      <c r="AY13" s="5">
        <v>13.888888888888889</v>
      </c>
      <c r="AZ13" s="5">
        <v>30</v>
      </c>
      <c r="BA13" s="5">
        <v>15.030674846625766</v>
      </c>
      <c r="BB13" s="5">
        <v>12</v>
      </c>
      <c r="BC13" s="5">
        <v>0</v>
      </c>
      <c r="BD13" s="5">
        <v>8.2822085889570545</v>
      </c>
      <c r="BE13" s="5">
        <v>14.285714285714286</v>
      </c>
      <c r="BF13" s="5">
        <v>0</v>
      </c>
      <c r="BG13" s="5">
        <v>3.6809815950920246</v>
      </c>
      <c r="BH13" s="5">
        <v>1</v>
      </c>
      <c r="BI13" s="5">
        <v>2.5</v>
      </c>
      <c r="BJ13" s="5">
        <v>1</v>
      </c>
      <c r="BK13" s="5">
        <v>3.3742331288343559</v>
      </c>
      <c r="BL13" s="5">
        <v>3</v>
      </c>
      <c r="BM13" s="5">
        <v>16</v>
      </c>
      <c r="BN13" s="5">
        <v>8.2822085889570545</v>
      </c>
      <c r="BO13" s="5">
        <v>11</v>
      </c>
      <c r="BP13" s="5">
        <v>0</v>
      </c>
      <c r="BQ13" s="5">
        <v>7.3619631901840492</v>
      </c>
      <c r="BR13" s="5">
        <v>5</v>
      </c>
      <c r="BS13" s="5">
        <v>1.0943871686116151</v>
      </c>
      <c r="BT13" s="5">
        <v>3.6354754820951567</v>
      </c>
      <c r="BU13" s="5">
        <v>2.5199195804090664</v>
      </c>
      <c r="BV13" s="5">
        <v>0.61349693251533743</v>
      </c>
      <c r="BW13" s="5">
        <v>1</v>
      </c>
      <c r="BX13" s="5">
        <v>9.5092024539877293</v>
      </c>
      <c r="BY13" s="5">
        <v>6</v>
      </c>
      <c r="BZ13" s="5">
        <v>0</v>
      </c>
      <c r="CA13" s="5">
        <v>1</v>
      </c>
      <c r="CB13" s="5">
        <v>3.0674846625766872</v>
      </c>
      <c r="CC13" s="5">
        <v>2</v>
      </c>
      <c r="CD13" s="5">
        <v>25</v>
      </c>
      <c r="CE13" s="5">
        <v>9.8159509202453989</v>
      </c>
      <c r="CF13" s="5">
        <v>5</v>
      </c>
      <c r="CG13" s="5">
        <v>326</v>
      </c>
      <c r="CH13" s="5">
        <v>35</v>
      </c>
      <c r="CI13" s="5">
        <v>11.042944785276074</v>
      </c>
      <c r="CJ13" s="5">
        <v>7</v>
      </c>
    </row>
    <row r="14" spans="1:88" ht="13" customHeight="1">
      <c r="A14" s="4" t="s">
        <v>371</v>
      </c>
      <c r="B14" s="4" t="s">
        <v>372</v>
      </c>
      <c r="C14" s="5">
        <v>38.437249999999999</v>
      </c>
      <c r="D14" s="5">
        <v>-106.7625</v>
      </c>
      <c r="E14" s="4" t="s">
        <v>346</v>
      </c>
      <c r="F14" s="4" t="s">
        <v>5</v>
      </c>
      <c r="G14" s="4" t="s">
        <v>498</v>
      </c>
      <c r="H14" s="5">
        <v>3661</v>
      </c>
      <c r="I14" s="5">
        <v>1</v>
      </c>
      <c r="J14" s="4" t="s">
        <v>374</v>
      </c>
      <c r="K14" s="6">
        <v>41863</v>
      </c>
      <c r="L14" s="4" t="s">
        <v>5</v>
      </c>
      <c r="M14" s="5">
        <v>21.602787456445991</v>
      </c>
      <c r="N14" s="5">
        <v>0</v>
      </c>
      <c r="O14" s="5">
        <v>93.150684931506845</v>
      </c>
      <c r="P14" s="5">
        <v>8</v>
      </c>
      <c r="Q14" s="5">
        <v>0.34843205574912894</v>
      </c>
      <c r="R14" s="5">
        <v>1.7421602787456445</v>
      </c>
      <c r="S14" s="5">
        <v>1</v>
      </c>
      <c r="T14" s="5">
        <v>6.968641114982578</v>
      </c>
      <c r="U14" s="5">
        <v>6</v>
      </c>
      <c r="V14" s="5">
        <v>2.0905923344947737</v>
      </c>
      <c r="W14" s="5">
        <v>2</v>
      </c>
      <c r="X14" s="5">
        <v>23.693379790940767</v>
      </c>
      <c r="Y14" s="5">
        <v>0</v>
      </c>
      <c r="Z14" s="5">
        <v>59.581881533101047</v>
      </c>
      <c r="AA14" s="5">
        <v>66.2020905923345</v>
      </c>
      <c r="AB14" s="5">
        <v>9</v>
      </c>
      <c r="AC14" s="5">
        <v>5.2264808362369335</v>
      </c>
      <c r="AD14" s="5">
        <v>3</v>
      </c>
      <c r="AE14" s="5">
        <v>0</v>
      </c>
      <c r="AF14" s="5">
        <v>0</v>
      </c>
      <c r="AG14" s="5">
        <v>0.34843205574912894</v>
      </c>
      <c r="AH14" s="5">
        <v>1</v>
      </c>
      <c r="AI14" s="5">
        <v>0.22487268828732243</v>
      </c>
      <c r="AJ14" s="5">
        <v>4.063976018151144</v>
      </c>
      <c r="AK14" s="5">
        <v>48.432055749128921</v>
      </c>
      <c r="AL14" s="5">
        <v>9</v>
      </c>
      <c r="AM14" s="5">
        <v>38.327526132404181</v>
      </c>
      <c r="AN14" s="5">
        <v>25.435540069686411</v>
      </c>
      <c r="AO14" s="5">
        <v>2</v>
      </c>
      <c r="AP14" s="5">
        <v>42.508710801393725</v>
      </c>
      <c r="AQ14" s="5">
        <v>6</v>
      </c>
      <c r="AR14" s="5">
        <v>0.35142053605188239</v>
      </c>
      <c r="AS14" s="5">
        <v>16.376306620209061</v>
      </c>
      <c r="AT14" s="5">
        <v>2</v>
      </c>
      <c r="AU14" s="5">
        <v>0</v>
      </c>
      <c r="AV14" s="5">
        <v>6</v>
      </c>
      <c r="AW14" s="5">
        <v>5.1099290780141828</v>
      </c>
      <c r="AX14" s="5">
        <v>33.606557377049178</v>
      </c>
      <c r="AY14" s="5">
        <v>85.416666666666671</v>
      </c>
      <c r="AZ14" s="5">
        <v>18</v>
      </c>
      <c r="BA14" s="5">
        <v>2.4390243902439024</v>
      </c>
      <c r="BB14" s="5">
        <v>2</v>
      </c>
      <c r="BC14" s="5">
        <v>0</v>
      </c>
      <c r="BD14" s="5">
        <v>3.8327526132404182</v>
      </c>
      <c r="BE14" s="5">
        <v>21.739130434782609</v>
      </c>
      <c r="BF14" s="5">
        <v>0</v>
      </c>
      <c r="BG14" s="5">
        <v>1.7421602787456445</v>
      </c>
      <c r="BH14" s="5">
        <v>2</v>
      </c>
      <c r="BI14" s="5">
        <v>5</v>
      </c>
      <c r="BJ14" s="5">
        <v>1</v>
      </c>
      <c r="BK14" s="5">
        <v>0.34843205574912894</v>
      </c>
      <c r="BL14" s="5">
        <v>1</v>
      </c>
      <c r="BM14" s="5">
        <v>7</v>
      </c>
      <c r="BN14" s="5">
        <v>3.8327526132404182</v>
      </c>
      <c r="BO14" s="5">
        <v>6</v>
      </c>
      <c r="BP14" s="5">
        <v>0</v>
      </c>
      <c r="BQ14" s="5">
        <v>2.7874564459930316</v>
      </c>
      <c r="BR14" s="5">
        <v>1</v>
      </c>
      <c r="BS14" s="5">
        <v>0.86375017370247686</v>
      </c>
      <c r="BT14" s="5">
        <v>2.8693159689860974</v>
      </c>
      <c r="BU14" s="5">
        <v>1.9888582740383411</v>
      </c>
      <c r="BV14" s="5">
        <v>0.69686411149825789</v>
      </c>
      <c r="BW14" s="5">
        <v>2</v>
      </c>
      <c r="BX14" s="5">
        <v>6.6202090592334493</v>
      </c>
      <c r="BY14" s="5">
        <v>3</v>
      </c>
      <c r="BZ14" s="5">
        <v>0</v>
      </c>
      <c r="CA14" s="5">
        <v>2</v>
      </c>
      <c r="CB14" s="5">
        <v>0</v>
      </c>
      <c r="CC14" s="5">
        <v>0</v>
      </c>
      <c r="CD14" s="5">
        <v>0</v>
      </c>
      <c r="CE14" s="5">
        <v>5.9233449477351918</v>
      </c>
      <c r="CF14" s="5">
        <v>6</v>
      </c>
      <c r="CG14" s="5">
        <v>287</v>
      </c>
      <c r="CH14" s="5">
        <v>23</v>
      </c>
      <c r="CI14" s="5">
        <v>16.724738675958189</v>
      </c>
      <c r="CJ14" s="5">
        <v>3</v>
      </c>
    </row>
    <row r="15" spans="1:88" ht="13" customHeight="1">
      <c r="A15" s="4" t="s">
        <v>375</v>
      </c>
      <c r="B15" s="4" t="s">
        <v>372</v>
      </c>
      <c r="C15" s="5">
        <v>38.223889999999997</v>
      </c>
      <c r="D15" s="5">
        <v>-106.743961</v>
      </c>
      <c r="E15" s="4" t="s">
        <v>331</v>
      </c>
      <c r="F15" s="4" t="s">
        <v>5</v>
      </c>
      <c r="G15" s="4" t="s">
        <v>499</v>
      </c>
      <c r="H15" s="5">
        <v>3662</v>
      </c>
      <c r="I15" s="5">
        <v>1</v>
      </c>
      <c r="J15" s="4" t="s">
        <v>377</v>
      </c>
      <c r="K15" s="6">
        <v>41863</v>
      </c>
      <c r="L15" s="4" t="s">
        <v>5</v>
      </c>
      <c r="M15" s="5">
        <v>44.303797468354432</v>
      </c>
      <c r="N15" s="5">
        <v>0</v>
      </c>
      <c r="O15" s="5">
        <v>80</v>
      </c>
      <c r="P15" s="5">
        <v>18</v>
      </c>
      <c r="Q15" s="5">
        <v>0.94936708860759489</v>
      </c>
      <c r="R15" s="5">
        <v>1.2658227848101267</v>
      </c>
      <c r="S15" s="5">
        <v>2</v>
      </c>
      <c r="T15" s="5">
        <v>5.3797468354430382</v>
      </c>
      <c r="U15" s="5">
        <v>7</v>
      </c>
      <c r="V15" s="5">
        <v>7.9113924050632916</v>
      </c>
      <c r="W15" s="5">
        <v>2</v>
      </c>
      <c r="X15" s="5">
        <v>22.151898734177216</v>
      </c>
      <c r="Y15" s="5">
        <v>1</v>
      </c>
      <c r="Z15" s="5">
        <v>55.063291139240505</v>
      </c>
      <c r="AA15" s="5">
        <v>57.278481012658226</v>
      </c>
      <c r="AB15" s="5">
        <v>12</v>
      </c>
      <c r="AC15" s="5">
        <v>42.088607594936711</v>
      </c>
      <c r="AD15" s="5">
        <v>2</v>
      </c>
      <c r="AE15" s="5">
        <v>0</v>
      </c>
      <c r="AF15" s="5">
        <v>0</v>
      </c>
      <c r="AG15" s="5">
        <v>2.2151898734177213</v>
      </c>
      <c r="AH15" s="5">
        <v>3</v>
      </c>
      <c r="AI15" s="5">
        <v>0.17689371107092627</v>
      </c>
      <c r="AJ15" s="5">
        <v>6.4283629507691291</v>
      </c>
      <c r="AK15" s="5">
        <v>7.9113924050632916</v>
      </c>
      <c r="AL15" s="5">
        <v>12</v>
      </c>
      <c r="AM15" s="5">
        <v>34.177215189873415</v>
      </c>
      <c r="AN15" s="5">
        <v>28.481012658227847</v>
      </c>
      <c r="AO15" s="5">
        <v>5</v>
      </c>
      <c r="AP15" s="5">
        <v>41.77215189873418</v>
      </c>
      <c r="AQ15" s="5">
        <v>13</v>
      </c>
      <c r="AR15" s="5">
        <v>0.41439951473703984</v>
      </c>
      <c r="AS15" s="5">
        <v>4.7468354430379751</v>
      </c>
      <c r="AT15" s="5">
        <v>3</v>
      </c>
      <c r="AU15" s="5">
        <v>1.2658227848101267</v>
      </c>
      <c r="AV15" s="5">
        <v>4</v>
      </c>
      <c r="AW15" s="5">
        <v>3.7814569536423837</v>
      </c>
      <c r="AX15" s="5">
        <v>3.0303030303030303</v>
      </c>
      <c r="AY15" s="5">
        <v>11.111111111111111</v>
      </c>
      <c r="AZ15" s="5">
        <v>27</v>
      </c>
      <c r="BA15" s="5">
        <v>16.139240506329113</v>
      </c>
      <c r="BB15" s="5">
        <v>9</v>
      </c>
      <c r="BC15" s="5">
        <v>0</v>
      </c>
      <c r="BD15" s="5">
        <v>8.2278481012658222</v>
      </c>
      <c r="BE15" s="5">
        <v>27.027027027027028</v>
      </c>
      <c r="BF15" s="5">
        <v>0</v>
      </c>
      <c r="BG15" s="5">
        <v>0.31645569620253167</v>
      </c>
      <c r="BH15" s="5">
        <v>1</v>
      </c>
      <c r="BI15" s="5">
        <v>17.647058823529413</v>
      </c>
      <c r="BJ15" s="5">
        <v>1</v>
      </c>
      <c r="BK15" s="5">
        <v>1.8987341772151898</v>
      </c>
      <c r="BL15" s="5">
        <v>2</v>
      </c>
      <c r="BM15" s="5">
        <v>11</v>
      </c>
      <c r="BN15" s="5">
        <v>7.5949367088607591</v>
      </c>
      <c r="BO15" s="5">
        <v>8</v>
      </c>
      <c r="BP15" s="5">
        <v>0</v>
      </c>
      <c r="BQ15" s="5">
        <v>40.506329113924053</v>
      </c>
      <c r="BR15" s="5">
        <v>3</v>
      </c>
      <c r="BS15" s="5">
        <v>1.0358691140315133</v>
      </c>
      <c r="BT15" s="5">
        <v>3.4410827125273671</v>
      </c>
      <c r="BU15" s="5">
        <v>2.3851767802619119</v>
      </c>
      <c r="BV15" s="5">
        <v>2.2151898734177213</v>
      </c>
      <c r="BW15" s="5">
        <v>2</v>
      </c>
      <c r="BX15" s="5">
        <v>2.2151898734177213</v>
      </c>
      <c r="BY15" s="5">
        <v>4</v>
      </c>
      <c r="BZ15" s="5">
        <v>0.31645569620253167</v>
      </c>
      <c r="CA15" s="5">
        <v>3</v>
      </c>
      <c r="CB15" s="5">
        <v>0.63291139240506333</v>
      </c>
      <c r="CC15" s="5">
        <v>2</v>
      </c>
      <c r="CD15" s="5">
        <v>11.764705882352942</v>
      </c>
      <c r="CE15" s="5">
        <v>4.1139240506329111</v>
      </c>
      <c r="CF15" s="5">
        <v>7</v>
      </c>
      <c r="CG15" s="5">
        <v>316</v>
      </c>
      <c r="CH15" s="5">
        <v>37</v>
      </c>
      <c r="CI15" s="5">
        <v>11.39240506329114</v>
      </c>
      <c r="CJ15" s="5">
        <v>6</v>
      </c>
    </row>
    <row r="16" spans="1:88" ht="13" customHeight="1">
      <c r="A16" s="4" t="s">
        <v>378</v>
      </c>
      <c r="B16" s="4" t="s">
        <v>379</v>
      </c>
      <c r="C16" s="5">
        <v>38.023888999999997</v>
      </c>
      <c r="D16" s="5">
        <v>-106.841944</v>
      </c>
      <c r="E16" s="4" t="s">
        <v>331</v>
      </c>
      <c r="F16" s="4" t="s">
        <v>5</v>
      </c>
      <c r="G16" s="4" t="s">
        <v>500</v>
      </c>
      <c r="H16" s="5">
        <v>3664</v>
      </c>
      <c r="I16" s="5">
        <v>1</v>
      </c>
      <c r="J16" s="4" t="s">
        <v>381</v>
      </c>
      <c r="K16" s="6">
        <v>41863</v>
      </c>
      <c r="L16" s="4" t="s">
        <v>5</v>
      </c>
      <c r="M16" s="5">
        <v>0.90909090909090906</v>
      </c>
      <c r="N16" s="5">
        <v>0</v>
      </c>
      <c r="O16" s="5">
        <v>43.589743589743591</v>
      </c>
      <c r="P16" s="5">
        <v>19</v>
      </c>
      <c r="Q16" s="5">
        <v>0</v>
      </c>
      <c r="R16" s="5">
        <v>0</v>
      </c>
      <c r="S16" s="5">
        <v>0</v>
      </c>
      <c r="T16" s="5">
        <v>10.303030303030303</v>
      </c>
      <c r="U16" s="5">
        <v>8</v>
      </c>
      <c r="V16" s="5">
        <v>0</v>
      </c>
      <c r="W16" s="5">
        <v>0</v>
      </c>
      <c r="X16" s="5">
        <v>4.8484848484848486</v>
      </c>
      <c r="Y16" s="5">
        <v>0</v>
      </c>
      <c r="Z16" s="5">
        <v>77.878787878787875</v>
      </c>
      <c r="AA16" s="5">
        <v>86.666666666666671</v>
      </c>
      <c r="AB16" s="5">
        <v>10</v>
      </c>
      <c r="AC16" s="5">
        <v>0.90909090909090906</v>
      </c>
      <c r="AD16" s="5">
        <v>1</v>
      </c>
      <c r="AE16" s="5">
        <v>0</v>
      </c>
      <c r="AF16" s="5">
        <v>0</v>
      </c>
      <c r="AG16" s="5">
        <v>0</v>
      </c>
      <c r="AH16" s="5">
        <v>0</v>
      </c>
      <c r="AI16" s="5">
        <v>0.49984341899235518</v>
      </c>
      <c r="AJ16" s="5">
        <v>3.6212561604524964</v>
      </c>
      <c r="AK16" s="5">
        <v>80.606060606060609</v>
      </c>
      <c r="AL16" s="5">
        <v>10</v>
      </c>
      <c r="AM16" s="5">
        <v>70</v>
      </c>
      <c r="AN16" s="5">
        <v>11.818181818181818</v>
      </c>
      <c r="AO16" s="5">
        <v>5</v>
      </c>
      <c r="AP16" s="5">
        <v>17.272727272727273</v>
      </c>
      <c r="AQ16" s="5">
        <v>9</v>
      </c>
      <c r="AR16" s="5">
        <v>0.23325404935882088</v>
      </c>
      <c r="AS16" s="5">
        <v>0</v>
      </c>
      <c r="AT16" s="5">
        <v>0</v>
      </c>
      <c r="AU16" s="5">
        <v>0</v>
      </c>
      <c r="AV16" s="5">
        <v>1</v>
      </c>
      <c r="AW16" s="5">
        <v>5.3525835866261406</v>
      </c>
      <c r="AX16" s="5">
        <v>0</v>
      </c>
      <c r="AY16" s="5">
        <v>0</v>
      </c>
      <c r="AZ16" s="5">
        <v>20</v>
      </c>
      <c r="BA16" s="5">
        <v>9.0909090909090917</v>
      </c>
      <c r="BB16" s="5">
        <v>9</v>
      </c>
      <c r="BC16" s="5">
        <v>0</v>
      </c>
      <c r="BD16" s="5">
        <v>1.2121212121212122</v>
      </c>
      <c r="BE16" s="5">
        <v>9.0909090909090917</v>
      </c>
      <c r="BF16" s="5">
        <v>0</v>
      </c>
      <c r="BG16" s="5">
        <v>0.30303030303030304</v>
      </c>
      <c r="BH16" s="5">
        <v>1</v>
      </c>
      <c r="BI16" s="5">
        <v>2.9411764705882355</v>
      </c>
      <c r="BJ16" s="5">
        <v>1</v>
      </c>
      <c r="BK16" s="5">
        <v>1.2121212121212122</v>
      </c>
      <c r="BL16" s="5">
        <v>2</v>
      </c>
      <c r="BM16" s="5">
        <v>7</v>
      </c>
      <c r="BN16" s="5">
        <v>4.5454545454545459</v>
      </c>
      <c r="BO16" s="5">
        <v>6</v>
      </c>
      <c r="BP16" s="5">
        <v>0</v>
      </c>
      <c r="BQ16" s="5">
        <v>1.5151515151515151</v>
      </c>
      <c r="BR16" s="5">
        <v>1</v>
      </c>
      <c r="BS16" s="5">
        <v>0.58745357484315519</v>
      </c>
      <c r="BT16" s="5">
        <v>1.9514785347134929</v>
      </c>
      <c r="BU16" s="5">
        <v>1.352661844259911</v>
      </c>
      <c r="BV16" s="5">
        <v>0</v>
      </c>
      <c r="BW16" s="5">
        <v>0</v>
      </c>
      <c r="BX16" s="5">
        <v>8.7878787878787872</v>
      </c>
      <c r="BY16" s="5">
        <v>5</v>
      </c>
      <c r="BZ16" s="5">
        <v>0.30303030303030304</v>
      </c>
      <c r="CA16" s="5">
        <v>2</v>
      </c>
      <c r="CB16" s="5">
        <v>0.30303030303030304</v>
      </c>
      <c r="CC16" s="5">
        <v>1</v>
      </c>
      <c r="CD16" s="5">
        <v>2.9411764705882355</v>
      </c>
      <c r="CE16" s="5">
        <v>6.3636363636363633</v>
      </c>
      <c r="CF16" s="5">
        <v>4</v>
      </c>
      <c r="CG16" s="5">
        <v>330</v>
      </c>
      <c r="CH16" s="5">
        <v>22</v>
      </c>
      <c r="CI16" s="5">
        <v>4.2424242424242422</v>
      </c>
      <c r="CJ16" s="5">
        <v>2</v>
      </c>
    </row>
    <row r="17" spans="1:88" ht="13" customHeight="1">
      <c r="A17" s="4" t="s">
        <v>382</v>
      </c>
      <c r="B17" s="4" t="s">
        <v>383</v>
      </c>
      <c r="C17" s="5">
        <v>38.963317000000004</v>
      </c>
      <c r="D17" s="5">
        <v>-106.994384</v>
      </c>
      <c r="E17" s="4" t="s">
        <v>331</v>
      </c>
      <c r="F17" s="4" t="s">
        <v>5</v>
      </c>
      <c r="G17" s="4" t="s">
        <v>501</v>
      </c>
      <c r="H17" s="5">
        <v>3644</v>
      </c>
      <c r="I17" s="5">
        <v>1</v>
      </c>
      <c r="J17" s="4" t="s">
        <v>385</v>
      </c>
      <c r="K17" s="6">
        <v>41864</v>
      </c>
      <c r="L17" s="4" t="s">
        <v>5</v>
      </c>
      <c r="M17" s="5">
        <v>9.0062111801242235</v>
      </c>
      <c r="N17" s="5">
        <v>0</v>
      </c>
      <c r="O17" s="5">
        <v>57.446808510638299</v>
      </c>
      <c r="P17" s="5">
        <v>24</v>
      </c>
      <c r="Q17" s="5">
        <v>0</v>
      </c>
      <c r="R17" s="5">
        <v>0.3105590062111801</v>
      </c>
      <c r="S17" s="5">
        <v>1</v>
      </c>
      <c r="T17" s="5">
        <v>9.0062111801242235</v>
      </c>
      <c r="U17" s="5">
        <v>8</v>
      </c>
      <c r="V17" s="5">
        <v>0</v>
      </c>
      <c r="W17" s="5">
        <v>0</v>
      </c>
      <c r="X17" s="5">
        <v>13.664596273291925</v>
      </c>
      <c r="Y17" s="5">
        <v>0</v>
      </c>
      <c r="Z17" s="5">
        <v>64.906832298136649</v>
      </c>
      <c r="AA17" s="5">
        <v>70.807453416149073</v>
      </c>
      <c r="AB17" s="5">
        <v>10</v>
      </c>
      <c r="AC17" s="5">
        <v>6.5217391304347823</v>
      </c>
      <c r="AD17" s="5">
        <v>1</v>
      </c>
      <c r="AE17" s="5">
        <v>0</v>
      </c>
      <c r="AF17" s="5">
        <v>0</v>
      </c>
      <c r="AG17" s="5">
        <v>0</v>
      </c>
      <c r="AH17" s="5">
        <v>0</v>
      </c>
      <c r="AI17" s="5">
        <v>0.22662100191559761</v>
      </c>
      <c r="AJ17" s="5">
        <v>4.8488613841545058</v>
      </c>
      <c r="AK17" s="5">
        <v>53.41614906832298</v>
      </c>
      <c r="AL17" s="5">
        <v>10</v>
      </c>
      <c r="AM17" s="5">
        <v>43.788819875776397</v>
      </c>
      <c r="AN17" s="5">
        <v>29.19254658385093</v>
      </c>
      <c r="AO17" s="5">
        <v>6</v>
      </c>
      <c r="AP17" s="5">
        <v>38.509316770186338</v>
      </c>
      <c r="AQ17" s="5">
        <v>13</v>
      </c>
      <c r="AR17" s="5">
        <v>0.37359245167720262</v>
      </c>
      <c r="AS17" s="5">
        <v>0.3105590062111801</v>
      </c>
      <c r="AT17" s="5">
        <v>1</v>
      </c>
      <c r="AU17" s="5">
        <v>0</v>
      </c>
      <c r="AV17" s="5">
        <v>2</v>
      </c>
      <c r="AW17" s="5">
        <v>4.2906249999999986</v>
      </c>
      <c r="AX17" s="5">
        <v>6.4516129032258061</v>
      </c>
      <c r="AY17" s="5">
        <v>38.095238095238095</v>
      </c>
      <c r="AZ17" s="5">
        <v>24</v>
      </c>
      <c r="BA17" s="5">
        <v>15.527950310559007</v>
      </c>
      <c r="BB17" s="5">
        <v>12</v>
      </c>
      <c r="BC17" s="5">
        <v>0</v>
      </c>
      <c r="BD17" s="5">
        <v>1.5527950310559007</v>
      </c>
      <c r="BE17" s="5">
        <v>14.285714285714286</v>
      </c>
      <c r="BF17" s="5">
        <v>0</v>
      </c>
      <c r="BG17" s="5">
        <v>0.3105590062111801</v>
      </c>
      <c r="BH17" s="5">
        <v>1</v>
      </c>
      <c r="BI17" s="5">
        <v>6.8965517241379306</v>
      </c>
      <c r="BJ17" s="5">
        <v>1</v>
      </c>
      <c r="BK17" s="5">
        <v>2.7950310559006213</v>
      </c>
      <c r="BL17" s="5">
        <v>4</v>
      </c>
      <c r="BM17" s="5">
        <v>8</v>
      </c>
      <c r="BN17" s="5">
        <v>2.7950310559006213</v>
      </c>
      <c r="BO17" s="5">
        <v>7</v>
      </c>
      <c r="BP17" s="5">
        <v>0</v>
      </c>
      <c r="BQ17" s="5">
        <v>0.6211180124223602</v>
      </c>
      <c r="BR17" s="5">
        <v>1</v>
      </c>
      <c r="BS17" s="5">
        <v>0.93691602355991355</v>
      </c>
      <c r="BT17" s="5">
        <v>3.1123676612138267</v>
      </c>
      <c r="BU17" s="5">
        <v>2.1573288692363151</v>
      </c>
      <c r="BV17" s="5">
        <v>0.6211180124223602</v>
      </c>
      <c r="BW17" s="5">
        <v>3</v>
      </c>
      <c r="BX17" s="5">
        <v>5.9006211180124222</v>
      </c>
      <c r="BY17" s="5">
        <v>6</v>
      </c>
      <c r="BZ17" s="5">
        <v>3.1055900621118013</v>
      </c>
      <c r="CA17" s="5">
        <v>2</v>
      </c>
      <c r="CB17" s="5">
        <v>2.7950310559006213</v>
      </c>
      <c r="CC17" s="5">
        <v>1</v>
      </c>
      <c r="CD17" s="5">
        <v>31.03448275862069</v>
      </c>
      <c r="CE17" s="5">
        <v>3.4161490683229814</v>
      </c>
      <c r="CF17" s="5">
        <v>3</v>
      </c>
      <c r="CG17" s="5">
        <v>322</v>
      </c>
      <c r="CH17" s="5">
        <v>28</v>
      </c>
      <c r="CI17" s="5">
        <v>6.5217391304347823</v>
      </c>
      <c r="CJ17" s="5">
        <v>3</v>
      </c>
    </row>
    <row r="18" spans="1:88" ht="13" customHeight="1">
      <c r="A18" s="4" t="s">
        <v>22</v>
      </c>
      <c r="B18" s="4" t="s">
        <v>386</v>
      </c>
      <c r="C18" s="5">
        <v>38.695605</v>
      </c>
      <c r="D18" s="5">
        <v>-107.0714</v>
      </c>
      <c r="E18" s="4" t="s">
        <v>331</v>
      </c>
      <c r="F18" s="4" t="s">
        <v>5</v>
      </c>
      <c r="G18" s="4" t="s">
        <v>502</v>
      </c>
      <c r="H18" s="5">
        <v>3656</v>
      </c>
      <c r="I18" s="5">
        <v>1</v>
      </c>
      <c r="J18" s="4" t="s">
        <v>388</v>
      </c>
      <c r="K18" s="6">
        <v>41864</v>
      </c>
      <c r="L18" s="4" t="s">
        <v>5</v>
      </c>
      <c r="M18" s="5">
        <v>1.8404907975460123</v>
      </c>
      <c r="N18" s="5">
        <v>0</v>
      </c>
      <c r="O18" s="5">
        <v>69.111969111969117</v>
      </c>
      <c r="P18" s="5">
        <v>27</v>
      </c>
      <c r="Q18" s="5">
        <v>0</v>
      </c>
      <c r="R18" s="5">
        <v>0.61349693251533743</v>
      </c>
      <c r="S18" s="5">
        <v>1</v>
      </c>
      <c r="T18" s="5">
        <v>9.2024539877300615</v>
      </c>
      <c r="U18" s="5">
        <v>6</v>
      </c>
      <c r="V18" s="5">
        <v>0</v>
      </c>
      <c r="W18" s="5">
        <v>0</v>
      </c>
      <c r="X18" s="5">
        <v>55.214723926380366</v>
      </c>
      <c r="Y18" s="5">
        <v>1</v>
      </c>
      <c r="Z18" s="5">
        <v>32.515337423312886</v>
      </c>
      <c r="AA18" s="5">
        <v>39.570552147239262</v>
      </c>
      <c r="AB18" s="5">
        <v>16</v>
      </c>
      <c r="AC18" s="5">
        <v>0.61349693251533743</v>
      </c>
      <c r="AD18" s="5">
        <v>1</v>
      </c>
      <c r="AE18" s="5">
        <v>0</v>
      </c>
      <c r="AF18" s="5">
        <v>3.3333333333333335</v>
      </c>
      <c r="AG18" s="5">
        <v>0</v>
      </c>
      <c r="AH18" s="5">
        <v>0</v>
      </c>
      <c r="AI18" s="5">
        <v>0.32596507786691836</v>
      </c>
      <c r="AJ18" s="5">
        <v>4.4929084251118185</v>
      </c>
      <c r="AK18" s="5">
        <v>15.337423312883436</v>
      </c>
      <c r="AL18" s="5">
        <v>9</v>
      </c>
      <c r="AM18" s="5">
        <v>54.907975460122699</v>
      </c>
      <c r="AN18" s="5">
        <v>79.447852760736197</v>
      </c>
      <c r="AO18" s="5">
        <v>7</v>
      </c>
      <c r="AP18" s="5">
        <v>84.049079754601223</v>
      </c>
      <c r="AQ18" s="5">
        <v>16</v>
      </c>
      <c r="AR18" s="5">
        <v>0.31281545525889576</v>
      </c>
      <c r="AS18" s="5">
        <v>0.30674846625766872</v>
      </c>
      <c r="AT18" s="5">
        <v>1</v>
      </c>
      <c r="AU18" s="5">
        <v>0</v>
      </c>
      <c r="AV18" s="5">
        <v>4</v>
      </c>
      <c r="AW18" s="5">
        <v>3.4246153846153837</v>
      </c>
      <c r="AX18" s="5">
        <v>0</v>
      </c>
      <c r="AY18" s="5">
        <v>0</v>
      </c>
      <c r="AZ18" s="5">
        <v>26</v>
      </c>
      <c r="BA18" s="5">
        <v>9.5092024539877293</v>
      </c>
      <c r="BB18" s="5">
        <v>14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2.4539877300613497</v>
      </c>
      <c r="BL18" s="5">
        <v>5</v>
      </c>
      <c r="BM18" s="5">
        <v>9</v>
      </c>
      <c r="BN18" s="5">
        <v>2.7607361963190185</v>
      </c>
      <c r="BO18" s="5">
        <v>6</v>
      </c>
      <c r="BP18" s="5">
        <v>0</v>
      </c>
      <c r="BQ18" s="5">
        <v>3.3742331288343559</v>
      </c>
      <c r="BR18" s="5">
        <v>3</v>
      </c>
      <c r="BS18" s="5">
        <v>0.78617330772992189</v>
      </c>
      <c r="BT18" s="5">
        <v>2.6116111983985553</v>
      </c>
      <c r="BU18" s="5">
        <v>1.8102309388887383</v>
      </c>
      <c r="BV18" s="5">
        <v>0.61349693251533743</v>
      </c>
      <c r="BW18" s="5">
        <v>4</v>
      </c>
      <c r="BX18" s="5">
        <v>7.0552147239263805</v>
      </c>
      <c r="BY18" s="5">
        <v>3</v>
      </c>
      <c r="BZ18" s="5">
        <v>0.30674846625766872</v>
      </c>
      <c r="CA18" s="5">
        <v>2</v>
      </c>
      <c r="CB18" s="5">
        <v>1.5337423312883436</v>
      </c>
      <c r="CC18" s="5">
        <v>1</v>
      </c>
      <c r="CD18" s="5">
        <v>16.666666666666668</v>
      </c>
      <c r="CE18" s="5">
        <v>2.4539877300613497</v>
      </c>
      <c r="CF18" s="5">
        <v>2</v>
      </c>
      <c r="CG18" s="5">
        <v>326</v>
      </c>
      <c r="CH18" s="5">
        <v>26</v>
      </c>
      <c r="CI18" s="5">
        <v>2.147239263803681</v>
      </c>
      <c r="CJ18" s="5">
        <v>4</v>
      </c>
    </row>
    <row r="19" spans="1:88" ht="13" customHeight="1">
      <c r="A19" s="4" t="s">
        <v>22</v>
      </c>
      <c r="B19" s="4" t="s">
        <v>386</v>
      </c>
      <c r="C19" s="5">
        <v>38.695605</v>
      </c>
      <c r="D19" s="5">
        <v>-107.0714</v>
      </c>
      <c r="E19" s="4" t="s">
        <v>331</v>
      </c>
      <c r="F19" s="4" t="s">
        <v>5</v>
      </c>
      <c r="G19" s="4" t="s">
        <v>502</v>
      </c>
      <c r="H19" s="5">
        <v>3656</v>
      </c>
      <c r="I19" s="5">
        <v>3</v>
      </c>
      <c r="J19" s="4" t="s">
        <v>389</v>
      </c>
      <c r="K19" s="6">
        <v>41864</v>
      </c>
      <c r="L19" s="4" t="s">
        <v>5</v>
      </c>
      <c r="M19" s="5">
        <v>4.4776119402985071</v>
      </c>
      <c r="N19" s="5">
        <v>0</v>
      </c>
      <c r="O19" s="5">
        <v>62.753036437246962</v>
      </c>
      <c r="P19" s="5">
        <v>25</v>
      </c>
      <c r="Q19" s="5">
        <v>0</v>
      </c>
      <c r="R19" s="5">
        <v>0.89552238805970152</v>
      </c>
      <c r="S19" s="5">
        <v>1</v>
      </c>
      <c r="T19" s="5">
        <v>9.2537313432835813</v>
      </c>
      <c r="U19" s="5">
        <v>7</v>
      </c>
      <c r="V19" s="5">
        <v>0</v>
      </c>
      <c r="W19" s="5">
        <v>0</v>
      </c>
      <c r="X19" s="5">
        <v>46.268656716417908</v>
      </c>
      <c r="Y19" s="5">
        <v>0</v>
      </c>
      <c r="Z19" s="5">
        <v>39.402985074626862</v>
      </c>
      <c r="AA19" s="5">
        <v>44.477611940298509</v>
      </c>
      <c r="AB19" s="5">
        <v>16</v>
      </c>
      <c r="AC19" s="5">
        <v>3.5820895522388061</v>
      </c>
      <c r="AD19" s="5">
        <v>3</v>
      </c>
      <c r="AE19" s="5">
        <v>0</v>
      </c>
      <c r="AF19" s="5">
        <v>3.225806451612903</v>
      </c>
      <c r="AG19" s="5">
        <v>0</v>
      </c>
      <c r="AH19" s="5">
        <v>0</v>
      </c>
      <c r="AI19" s="5">
        <v>0.2417910447761194</v>
      </c>
      <c r="AJ19" s="5">
        <v>4.6438585876613701</v>
      </c>
      <c r="AK19" s="5">
        <v>11.64179104477612</v>
      </c>
      <c r="AL19" s="5">
        <v>10</v>
      </c>
      <c r="AM19" s="5">
        <v>46.268656716417908</v>
      </c>
      <c r="AN19" s="5">
        <v>73.731343283582092</v>
      </c>
      <c r="AO19" s="5">
        <v>6</v>
      </c>
      <c r="AP19" s="5">
        <v>84.477611940298502</v>
      </c>
      <c r="AQ19" s="5">
        <v>13</v>
      </c>
      <c r="AR19" s="5">
        <v>0.37294797998422835</v>
      </c>
      <c r="AS19" s="5">
        <v>0.29850746268656714</v>
      </c>
      <c r="AT19" s="5">
        <v>1</v>
      </c>
      <c r="AU19" s="5">
        <v>0</v>
      </c>
      <c r="AV19" s="5">
        <v>4</v>
      </c>
      <c r="AW19" s="5">
        <v>3.0150602409638556</v>
      </c>
      <c r="AX19" s="5">
        <v>0</v>
      </c>
      <c r="AY19" s="5">
        <v>0</v>
      </c>
      <c r="AZ19" s="5">
        <v>26</v>
      </c>
      <c r="BA19" s="5">
        <v>15.522388059701493</v>
      </c>
      <c r="BB19" s="5">
        <v>11</v>
      </c>
      <c r="BC19" s="5">
        <v>0</v>
      </c>
      <c r="BD19" s="5">
        <v>0.29850746268656714</v>
      </c>
      <c r="BE19" s="5">
        <v>3.7037037037037037</v>
      </c>
      <c r="BF19" s="5">
        <v>0</v>
      </c>
      <c r="BG19" s="5">
        <v>0</v>
      </c>
      <c r="BH19" s="5">
        <v>0</v>
      </c>
      <c r="BI19" s="5">
        <v>9.67741935483871</v>
      </c>
      <c r="BJ19" s="5">
        <v>1</v>
      </c>
      <c r="BK19" s="5">
        <v>6.8656716417910451</v>
      </c>
      <c r="BL19" s="5">
        <v>4</v>
      </c>
      <c r="BM19" s="5">
        <v>12</v>
      </c>
      <c r="BN19" s="5">
        <v>8.656716417910447</v>
      </c>
      <c r="BO19" s="5">
        <v>9</v>
      </c>
      <c r="BP19" s="5">
        <v>0</v>
      </c>
      <c r="BQ19" s="5">
        <v>5.3731343283582094</v>
      </c>
      <c r="BR19" s="5">
        <v>3</v>
      </c>
      <c r="BS19" s="5">
        <v>0.94171036015405674</v>
      </c>
      <c r="BT19" s="5">
        <v>3.1282941026422577</v>
      </c>
      <c r="BU19" s="5">
        <v>2.1683682372087856</v>
      </c>
      <c r="BV19" s="5">
        <v>0</v>
      </c>
      <c r="BW19" s="5">
        <v>3</v>
      </c>
      <c r="BX19" s="5">
        <v>5.0746268656716422</v>
      </c>
      <c r="BY19" s="5">
        <v>4</v>
      </c>
      <c r="BZ19" s="5">
        <v>0</v>
      </c>
      <c r="CA19" s="5">
        <v>1</v>
      </c>
      <c r="CB19" s="5">
        <v>3.283582089552239</v>
      </c>
      <c r="CC19" s="5">
        <v>2</v>
      </c>
      <c r="CD19" s="5">
        <v>35.483870967741936</v>
      </c>
      <c r="CE19" s="5">
        <v>3.5820895522388061</v>
      </c>
      <c r="CF19" s="5">
        <v>3</v>
      </c>
      <c r="CG19" s="5">
        <v>335</v>
      </c>
      <c r="CH19" s="5">
        <v>27</v>
      </c>
      <c r="CI19" s="5">
        <v>3.8805970149253732</v>
      </c>
      <c r="CJ19" s="5">
        <v>3</v>
      </c>
    </row>
    <row r="20" spans="1:88" ht="13" customHeight="1">
      <c r="A20" s="4" t="s">
        <v>62</v>
      </c>
      <c r="B20" s="4" t="s">
        <v>390</v>
      </c>
      <c r="C20" s="5">
        <v>38.795644000000003</v>
      </c>
      <c r="D20" s="5">
        <v>-107.087673</v>
      </c>
      <c r="E20" s="4" t="s">
        <v>331</v>
      </c>
      <c r="F20" s="4" t="s">
        <v>5</v>
      </c>
      <c r="G20" s="4" t="s">
        <v>503</v>
      </c>
      <c r="H20" s="5">
        <v>3657</v>
      </c>
      <c r="I20" s="5">
        <v>1</v>
      </c>
      <c r="J20" s="4" t="s">
        <v>392</v>
      </c>
      <c r="K20" s="6">
        <v>41864</v>
      </c>
      <c r="L20" s="4" t="s">
        <v>5</v>
      </c>
      <c r="M20" s="5">
        <v>31.212121212121211</v>
      </c>
      <c r="N20" s="5">
        <v>0</v>
      </c>
      <c r="O20" s="5">
        <v>41.6</v>
      </c>
      <c r="P20" s="5">
        <v>40</v>
      </c>
      <c r="Q20" s="5">
        <v>0</v>
      </c>
      <c r="R20" s="5">
        <v>0.60606060606060608</v>
      </c>
      <c r="S20" s="5">
        <v>1</v>
      </c>
      <c r="T20" s="5">
        <v>7.8787878787878789</v>
      </c>
      <c r="U20" s="5">
        <v>11</v>
      </c>
      <c r="V20" s="5">
        <v>1.5151515151515151</v>
      </c>
      <c r="W20" s="5">
        <v>1</v>
      </c>
      <c r="X20" s="5">
        <v>14.848484848484848</v>
      </c>
      <c r="Y20" s="5">
        <v>1</v>
      </c>
      <c r="Z20" s="5">
        <v>46.060606060606062</v>
      </c>
      <c r="AA20" s="5">
        <v>50.303030303030305</v>
      </c>
      <c r="AB20" s="5">
        <v>17</v>
      </c>
      <c r="AC20" s="5">
        <v>23.333333333333332</v>
      </c>
      <c r="AD20" s="5">
        <v>3</v>
      </c>
      <c r="AE20" s="5">
        <v>0</v>
      </c>
      <c r="AF20" s="5">
        <v>11.538461538461538</v>
      </c>
      <c r="AG20" s="5">
        <v>0</v>
      </c>
      <c r="AH20" s="5">
        <v>0</v>
      </c>
      <c r="AI20" s="5">
        <v>0.14420189739338676</v>
      </c>
      <c r="AJ20" s="5">
        <v>6.8976307818142795</v>
      </c>
      <c r="AK20" s="5">
        <v>15.757575757575758</v>
      </c>
      <c r="AL20" s="5">
        <v>15</v>
      </c>
      <c r="AM20" s="5">
        <v>32.121212121212125</v>
      </c>
      <c r="AN20" s="5">
        <v>37.878787878787875</v>
      </c>
      <c r="AO20" s="5">
        <v>7</v>
      </c>
      <c r="AP20" s="5">
        <v>55.454545454545453</v>
      </c>
      <c r="AQ20" s="5">
        <v>19</v>
      </c>
      <c r="AR20" s="5">
        <v>0.45452779575747038</v>
      </c>
      <c r="AS20" s="5">
        <v>0.90909090909090906</v>
      </c>
      <c r="AT20" s="5">
        <v>2</v>
      </c>
      <c r="AU20" s="5">
        <v>0</v>
      </c>
      <c r="AV20" s="5">
        <v>7</v>
      </c>
      <c r="AW20" s="5">
        <v>3.7236024844720497</v>
      </c>
      <c r="AX20" s="5">
        <v>11.475409836065573</v>
      </c>
      <c r="AY20" s="5">
        <v>44.680851063829785</v>
      </c>
      <c r="AZ20" s="5">
        <v>37</v>
      </c>
      <c r="BA20" s="5">
        <v>36.666666666666664</v>
      </c>
      <c r="BB20" s="5">
        <v>17</v>
      </c>
      <c r="BC20" s="5">
        <v>0</v>
      </c>
      <c r="BD20" s="5">
        <v>5.4545454545454541</v>
      </c>
      <c r="BE20" s="5">
        <v>7.5</v>
      </c>
      <c r="BF20" s="5">
        <v>0</v>
      </c>
      <c r="BG20" s="5">
        <v>2.7272727272727271</v>
      </c>
      <c r="BH20" s="5">
        <v>1</v>
      </c>
      <c r="BI20" s="5">
        <v>3.8461538461538463</v>
      </c>
      <c r="BJ20" s="5">
        <v>1</v>
      </c>
      <c r="BK20" s="5">
        <v>3.3333333333333335</v>
      </c>
      <c r="BL20" s="5">
        <v>4</v>
      </c>
      <c r="BM20" s="5">
        <v>14</v>
      </c>
      <c r="BN20" s="5">
        <v>9.0909090909090917</v>
      </c>
      <c r="BO20" s="5">
        <v>10</v>
      </c>
      <c r="BP20" s="5">
        <v>0</v>
      </c>
      <c r="BQ20" s="5">
        <v>7.8787878787878789</v>
      </c>
      <c r="BR20" s="5">
        <v>4</v>
      </c>
      <c r="BS20" s="5">
        <v>1.1447345896771588</v>
      </c>
      <c r="BT20" s="5">
        <v>3.8027259946379086</v>
      </c>
      <c r="BU20" s="5">
        <v>2.6358488016252806</v>
      </c>
      <c r="BV20" s="5">
        <v>0</v>
      </c>
      <c r="BW20" s="5">
        <v>3</v>
      </c>
      <c r="BX20" s="5">
        <v>4.2424242424242422</v>
      </c>
      <c r="BY20" s="5">
        <v>6</v>
      </c>
      <c r="BZ20" s="5">
        <v>4.5454545454545459</v>
      </c>
      <c r="CA20" s="5">
        <v>4</v>
      </c>
      <c r="CB20" s="5">
        <v>2.1212121212121211</v>
      </c>
      <c r="CC20" s="5">
        <v>3</v>
      </c>
      <c r="CD20" s="5">
        <v>26.923076923076923</v>
      </c>
      <c r="CE20" s="5">
        <v>5.4545454545454541</v>
      </c>
      <c r="CF20" s="5">
        <v>4</v>
      </c>
      <c r="CG20" s="5">
        <v>330</v>
      </c>
      <c r="CH20" s="5">
        <v>40</v>
      </c>
      <c r="CI20" s="5">
        <v>14.242424242424242</v>
      </c>
      <c r="CJ20" s="5">
        <v>8</v>
      </c>
    </row>
    <row r="21" spans="1:88" ht="13" customHeight="1">
      <c r="A21" s="4" t="s">
        <v>393</v>
      </c>
      <c r="B21" s="4" t="s">
        <v>394</v>
      </c>
      <c r="C21" s="5">
        <v>38.405278000000003</v>
      </c>
      <c r="D21" s="5">
        <v>-107.408333</v>
      </c>
      <c r="E21" s="4" t="s">
        <v>331</v>
      </c>
      <c r="F21" s="4" t="s">
        <v>5</v>
      </c>
      <c r="G21" s="4" t="s">
        <v>504</v>
      </c>
      <c r="H21" s="5">
        <v>3647</v>
      </c>
      <c r="I21" s="5">
        <v>1</v>
      </c>
      <c r="J21" s="4" t="s">
        <v>396</v>
      </c>
      <c r="K21" s="6">
        <v>41865</v>
      </c>
      <c r="L21" s="4" t="s">
        <v>5</v>
      </c>
      <c r="M21" s="5">
        <v>16.938110749185668</v>
      </c>
      <c r="N21" s="5">
        <v>0</v>
      </c>
      <c r="O21" s="5">
        <v>83.333333333333329</v>
      </c>
      <c r="P21" s="5">
        <v>19</v>
      </c>
      <c r="Q21" s="5">
        <v>0</v>
      </c>
      <c r="R21" s="5">
        <v>0</v>
      </c>
      <c r="S21" s="5">
        <v>0</v>
      </c>
      <c r="T21" s="5">
        <v>1.6286644951140066</v>
      </c>
      <c r="U21" s="5">
        <v>4</v>
      </c>
      <c r="V21" s="5">
        <v>8.1433224755700326</v>
      </c>
      <c r="W21" s="5">
        <v>1</v>
      </c>
      <c r="X21" s="5">
        <v>25.407166123778502</v>
      </c>
      <c r="Y21" s="5">
        <v>0</v>
      </c>
      <c r="Z21" s="5">
        <v>61.88925081433225</v>
      </c>
      <c r="AA21" s="5">
        <v>63.517915309446252</v>
      </c>
      <c r="AB21" s="5">
        <v>12</v>
      </c>
      <c r="AC21" s="5">
        <v>16.612377850162865</v>
      </c>
      <c r="AD21" s="5">
        <v>2</v>
      </c>
      <c r="AE21" s="5">
        <v>0</v>
      </c>
      <c r="AF21" s="5">
        <v>20</v>
      </c>
      <c r="AG21" s="5">
        <v>0</v>
      </c>
      <c r="AH21" s="5">
        <v>0</v>
      </c>
      <c r="AI21" s="5">
        <v>0.27953418066466545</v>
      </c>
      <c r="AJ21" s="5">
        <v>3.6669387637985662</v>
      </c>
      <c r="AK21" s="5">
        <v>47.557003257328994</v>
      </c>
      <c r="AL21" s="5">
        <v>6</v>
      </c>
      <c r="AM21" s="5">
        <v>44.951140065146582</v>
      </c>
      <c r="AN21" s="5">
        <v>31.270358306188925</v>
      </c>
      <c r="AO21" s="5">
        <v>7</v>
      </c>
      <c r="AP21" s="5">
        <v>35.179153094462542</v>
      </c>
      <c r="AQ21" s="5">
        <v>12</v>
      </c>
      <c r="AR21" s="5">
        <v>0.30254401858534774</v>
      </c>
      <c r="AS21" s="5">
        <v>0</v>
      </c>
      <c r="AT21" s="5">
        <v>0</v>
      </c>
      <c r="AU21" s="5">
        <v>0</v>
      </c>
      <c r="AV21" s="5">
        <v>3</v>
      </c>
      <c r="AW21" s="5">
        <v>4.6348684210526327</v>
      </c>
      <c r="AX21" s="5">
        <v>0</v>
      </c>
      <c r="AY21" s="5">
        <v>0</v>
      </c>
      <c r="AZ21" s="5">
        <v>20</v>
      </c>
      <c r="BA21" s="5">
        <v>7.1661237785016283</v>
      </c>
      <c r="BB21" s="5">
        <v>10</v>
      </c>
      <c r="BC21" s="5">
        <v>0</v>
      </c>
      <c r="BD21" s="5">
        <v>0.65146579804560256</v>
      </c>
      <c r="BE21" s="5">
        <v>4.7619047619047619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3.9087947882736156</v>
      </c>
      <c r="BL21" s="5">
        <v>5</v>
      </c>
      <c r="BM21" s="5">
        <v>9</v>
      </c>
      <c r="BN21" s="5">
        <v>4.234527687296417</v>
      </c>
      <c r="BO21" s="5">
        <v>6</v>
      </c>
      <c r="BP21" s="5">
        <v>0</v>
      </c>
      <c r="BQ21" s="5">
        <v>9.4462540716612384</v>
      </c>
      <c r="BR21" s="5">
        <v>3</v>
      </c>
      <c r="BS21" s="5">
        <v>0.7524688388947014</v>
      </c>
      <c r="BT21" s="5">
        <v>2.499647376451581</v>
      </c>
      <c r="BU21" s="5">
        <v>1.7326235313814777</v>
      </c>
      <c r="BV21" s="5">
        <v>0.32573289902280128</v>
      </c>
      <c r="BW21" s="5">
        <v>2</v>
      </c>
      <c r="BX21" s="5">
        <v>1.6286644951140066</v>
      </c>
      <c r="BY21" s="5">
        <v>1</v>
      </c>
      <c r="BZ21" s="5">
        <v>0</v>
      </c>
      <c r="CA21" s="5">
        <v>2</v>
      </c>
      <c r="CB21" s="5">
        <v>0.9771986970684039</v>
      </c>
      <c r="CC21" s="5">
        <v>2</v>
      </c>
      <c r="CD21" s="5">
        <v>60</v>
      </c>
      <c r="CE21" s="5">
        <v>0.65146579804560256</v>
      </c>
      <c r="CF21" s="5">
        <v>1</v>
      </c>
      <c r="CG21" s="5">
        <v>307</v>
      </c>
      <c r="CH21" s="5">
        <v>21</v>
      </c>
      <c r="CI21" s="5">
        <v>0</v>
      </c>
      <c r="CJ21" s="5">
        <v>0</v>
      </c>
    </row>
    <row r="22" spans="1:88" ht="13" customHeight="1">
      <c r="A22" s="4" t="s">
        <v>397</v>
      </c>
      <c r="B22" s="4" t="s">
        <v>398</v>
      </c>
      <c r="C22" s="5">
        <v>38.446510000000004</v>
      </c>
      <c r="D22" s="5">
        <v>-107.344228</v>
      </c>
      <c r="E22" s="4" t="s">
        <v>346</v>
      </c>
      <c r="F22" s="4" t="s">
        <v>5</v>
      </c>
      <c r="G22" s="4" t="s">
        <v>505</v>
      </c>
      <c r="H22" s="5">
        <v>3649</v>
      </c>
      <c r="I22" s="5">
        <v>1</v>
      </c>
      <c r="J22" s="4" t="s">
        <v>400</v>
      </c>
      <c r="K22" s="6">
        <v>41865</v>
      </c>
      <c r="L22" s="4" t="s">
        <v>5</v>
      </c>
      <c r="M22" s="5">
        <v>19.09090909090909</v>
      </c>
      <c r="N22" s="5">
        <v>0</v>
      </c>
      <c r="O22" s="5">
        <v>97.857142857142861</v>
      </c>
      <c r="P22" s="5">
        <v>13</v>
      </c>
      <c r="Q22" s="5">
        <v>0</v>
      </c>
      <c r="R22" s="5">
        <v>0</v>
      </c>
      <c r="S22" s="5">
        <v>0</v>
      </c>
      <c r="T22" s="5">
        <v>2.7272727272727271</v>
      </c>
      <c r="U22" s="5">
        <v>4</v>
      </c>
      <c r="V22" s="5">
        <v>2.7272727272727271</v>
      </c>
      <c r="W22" s="5">
        <v>2</v>
      </c>
      <c r="X22" s="5">
        <v>40.909090909090907</v>
      </c>
      <c r="Y22" s="5">
        <v>1</v>
      </c>
      <c r="Z22" s="5">
        <v>51.81818181818182</v>
      </c>
      <c r="AA22" s="5">
        <v>52.727272727272727</v>
      </c>
      <c r="AB22" s="5">
        <v>8</v>
      </c>
      <c r="AC22" s="5">
        <v>6.3636363636363633</v>
      </c>
      <c r="AD22" s="5">
        <v>3</v>
      </c>
      <c r="AE22" s="5">
        <v>0</v>
      </c>
      <c r="AF22" s="5">
        <v>0</v>
      </c>
      <c r="AG22" s="5">
        <v>0</v>
      </c>
      <c r="AH22" s="5">
        <v>0</v>
      </c>
      <c r="AI22" s="5">
        <v>0.28057474440453162</v>
      </c>
      <c r="AJ22" s="5">
        <v>3.1039338518164259</v>
      </c>
      <c r="AK22" s="5">
        <v>35.757575757575758</v>
      </c>
      <c r="AL22" s="5">
        <v>6</v>
      </c>
      <c r="AM22" s="5">
        <v>40.606060606060609</v>
      </c>
      <c r="AN22" s="5">
        <v>42.424242424242422</v>
      </c>
      <c r="AO22" s="5">
        <v>4</v>
      </c>
      <c r="AP22" s="5">
        <v>57.878787878787875</v>
      </c>
      <c r="AQ22" s="5">
        <v>10</v>
      </c>
      <c r="AR22" s="5">
        <v>0.29138896362129657</v>
      </c>
      <c r="AS22" s="5">
        <v>8.1818181818181817</v>
      </c>
      <c r="AT22" s="5">
        <v>1</v>
      </c>
      <c r="AU22" s="5">
        <v>0</v>
      </c>
      <c r="AV22" s="5">
        <v>6</v>
      </c>
      <c r="AW22" s="5">
        <v>4.5920245398773014</v>
      </c>
      <c r="AX22" s="5">
        <v>14.136125654450261</v>
      </c>
      <c r="AY22" s="5">
        <v>87.096774193548384</v>
      </c>
      <c r="AZ22" s="5">
        <v>19</v>
      </c>
      <c r="BA22" s="5">
        <v>6.666666666666667</v>
      </c>
      <c r="BB22" s="5">
        <v>5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6.0606060606060606</v>
      </c>
      <c r="BL22" s="5">
        <v>3</v>
      </c>
      <c r="BM22" s="5">
        <v>3</v>
      </c>
      <c r="BN22" s="5">
        <v>2.1212121212121211</v>
      </c>
      <c r="BO22" s="5">
        <v>2</v>
      </c>
      <c r="BP22" s="5">
        <v>0</v>
      </c>
      <c r="BQ22" s="5">
        <v>3.0303030303030303</v>
      </c>
      <c r="BR22" s="5">
        <v>1</v>
      </c>
      <c r="BS22" s="5">
        <v>0.73386716680680619</v>
      </c>
      <c r="BT22" s="5">
        <v>2.4378539593309201</v>
      </c>
      <c r="BU22" s="5">
        <v>1.6897915985271261</v>
      </c>
      <c r="BV22" s="5">
        <v>4.8484848484848486</v>
      </c>
      <c r="BW22" s="5">
        <v>4</v>
      </c>
      <c r="BX22" s="5">
        <v>0.90909090909090906</v>
      </c>
      <c r="BY22" s="5">
        <v>3</v>
      </c>
      <c r="BZ22" s="5">
        <v>1.2121212121212122</v>
      </c>
      <c r="CA22" s="5">
        <v>4</v>
      </c>
      <c r="CB22" s="5">
        <v>2.1212121212121211</v>
      </c>
      <c r="CC22" s="5">
        <v>2</v>
      </c>
      <c r="CD22" s="5">
        <v>77.777777777777771</v>
      </c>
      <c r="CE22" s="5">
        <v>2.1212121212121211</v>
      </c>
      <c r="CF22" s="5">
        <v>3</v>
      </c>
      <c r="CG22" s="5">
        <v>330</v>
      </c>
      <c r="CH22" s="5">
        <v>19</v>
      </c>
      <c r="CI22" s="5">
        <v>9.3939393939393945</v>
      </c>
      <c r="CJ22" s="5">
        <v>3</v>
      </c>
    </row>
    <row r="23" spans="1:88" ht="13" customHeight="1">
      <c r="A23" s="4" t="s">
        <v>401</v>
      </c>
      <c r="B23" s="4" t="s">
        <v>402</v>
      </c>
      <c r="C23" s="5">
        <v>38.351807000000001</v>
      </c>
      <c r="D23" s="5">
        <v>-107.23636500000001</v>
      </c>
      <c r="E23" s="4" t="s">
        <v>346</v>
      </c>
      <c r="F23" s="4" t="s">
        <v>5</v>
      </c>
      <c r="G23" s="4" t="s">
        <v>506</v>
      </c>
      <c r="H23" s="5">
        <v>3654</v>
      </c>
      <c r="I23" s="5">
        <v>1</v>
      </c>
      <c r="J23" s="4" t="s">
        <v>404</v>
      </c>
      <c r="K23" s="6">
        <v>41865</v>
      </c>
      <c r="L23" s="4" t="s">
        <v>5</v>
      </c>
      <c r="M23" s="5">
        <v>17.741935483870968</v>
      </c>
      <c r="N23" s="5">
        <v>0</v>
      </c>
      <c r="O23" s="5">
        <v>65.168539325842701</v>
      </c>
      <c r="P23" s="5">
        <v>35</v>
      </c>
      <c r="Q23" s="5">
        <v>0.32258064516129031</v>
      </c>
      <c r="R23" s="5">
        <v>1.6129032258064515</v>
      </c>
      <c r="S23" s="5">
        <v>2</v>
      </c>
      <c r="T23" s="5">
        <v>11.612903225806452</v>
      </c>
      <c r="U23" s="5">
        <v>11</v>
      </c>
      <c r="V23" s="5">
        <v>5.806451612903226</v>
      </c>
      <c r="W23" s="5">
        <v>1</v>
      </c>
      <c r="X23" s="5">
        <v>17.096774193548388</v>
      </c>
      <c r="Y23" s="5">
        <v>1</v>
      </c>
      <c r="Z23" s="5">
        <v>58.387096774193552</v>
      </c>
      <c r="AA23" s="5">
        <v>65.806451612903231</v>
      </c>
      <c r="AB23" s="5">
        <v>16</v>
      </c>
      <c r="AC23" s="5">
        <v>7.419354838709677</v>
      </c>
      <c r="AD23" s="5">
        <v>2</v>
      </c>
      <c r="AE23" s="5">
        <v>0</v>
      </c>
      <c r="AF23" s="5">
        <v>2.7777777777777777</v>
      </c>
      <c r="AG23" s="5">
        <v>0.32258064516129031</v>
      </c>
      <c r="AH23" s="5">
        <v>1</v>
      </c>
      <c r="AI23" s="5">
        <v>0.11982461634826182</v>
      </c>
      <c r="AJ23" s="5">
        <v>6.2755245002001265</v>
      </c>
      <c r="AK23" s="5">
        <v>40.967741935483872</v>
      </c>
      <c r="AL23" s="5">
        <v>16</v>
      </c>
      <c r="AM23" s="5">
        <v>27.741935483870968</v>
      </c>
      <c r="AN23" s="5">
        <v>28.70967741935484</v>
      </c>
      <c r="AO23" s="5">
        <v>5</v>
      </c>
      <c r="AP23" s="5">
        <v>49.032258064516128</v>
      </c>
      <c r="AQ23" s="5">
        <v>15</v>
      </c>
      <c r="AR23" s="5">
        <v>0.46426463626948694</v>
      </c>
      <c r="AS23" s="5">
        <v>10</v>
      </c>
      <c r="AT23" s="5">
        <v>2</v>
      </c>
      <c r="AU23" s="5">
        <v>0</v>
      </c>
      <c r="AV23" s="5">
        <v>5</v>
      </c>
      <c r="AW23" s="5">
        <v>3.9506578947368425</v>
      </c>
      <c r="AX23" s="5">
        <v>20.394736842105264</v>
      </c>
      <c r="AY23" s="5">
        <v>60.784313725490193</v>
      </c>
      <c r="AZ23" s="5">
        <v>33</v>
      </c>
      <c r="BA23" s="5">
        <v>26.129032258064516</v>
      </c>
      <c r="BB23" s="5">
        <v>18</v>
      </c>
      <c r="BC23" s="5">
        <v>0</v>
      </c>
      <c r="BD23" s="5">
        <v>2.5806451612903225</v>
      </c>
      <c r="BE23" s="5">
        <v>10.810810810810811</v>
      </c>
      <c r="BF23" s="5">
        <v>0</v>
      </c>
      <c r="BG23" s="5">
        <v>0.32258064516129031</v>
      </c>
      <c r="BH23" s="5">
        <v>1</v>
      </c>
      <c r="BI23" s="5">
        <v>0</v>
      </c>
      <c r="BJ23" s="5">
        <v>0</v>
      </c>
      <c r="BK23" s="5">
        <v>3.870967741935484</v>
      </c>
      <c r="BL23" s="5">
        <v>3</v>
      </c>
      <c r="BM23" s="5">
        <v>15</v>
      </c>
      <c r="BN23" s="5">
        <v>8.7096774193548381</v>
      </c>
      <c r="BO23" s="5">
        <v>10</v>
      </c>
      <c r="BP23" s="5">
        <v>0</v>
      </c>
      <c r="BQ23" s="5">
        <v>12.258064516129032</v>
      </c>
      <c r="BR23" s="5">
        <v>5</v>
      </c>
      <c r="BS23" s="5">
        <v>1.1566511306037008</v>
      </c>
      <c r="BT23" s="5">
        <v>3.8423118867356676</v>
      </c>
      <c r="BU23" s="5">
        <v>2.6632876511227921</v>
      </c>
      <c r="BV23" s="5">
        <v>3.870967741935484</v>
      </c>
      <c r="BW23" s="5">
        <v>3</v>
      </c>
      <c r="BX23" s="5">
        <v>7.419354838709677</v>
      </c>
      <c r="BY23" s="5">
        <v>7</v>
      </c>
      <c r="BZ23" s="5">
        <v>5.806451612903226</v>
      </c>
      <c r="CA23" s="5">
        <v>3</v>
      </c>
      <c r="CB23" s="5">
        <v>1.6129032258064515</v>
      </c>
      <c r="CC23" s="5">
        <v>2</v>
      </c>
      <c r="CD23" s="5">
        <v>13.888888888888889</v>
      </c>
      <c r="CE23" s="5">
        <v>2.5806451612903225</v>
      </c>
      <c r="CF23" s="5">
        <v>5</v>
      </c>
      <c r="CG23" s="5">
        <v>310</v>
      </c>
      <c r="CH23" s="5">
        <v>37</v>
      </c>
      <c r="CI23" s="5">
        <v>16.451612903225808</v>
      </c>
      <c r="CJ23" s="5">
        <v>7</v>
      </c>
    </row>
    <row r="24" spans="1:88" ht="13" customHeight="1">
      <c r="A24" s="4" t="s">
        <v>405</v>
      </c>
      <c r="B24" s="4" t="s">
        <v>406</v>
      </c>
      <c r="C24" s="5">
        <v>37.35351</v>
      </c>
      <c r="D24" s="5">
        <v>-107.32458</v>
      </c>
      <c r="E24" s="4" t="s">
        <v>331</v>
      </c>
      <c r="F24" s="4" t="s">
        <v>5</v>
      </c>
      <c r="G24" s="4" t="s">
        <v>507</v>
      </c>
      <c r="H24" s="5">
        <v>3715</v>
      </c>
      <c r="I24" s="5">
        <v>1</v>
      </c>
      <c r="J24" s="4" t="s">
        <v>407</v>
      </c>
      <c r="K24" s="6">
        <v>41878</v>
      </c>
      <c r="L24" s="4" t="s">
        <v>5</v>
      </c>
      <c r="M24" s="5">
        <v>25.252525252525253</v>
      </c>
      <c r="N24" s="5">
        <v>0</v>
      </c>
      <c r="O24" s="5">
        <v>99.358974358974365</v>
      </c>
      <c r="P24" s="5">
        <v>18</v>
      </c>
      <c r="Q24" s="5">
        <v>0</v>
      </c>
      <c r="R24" s="5">
        <v>0.67340067340067344</v>
      </c>
      <c r="S24" s="5">
        <v>2</v>
      </c>
      <c r="T24" s="5">
        <v>8.0808080808080813</v>
      </c>
      <c r="U24" s="5">
        <v>7</v>
      </c>
      <c r="V24" s="5">
        <v>6.3973063973063971</v>
      </c>
      <c r="W24" s="5">
        <v>2</v>
      </c>
      <c r="X24" s="5">
        <v>51.851851851851855</v>
      </c>
      <c r="Y24" s="5">
        <v>0</v>
      </c>
      <c r="Z24" s="5">
        <v>26.262626262626263</v>
      </c>
      <c r="AA24" s="5">
        <v>32.323232323232325</v>
      </c>
      <c r="AB24" s="5">
        <v>11</v>
      </c>
      <c r="AC24" s="5">
        <v>16.835016835016834</v>
      </c>
      <c r="AD24" s="5">
        <v>3</v>
      </c>
      <c r="AE24" s="5">
        <v>0</v>
      </c>
      <c r="AF24" s="5">
        <v>0</v>
      </c>
      <c r="AG24" s="5">
        <v>0</v>
      </c>
      <c r="AH24" s="5">
        <v>0</v>
      </c>
      <c r="AI24" s="5">
        <v>0.28851578851578852</v>
      </c>
      <c r="AJ24" s="5">
        <v>5.4445834901040495</v>
      </c>
      <c r="AK24" s="5">
        <v>16.161616161616163</v>
      </c>
      <c r="AL24" s="5">
        <v>11</v>
      </c>
      <c r="AM24" s="5">
        <v>51.851851851851855</v>
      </c>
      <c r="AN24" s="5">
        <v>52.525252525252526</v>
      </c>
      <c r="AO24" s="5">
        <v>3</v>
      </c>
      <c r="AP24" s="5">
        <v>63.299663299663301</v>
      </c>
      <c r="AQ24" s="5">
        <v>10</v>
      </c>
      <c r="AR24" s="5">
        <v>0.35601521952543397</v>
      </c>
      <c r="AS24" s="5">
        <v>5.7239057239057241</v>
      </c>
      <c r="AT24" s="5">
        <v>3</v>
      </c>
      <c r="AU24" s="5">
        <v>0</v>
      </c>
      <c r="AV24" s="5">
        <v>7</v>
      </c>
      <c r="AW24" s="5">
        <v>4.1875000000000009</v>
      </c>
      <c r="AX24" s="5">
        <v>7.9787234042553195</v>
      </c>
      <c r="AY24" s="5">
        <v>75</v>
      </c>
      <c r="AZ24" s="5">
        <v>24</v>
      </c>
      <c r="BA24" s="5">
        <v>7.7441077441077439</v>
      </c>
      <c r="BB24" s="5">
        <v>9</v>
      </c>
      <c r="BC24" s="5">
        <v>0</v>
      </c>
      <c r="BD24" s="5">
        <v>3.7037037037037037</v>
      </c>
      <c r="BE24" s="5">
        <v>25</v>
      </c>
      <c r="BF24" s="5">
        <v>0</v>
      </c>
      <c r="BG24" s="5">
        <v>2.6936026936026938</v>
      </c>
      <c r="BH24" s="5">
        <v>5</v>
      </c>
      <c r="BI24" s="5">
        <v>25</v>
      </c>
      <c r="BJ24" s="5">
        <v>1</v>
      </c>
      <c r="BK24" s="5">
        <v>4.0404040404040407</v>
      </c>
      <c r="BL24" s="5">
        <v>4</v>
      </c>
      <c r="BM24" s="5">
        <v>10</v>
      </c>
      <c r="BN24" s="5">
        <v>5.3872053872053876</v>
      </c>
      <c r="BO24" s="5">
        <v>8</v>
      </c>
      <c r="BP24" s="5">
        <v>1</v>
      </c>
      <c r="BQ24" s="5">
        <v>9.7643097643097647</v>
      </c>
      <c r="BR24" s="5">
        <v>2</v>
      </c>
      <c r="BS24" s="5">
        <v>0.88033893013660036</v>
      </c>
      <c r="BT24" s="5">
        <v>2.9244226250438548</v>
      </c>
      <c r="BU24" s="5">
        <v>2.0270552973148619</v>
      </c>
      <c r="BV24" s="5">
        <v>2.3569023569023568</v>
      </c>
      <c r="BW24" s="5">
        <v>2</v>
      </c>
      <c r="BX24" s="5">
        <v>6.0606060606060606</v>
      </c>
      <c r="BY24" s="5">
        <v>5</v>
      </c>
      <c r="BZ24" s="5">
        <v>0.33670033670033672</v>
      </c>
      <c r="CA24" s="5">
        <v>3</v>
      </c>
      <c r="CB24" s="5">
        <v>0.33670033670033672</v>
      </c>
      <c r="CC24" s="5">
        <v>1</v>
      </c>
      <c r="CD24" s="5">
        <v>4.166666666666667</v>
      </c>
      <c r="CE24" s="5">
        <v>3.7037037037037037</v>
      </c>
      <c r="CF24" s="5">
        <v>4</v>
      </c>
      <c r="CG24" s="5">
        <v>297</v>
      </c>
      <c r="CH24" s="5">
        <v>32</v>
      </c>
      <c r="CI24" s="5">
        <v>6.7340067340067344</v>
      </c>
      <c r="CJ24" s="5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zoomScale="150" zoomScaleNormal="150" zoomScalePageLayoutView="150" workbookViewId="0">
      <selection sqref="A1:XFD1048576"/>
    </sheetView>
  </sheetViews>
  <sheetFormatPr baseColWidth="10" defaultColWidth="8.83203125" defaultRowHeight="14" x14ac:dyDescent="0"/>
  <cols>
    <col min="1" max="1" width="8.83203125" style="1"/>
    <col min="2" max="2" width="20.5" style="1" customWidth="1"/>
    <col min="3" max="3" width="32.5" style="1" customWidth="1"/>
    <col min="4" max="4" width="10" style="1" bestFit="1" customWidth="1"/>
    <col min="5" max="5" width="11.5" style="1" bestFit="1" customWidth="1"/>
    <col min="6" max="6" width="8.83203125" style="1"/>
    <col min="7" max="7" width="12" style="1" bestFit="1" customWidth="1"/>
    <col min="8" max="9" width="5.1640625" style="1" bestFit="1" customWidth="1"/>
    <col min="10" max="10" width="8" style="1" bestFit="1" customWidth="1"/>
    <col min="11" max="11" width="7.1640625" style="1" bestFit="1" customWidth="1"/>
    <col min="12" max="12" width="11" style="1" bestFit="1" customWidth="1"/>
    <col min="13" max="13" width="10.33203125" style="1" bestFit="1" customWidth="1"/>
    <col min="14" max="14" width="12.6640625" style="1" bestFit="1" customWidth="1"/>
    <col min="15" max="15" width="9.5" style="1" bestFit="1" customWidth="1"/>
    <col min="16" max="16384" width="8.83203125" style="1"/>
  </cols>
  <sheetData>
    <row r="1" spans="1:15" s="2" customFormat="1" ht="13" customHeight="1">
      <c r="A1" s="8" t="s">
        <v>281</v>
      </c>
      <c r="B1" s="9" t="s">
        <v>283</v>
      </c>
      <c r="C1" s="9" t="s">
        <v>284</v>
      </c>
      <c r="D1" s="9" t="s">
        <v>285</v>
      </c>
      <c r="E1" s="9" t="s">
        <v>286</v>
      </c>
      <c r="F1" s="9" t="s">
        <v>508</v>
      </c>
      <c r="G1" s="9" t="s">
        <v>509</v>
      </c>
      <c r="H1" s="9" t="s">
        <v>510</v>
      </c>
      <c r="I1" s="9" t="s">
        <v>511</v>
      </c>
      <c r="J1" s="9" t="s">
        <v>512</v>
      </c>
      <c r="K1" s="9" t="s">
        <v>513</v>
      </c>
      <c r="L1" s="9" t="s">
        <v>514</v>
      </c>
      <c r="M1" s="10" t="s">
        <v>515</v>
      </c>
      <c r="N1" s="11" t="s">
        <v>516</v>
      </c>
      <c r="O1" s="12" t="s">
        <v>517</v>
      </c>
    </row>
    <row r="2" spans="1:15" s="2" customFormat="1" ht="13" customHeight="1">
      <c r="A2" s="13">
        <v>10769</v>
      </c>
      <c r="B2" s="14" t="s">
        <v>325</v>
      </c>
      <c r="C2" s="14" t="s">
        <v>326</v>
      </c>
      <c r="D2" s="2">
        <v>37.746299999999998</v>
      </c>
      <c r="E2" s="2">
        <v>-108.2362</v>
      </c>
      <c r="F2" s="15">
        <v>2.76E-2</v>
      </c>
      <c r="G2" s="15">
        <v>2515.984375</v>
      </c>
      <c r="H2" s="15">
        <v>21</v>
      </c>
      <c r="I2" s="15" t="s">
        <v>518</v>
      </c>
      <c r="J2" s="15">
        <v>12.54</v>
      </c>
      <c r="K2" s="15">
        <v>-1.17</v>
      </c>
      <c r="L2" s="15">
        <v>556.80805699999996</v>
      </c>
      <c r="M2" s="15">
        <v>4.3540000000000002E-3</v>
      </c>
      <c r="N2" s="16">
        <v>86.120666999999997</v>
      </c>
      <c r="O2" s="17">
        <v>41856</v>
      </c>
    </row>
    <row r="3" spans="1:15" s="2" customFormat="1" ht="13" customHeight="1">
      <c r="A3" s="13" t="s">
        <v>143</v>
      </c>
      <c r="B3" s="14" t="s">
        <v>335</v>
      </c>
      <c r="C3" s="14" t="s">
        <v>336</v>
      </c>
      <c r="D3" s="2">
        <v>37.705390000000001</v>
      </c>
      <c r="E3" s="2">
        <v>-108.246014</v>
      </c>
      <c r="F3" s="15">
        <v>2.5999999999999999E-3</v>
      </c>
      <c r="G3" s="15">
        <v>2423.3156739999999</v>
      </c>
      <c r="H3" s="15">
        <v>21</v>
      </c>
      <c r="I3" s="15" t="s">
        <v>518</v>
      </c>
      <c r="J3" s="15">
        <v>13.44</v>
      </c>
      <c r="K3" s="15">
        <v>-0.64</v>
      </c>
      <c r="L3" s="15">
        <v>487.33667000000003</v>
      </c>
      <c r="M3" s="15">
        <v>3.068E-3</v>
      </c>
      <c r="N3" s="16">
        <v>83.209001000000001</v>
      </c>
      <c r="O3" s="17">
        <v>41856</v>
      </c>
    </row>
    <row r="4" spans="1:15" s="2" customFormat="1" ht="13" customHeight="1">
      <c r="A4" s="13" t="s">
        <v>136</v>
      </c>
      <c r="B4" s="14" t="s">
        <v>332</v>
      </c>
      <c r="C4" s="18" t="s">
        <v>333</v>
      </c>
      <c r="D4" s="19">
        <v>37.598635000000002</v>
      </c>
      <c r="E4" s="19">
        <v>-108.112647</v>
      </c>
      <c r="F4" s="15">
        <v>3.1199999999999999E-2</v>
      </c>
      <c r="G4" s="15">
        <v>2491.0979000000002</v>
      </c>
      <c r="H4" s="15">
        <v>21</v>
      </c>
      <c r="I4" s="15" t="s">
        <v>518</v>
      </c>
      <c r="J4" s="15">
        <v>11.78</v>
      </c>
      <c r="K4" s="15">
        <v>-0.73</v>
      </c>
      <c r="L4" s="15">
        <v>533.84389599999997</v>
      </c>
      <c r="M4" s="15">
        <v>4.1729999999999996E-3</v>
      </c>
      <c r="N4" s="16">
        <v>109.298</v>
      </c>
      <c r="O4" s="20">
        <v>41856</v>
      </c>
    </row>
    <row r="5" spans="1:15" s="2" customFormat="1" ht="13" customHeight="1">
      <c r="A5" s="13">
        <v>9717</v>
      </c>
      <c r="B5" s="14" t="s">
        <v>343</v>
      </c>
      <c r="C5" s="18" t="s">
        <v>344</v>
      </c>
      <c r="D5" s="19">
        <v>37.304149000000002</v>
      </c>
      <c r="E5" s="19">
        <v>-108.357838</v>
      </c>
      <c r="F5" s="15">
        <v>1.6500000000000001E-2</v>
      </c>
      <c r="G5" s="15">
        <v>2010.056519</v>
      </c>
      <c r="H5" s="15">
        <v>20</v>
      </c>
      <c r="I5" s="15" t="s">
        <v>519</v>
      </c>
      <c r="J5" s="15">
        <v>15.09</v>
      </c>
      <c r="K5" s="15">
        <v>1.27</v>
      </c>
      <c r="L5" s="15">
        <v>337.26889599999998</v>
      </c>
      <c r="M5" s="15">
        <v>1.3940000000000001E-3</v>
      </c>
      <c r="N5" s="16">
        <v>74.576533999999995</v>
      </c>
      <c r="O5" s="20">
        <v>41857</v>
      </c>
    </row>
    <row r="6" spans="1:15" s="2" customFormat="1" ht="13" customHeight="1">
      <c r="A6" s="13" t="s">
        <v>107</v>
      </c>
      <c r="B6" s="14" t="s">
        <v>347</v>
      </c>
      <c r="C6" s="18" t="s">
        <v>348</v>
      </c>
      <c r="D6" s="19">
        <v>37.427700000000002</v>
      </c>
      <c r="E6" s="19">
        <v>-107.6752</v>
      </c>
      <c r="F6" s="21"/>
      <c r="G6" s="22"/>
      <c r="H6" s="19"/>
      <c r="I6" s="19"/>
      <c r="J6" s="22"/>
      <c r="K6" s="22"/>
      <c r="L6" s="22"/>
      <c r="M6" s="21"/>
      <c r="N6" s="16">
        <v>90.878332999999998</v>
      </c>
      <c r="O6" s="20">
        <v>41857</v>
      </c>
    </row>
    <row r="7" spans="1:15" s="2" customFormat="1" ht="13" customHeight="1">
      <c r="A7" s="13">
        <v>9372</v>
      </c>
      <c r="B7" s="14" t="s">
        <v>339</v>
      </c>
      <c r="C7" s="18" t="s">
        <v>340</v>
      </c>
      <c r="D7" s="19">
        <v>37.473984999999999</v>
      </c>
      <c r="E7" s="19">
        <v>-107.546542</v>
      </c>
      <c r="F7" s="15">
        <v>1.49E-2</v>
      </c>
      <c r="G7" s="15">
        <v>2400.975586</v>
      </c>
      <c r="H7" s="15">
        <v>21</v>
      </c>
      <c r="I7" s="15" t="s">
        <v>520</v>
      </c>
      <c r="J7" s="15">
        <v>12.09</v>
      </c>
      <c r="K7" s="15">
        <v>-1.41</v>
      </c>
      <c r="L7" s="15">
        <v>590.83110399999998</v>
      </c>
      <c r="M7" s="15">
        <v>2.3319999999999999E-3</v>
      </c>
      <c r="N7" s="16">
        <v>103.6024</v>
      </c>
      <c r="O7" s="20">
        <v>41857</v>
      </c>
    </row>
    <row r="8" spans="1:15" s="19" customFormat="1" ht="13" customHeight="1">
      <c r="A8" s="13">
        <v>9245</v>
      </c>
      <c r="B8" s="14" t="s">
        <v>352</v>
      </c>
      <c r="C8" s="18" t="s">
        <v>353</v>
      </c>
      <c r="D8" s="19">
        <v>37.172522999999998</v>
      </c>
      <c r="E8" s="19">
        <v>-107.295287</v>
      </c>
      <c r="F8" s="23"/>
      <c r="G8" s="24"/>
      <c r="H8" s="23"/>
      <c r="I8" s="23"/>
      <c r="J8" s="23"/>
      <c r="K8" s="23"/>
      <c r="L8" s="24"/>
      <c r="M8" s="23"/>
      <c r="N8" s="16">
        <v>58.476714000000001</v>
      </c>
      <c r="O8" s="20">
        <v>41858</v>
      </c>
    </row>
    <row r="9" spans="1:15" s="19" customFormat="1" ht="13" customHeight="1">
      <c r="A9" s="13">
        <v>9274</v>
      </c>
      <c r="B9" s="14" t="s">
        <v>356</v>
      </c>
      <c r="C9" s="18" t="s">
        <v>357</v>
      </c>
      <c r="D9" s="19">
        <v>37.455877000000001</v>
      </c>
      <c r="E9" s="19">
        <v>-107.198972</v>
      </c>
      <c r="F9" s="15">
        <v>4.7000000000000002E-3</v>
      </c>
      <c r="G9" s="15">
        <v>2371.4516600000002</v>
      </c>
      <c r="H9" s="15">
        <v>21</v>
      </c>
      <c r="I9" s="15" t="s">
        <v>521</v>
      </c>
      <c r="J9" s="15">
        <v>14.02</v>
      </c>
      <c r="K9" s="15">
        <v>0.52</v>
      </c>
      <c r="L9" s="15">
        <v>538.63164099999995</v>
      </c>
      <c r="M9" s="15">
        <v>1.449E-3</v>
      </c>
      <c r="N9" s="16">
        <v>79.835199000000003</v>
      </c>
      <c r="O9" s="20">
        <v>41858</v>
      </c>
    </row>
    <row r="10" spans="1:15" s="19" customFormat="1" ht="13" customHeight="1">
      <c r="A10" s="13">
        <v>9862</v>
      </c>
      <c r="B10" s="14" t="s">
        <v>364</v>
      </c>
      <c r="C10" s="18" t="s">
        <v>365</v>
      </c>
      <c r="D10" s="19">
        <v>37.143698000000001</v>
      </c>
      <c r="E10" s="19">
        <v>-106.88550600000001</v>
      </c>
      <c r="F10" s="15">
        <v>2.4E-2</v>
      </c>
      <c r="G10" s="15">
        <v>2207.79126</v>
      </c>
      <c r="H10" s="15">
        <v>21</v>
      </c>
      <c r="I10" s="15" t="s">
        <v>521</v>
      </c>
      <c r="J10" s="15">
        <v>13.94</v>
      </c>
      <c r="K10" s="15">
        <v>0.95</v>
      </c>
      <c r="L10" s="15">
        <v>487.74887699999999</v>
      </c>
      <c r="M10" s="15">
        <v>2.9390000000000002E-3</v>
      </c>
      <c r="N10" s="16">
        <v>78.449363000000005</v>
      </c>
      <c r="O10" s="20">
        <v>41858</v>
      </c>
    </row>
    <row r="11" spans="1:15" s="2" customFormat="1" ht="13" customHeight="1">
      <c r="A11" s="13">
        <v>9853</v>
      </c>
      <c r="B11" s="14" t="s">
        <v>360</v>
      </c>
      <c r="C11" s="15" t="s">
        <v>361</v>
      </c>
      <c r="D11" s="19">
        <v>37.060502999999997</v>
      </c>
      <c r="E11" s="19">
        <v>-106.693152</v>
      </c>
      <c r="F11" s="15">
        <v>9.4999999999999998E-3</v>
      </c>
      <c r="G11" s="15">
        <v>2390.7883299999999</v>
      </c>
      <c r="H11" s="15">
        <v>21</v>
      </c>
      <c r="I11" s="15" t="s">
        <v>521</v>
      </c>
      <c r="J11" s="15">
        <v>13.05</v>
      </c>
      <c r="K11" s="15">
        <v>0.51</v>
      </c>
      <c r="L11" s="15">
        <v>482.92890599999998</v>
      </c>
      <c r="M11" s="15">
        <v>1.7750000000000001E-3</v>
      </c>
      <c r="N11" s="16">
        <v>86.247857999999994</v>
      </c>
      <c r="O11" s="20">
        <v>41858</v>
      </c>
    </row>
    <row r="12" spans="1:15" s="2" customFormat="1" ht="13" customHeight="1">
      <c r="A12" s="13">
        <v>10329</v>
      </c>
      <c r="B12" s="19" t="s">
        <v>379</v>
      </c>
      <c r="C12" s="15" t="s">
        <v>380</v>
      </c>
      <c r="D12" s="19">
        <v>38.023888999999997</v>
      </c>
      <c r="E12" s="19">
        <v>-106.841944</v>
      </c>
      <c r="F12" s="21"/>
      <c r="G12" s="22"/>
      <c r="H12" s="19"/>
      <c r="I12" s="19"/>
      <c r="J12" s="21"/>
      <c r="K12" s="21"/>
      <c r="L12" s="22"/>
      <c r="M12" s="21"/>
      <c r="N12" s="16">
        <v>62.115001999999997</v>
      </c>
      <c r="O12" s="20">
        <v>41863</v>
      </c>
    </row>
    <row r="13" spans="1:15" s="14" customFormat="1" ht="12.75" customHeight="1">
      <c r="A13" s="13">
        <v>10324</v>
      </c>
      <c r="B13" s="14" t="s">
        <v>372</v>
      </c>
      <c r="C13" s="18" t="s">
        <v>376</v>
      </c>
      <c r="D13" s="19">
        <v>38.223889999999997</v>
      </c>
      <c r="E13" s="19">
        <v>-106.743961</v>
      </c>
      <c r="F13" s="15">
        <v>9.5999999999999992E-3</v>
      </c>
      <c r="G13" s="15">
        <v>2748.9860840000001</v>
      </c>
      <c r="H13" s="15">
        <v>21</v>
      </c>
      <c r="I13" s="15" t="s">
        <v>522</v>
      </c>
      <c r="J13" s="15">
        <v>13.61</v>
      </c>
      <c r="K13" s="15">
        <v>-1.1299999999999999</v>
      </c>
      <c r="L13" s="15">
        <v>308.91498999999999</v>
      </c>
      <c r="M13" s="15">
        <v>9.0899999999999998E-4</v>
      </c>
      <c r="N13" s="16">
        <v>56.987555999999998</v>
      </c>
      <c r="O13" s="20">
        <v>41863</v>
      </c>
    </row>
    <row r="14" spans="1:15" s="14" customFormat="1" ht="13" customHeight="1">
      <c r="A14" s="13">
        <v>10283</v>
      </c>
      <c r="B14" s="14" t="s">
        <v>368</v>
      </c>
      <c r="C14" s="18" t="s">
        <v>369</v>
      </c>
      <c r="D14" s="19">
        <v>38.106758999999997</v>
      </c>
      <c r="E14" s="19">
        <v>-107.03497400000001</v>
      </c>
      <c r="F14" s="15">
        <v>3.1699999999999999E-2</v>
      </c>
      <c r="G14" s="15">
        <v>2689.389893</v>
      </c>
      <c r="H14" s="15">
        <v>21</v>
      </c>
      <c r="I14" s="15" t="s">
        <v>523</v>
      </c>
      <c r="J14" s="15">
        <v>11.9</v>
      </c>
      <c r="K14" s="15">
        <v>-1.1599999999999999</v>
      </c>
      <c r="L14" s="15">
        <v>273.958325</v>
      </c>
      <c r="M14" s="15">
        <v>8.1939999999999999E-3</v>
      </c>
      <c r="N14" s="16">
        <v>60.777999999999999</v>
      </c>
      <c r="O14" s="20">
        <v>41863</v>
      </c>
    </row>
    <row r="15" spans="1:15" s="14" customFormat="1" ht="13" customHeight="1">
      <c r="A15" s="13">
        <v>10322</v>
      </c>
      <c r="B15" s="14" t="s">
        <v>372</v>
      </c>
      <c r="C15" s="18" t="s">
        <v>373</v>
      </c>
      <c r="D15" s="19">
        <v>38.437249999999999</v>
      </c>
      <c r="E15" s="19">
        <v>-106.7625</v>
      </c>
      <c r="F15" s="23"/>
      <c r="G15" s="24"/>
      <c r="H15" s="23"/>
      <c r="I15" s="23"/>
      <c r="J15" s="23"/>
      <c r="K15" s="23"/>
      <c r="L15" s="24"/>
      <c r="M15" s="23"/>
      <c r="N15" s="16">
        <v>50.788511999999997</v>
      </c>
      <c r="O15" s="20">
        <v>41863</v>
      </c>
    </row>
    <row r="16" spans="1:15" s="14" customFormat="1" ht="13" customHeight="1">
      <c r="A16" s="13" t="s">
        <v>22</v>
      </c>
      <c r="B16" s="14" t="s">
        <v>386</v>
      </c>
      <c r="C16" s="18" t="s">
        <v>387</v>
      </c>
      <c r="D16" s="19">
        <v>38.695605</v>
      </c>
      <c r="E16" s="19">
        <v>-107.0714</v>
      </c>
      <c r="F16" s="15">
        <v>4.6600000000000003E-2</v>
      </c>
      <c r="G16" s="15">
        <v>2740.22876</v>
      </c>
      <c r="H16" s="15">
        <v>21</v>
      </c>
      <c r="I16" s="15" t="s">
        <v>524</v>
      </c>
      <c r="J16" s="15">
        <v>11.81</v>
      </c>
      <c r="K16" s="15">
        <v>-7.0000000000000007E-2</v>
      </c>
      <c r="L16" s="15">
        <v>472.87666000000002</v>
      </c>
      <c r="M16" s="15">
        <v>3.0070000000000001E-3</v>
      </c>
      <c r="N16" s="16">
        <v>86.7</v>
      </c>
      <c r="O16" s="20">
        <v>41864</v>
      </c>
    </row>
    <row r="17" spans="1:15" s="2" customFormat="1" ht="13" customHeight="1">
      <c r="A17" s="13" t="s">
        <v>62</v>
      </c>
      <c r="B17" s="2" t="s">
        <v>390</v>
      </c>
      <c r="C17" s="2" t="s">
        <v>391</v>
      </c>
      <c r="D17" s="2">
        <v>38.795644000000003</v>
      </c>
      <c r="E17" s="2">
        <v>-107.087673</v>
      </c>
      <c r="F17" s="15">
        <v>3.2399999999999998E-2</v>
      </c>
      <c r="G17" s="15">
        <v>2715.0920409999999</v>
      </c>
      <c r="H17" s="15">
        <v>21</v>
      </c>
      <c r="I17" s="15" t="s">
        <v>518</v>
      </c>
      <c r="J17" s="15">
        <v>11.72</v>
      </c>
      <c r="K17" s="15">
        <v>-1.26</v>
      </c>
      <c r="L17" s="15">
        <v>485.52446300000003</v>
      </c>
      <c r="M17" s="15">
        <v>3.405E-3</v>
      </c>
      <c r="N17" s="16">
        <v>64.896996000000001</v>
      </c>
      <c r="O17" s="20">
        <v>41864</v>
      </c>
    </row>
    <row r="18" spans="1:15" s="2" customFormat="1" ht="13" customHeight="1">
      <c r="A18" s="25">
        <v>10118</v>
      </c>
      <c r="B18" s="2" t="s">
        <v>383</v>
      </c>
      <c r="C18" s="2" t="s">
        <v>525</v>
      </c>
      <c r="D18" s="2">
        <v>38.963317000000004</v>
      </c>
      <c r="E18" s="2">
        <v>-106.994384</v>
      </c>
      <c r="F18" s="14"/>
      <c r="G18" s="14"/>
      <c r="H18" s="14"/>
      <c r="I18" s="14"/>
      <c r="J18" s="14"/>
      <c r="K18" s="14"/>
      <c r="L18" s="14"/>
      <c r="M18" s="14"/>
      <c r="N18" s="16">
        <v>115.656998</v>
      </c>
      <c r="O18" s="20">
        <v>41864</v>
      </c>
    </row>
    <row r="19" spans="1:15" s="2" customFormat="1" ht="13" customHeight="1">
      <c r="A19" s="25">
        <v>10232</v>
      </c>
      <c r="B19" s="2" t="s">
        <v>398</v>
      </c>
      <c r="C19" s="2" t="s">
        <v>399</v>
      </c>
      <c r="D19" s="2">
        <v>38.446510000000004</v>
      </c>
      <c r="E19" s="2">
        <v>-107.344228</v>
      </c>
      <c r="F19" s="15">
        <v>0.14879999999999999</v>
      </c>
      <c r="G19" s="15">
        <v>2279.8608399999998</v>
      </c>
      <c r="H19" s="15">
        <v>21</v>
      </c>
      <c r="I19" s="15" t="s">
        <v>522</v>
      </c>
      <c r="J19" s="15">
        <v>14.99</v>
      </c>
      <c r="K19" s="15">
        <v>-0.6</v>
      </c>
      <c r="L19" s="15">
        <v>278.62360799999999</v>
      </c>
      <c r="M19" s="15">
        <v>1.0258E-2</v>
      </c>
      <c r="N19" s="16">
        <v>44.70825</v>
      </c>
      <c r="O19" s="26">
        <v>41865</v>
      </c>
    </row>
    <row r="20" spans="1:15" s="2" customFormat="1" ht="13" customHeight="1">
      <c r="A20" s="25">
        <v>10240</v>
      </c>
      <c r="B20" s="2" t="s">
        <v>402</v>
      </c>
      <c r="C20" s="2" t="s">
        <v>403</v>
      </c>
      <c r="D20" s="2">
        <v>38.351807000000001</v>
      </c>
      <c r="E20" s="2">
        <v>-107.23636500000001</v>
      </c>
      <c r="F20" s="15">
        <v>4.9700000000000001E-2</v>
      </c>
      <c r="G20" s="15">
        <v>2336.8720699999999</v>
      </c>
      <c r="H20" s="15">
        <v>21</v>
      </c>
      <c r="I20" s="15" t="s">
        <v>522</v>
      </c>
      <c r="J20" s="15">
        <v>13.2</v>
      </c>
      <c r="K20" s="15">
        <v>-1.21</v>
      </c>
      <c r="L20" s="15">
        <v>303.92111799999998</v>
      </c>
      <c r="M20" s="15">
        <v>1.2643E-2</v>
      </c>
      <c r="N20" s="16">
        <v>68.620834000000002</v>
      </c>
      <c r="O20" s="26">
        <v>41865</v>
      </c>
    </row>
    <row r="21" spans="1:15" s="2" customFormat="1" ht="13" customHeight="1">
      <c r="A21" s="25">
        <v>10231</v>
      </c>
      <c r="B21" s="2" t="s">
        <v>394</v>
      </c>
      <c r="C21" s="2" t="s">
        <v>395</v>
      </c>
      <c r="D21" s="2">
        <v>38.405278000000003</v>
      </c>
      <c r="E21" s="2">
        <v>-107.408333</v>
      </c>
      <c r="F21" s="14"/>
      <c r="G21" s="14"/>
      <c r="H21" s="14"/>
      <c r="I21" s="14"/>
      <c r="J21" s="14"/>
      <c r="K21" s="14"/>
      <c r="L21" s="14"/>
      <c r="M21" s="14"/>
      <c r="N21" s="16">
        <v>66.066444000000004</v>
      </c>
      <c r="O21" s="26">
        <v>41865</v>
      </c>
    </row>
    <row r="22" spans="1:15" s="14" customFormat="1" ht="13" customHeight="1">
      <c r="A22" s="13">
        <v>9240</v>
      </c>
      <c r="B22" s="27" t="s">
        <v>406</v>
      </c>
      <c r="C22" s="19" t="s">
        <v>333</v>
      </c>
      <c r="D22" s="19">
        <v>37.35351</v>
      </c>
      <c r="E22" s="19">
        <v>-107.32458</v>
      </c>
      <c r="F22" s="15">
        <v>3.0499999999999999E-2</v>
      </c>
      <c r="G22" s="15">
        <v>2158.7458499999998</v>
      </c>
      <c r="H22" s="15">
        <v>21</v>
      </c>
      <c r="I22" s="15" t="s">
        <v>518</v>
      </c>
      <c r="J22" s="15">
        <v>13.63</v>
      </c>
      <c r="K22" s="15">
        <v>0.73</v>
      </c>
      <c r="L22" s="15">
        <v>523.55722700000001</v>
      </c>
      <c r="M22" s="15">
        <v>4.2119999999999996E-3</v>
      </c>
      <c r="N22" s="16">
        <v>85.269935000000004</v>
      </c>
      <c r="O22" s="28">
        <v>41878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4"/>
  <sheetViews>
    <sheetView tabSelected="1" zoomScale="150" zoomScaleNormal="150" zoomScalePageLayoutView="150" workbookViewId="0">
      <selection sqref="A1:XFD1048576"/>
    </sheetView>
  </sheetViews>
  <sheetFormatPr baseColWidth="10" defaultColWidth="8.83203125" defaultRowHeight="14" x14ac:dyDescent="0"/>
  <cols>
    <col min="1" max="1" width="32.5" style="1" bestFit="1" customWidth="1"/>
    <col min="2" max="2" width="17.33203125" style="1" customWidth="1"/>
    <col min="3" max="3" width="18.6640625" style="1" bestFit="1" customWidth="1"/>
    <col min="4" max="16384" width="8.83203125" style="1"/>
  </cols>
  <sheetData>
    <row r="3" spans="1:2">
      <c r="A3" s="1" t="s">
        <v>1010</v>
      </c>
      <c r="B3" s="1" t="s">
        <v>1011</v>
      </c>
    </row>
    <row r="4" spans="1:2">
      <c r="A4" s="50" t="s">
        <v>394</v>
      </c>
      <c r="B4" s="51">
        <v>20</v>
      </c>
    </row>
    <row r="5" spans="1:2">
      <c r="A5" s="52" t="s">
        <v>1012</v>
      </c>
      <c r="B5" s="51">
        <v>20</v>
      </c>
    </row>
    <row r="6" spans="1:2">
      <c r="A6" s="53">
        <v>20</v>
      </c>
      <c r="B6" s="51">
        <v>20</v>
      </c>
    </row>
    <row r="7" spans="1:2">
      <c r="A7" s="54" t="s">
        <v>539</v>
      </c>
      <c r="B7" s="51">
        <v>5</v>
      </c>
    </row>
    <row r="8" spans="1:2">
      <c r="A8" s="54" t="s">
        <v>545</v>
      </c>
      <c r="B8" s="51">
        <v>5</v>
      </c>
    </row>
    <row r="9" spans="1:2">
      <c r="A9" s="54" t="s">
        <v>543</v>
      </c>
      <c r="B9" s="51">
        <v>5</v>
      </c>
    </row>
    <row r="10" spans="1:2">
      <c r="A10" s="54" t="s">
        <v>541</v>
      </c>
      <c r="B10" s="51">
        <v>5</v>
      </c>
    </row>
    <row r="11" spans="1:2">
      <c r="A11" s="50" t="s">
        <v>368</v>
      </c>
      <c r="B11" s="51">
        <v>15</v>
      </c>
    </row>
    <row r="12" spans="1:2">
      <c r="A12" s="52" t="s">
        <v>804</v>
      </c>
      <c r="B12" s="51">
        <v>15</v>
      </c>
    </row>
    <row r="13" spans="1:2">
      <c r="A13" s="53">
        <v>9</v>
      </c>
      <c r="B13" s="51">
        <v>15</v>
      </c>
    </row>
    <row r="14" spans="1:2">
      <c r="A14" s="54" t="s">
        <v>539</v>
      </c>
      <c r="B14" s="51">
        <v>3</v>
      </c>
    </row>
    <row r="15" spans="1:2">
      <c r="A15" s="54" t="s">
        <v>545</v>
      </c>
      <c r="B15" s="51">
        <v>4</v>
      </c>
    </row>
    <row r="16" spans="1:2">
      <c r="A16" s="54" t="s">
        <v>543</v>
      </c>
      <c r="B16" s="51">
        <v>3</v>
      </c>
    </row>
    <row r="17" spans="1:2">
      <c r="A17" s="54" t="s">
        <v>541</v>
      </c>
      <c r="B17" s="51">
        <v>5</v>
      </c>
    </row>
    <row r="18" spans="1:2">
      <c r="A18" s="50" t="s">
        <v>372</v>
      </c>
      <c r="B18" s="51">
        <v>33</v>
      </c>
    </row>
    <row r="19" spans="1:2">
      <c r="A19" s="52" t="s">
        <v>783</v>
      </c>
      <c r="B19" s="51">
        <v>13</v>
      </c>
    </row>
    <row r="20" spans="1:2">
      <c r="A20" s="53">
        <v>6</v>
      </c>
      <c r="B20" s="51">
        <v>13</v>
      </c>
    </row>
    <row r="21" spans="1:2">
      <c r="A21" s="54" t="s">
        <v>539</v>
      </c>
      <c r="B21" s="51">
        <v>2</v>
      </c>
    </row>
    <row r="22" spans="1:2">
      <c r="A22" s="54" t="s">
        <v>545</v>
      </c>
      <c r="B22" s="51">
        <v>3</v>
      </c>
    </row>
    <row r="23" spans="1:2">
      <c r="A23" s="54" t="s">
        <v>543</v>
      </c>
      <c r="B23" s="51">
        <v>4</v>
      </c>
    </row>
    <row r="24" spans="1:2">
      <c r="A24" s="54" t="s">
        <v>541</v>
      </c>
      <c r="B24" s="51">
        <v>4</v>
      </c>
    </row>
    <row r="25" spans="1:2">
      <c r="A25" s="52" t="s">
        <v>1013</v>
      </c>
      <c r="B25" s="51">
        <v>20</v>
      </c>
    </row>
    <row r="26" spans="1:2">
      <c r="A26" s="53">
        <v>1</v>
      </c>
      <c r="B26" s="51">
        <v>20</v>
      </c>
    </row>
    <row r="27" spans="1:2">
      <c r="A27" s="54" t="s">
        <v>539</v>
      </c>
      <c r="B27" s="51">
        <v>5</v>
      </c>
    </row>
    <row r="28" spans="1:2">
      <c r="A28" s="54" t="s">
        <v>545</v>
      </c>
      <c r="B28" s="51">
        <v>5</v>
      </c>
    </row>
    <row r="29" spans="1:2">
      <c r="A29" s="54" t="s">
        <v>543</v>
      </c>
      <c r="B29" s="51">
        <v>5</v>
      </c>
    </row>
    <row r="30" spans="1:2">
      <c r="A30" s="54" t="s">
        <v>541</v>
      </c>
      <c r="B30" s="51">
        <v>5</v>
      </c>
    </row>
    <row r="31" spans="1:2">
      <c r="A31" s="50" t="s">
        <v>383</v>
      </c>
      <c r="B31" s="51">
        <v>20</v>
      </c>
    </row>
    <row r="32" spans="1:2">
      <c r="A32" s="52" t="s">
        <v>885</v>
      </c>
      <c r="B32" s="51">
        <v>20</v>
      </c>
    </row>
    <row r="33" spans="1:2">
      <c r="A33" s="53">
        <v>12</v>
      </c>
      <c r="B33" s="51">
        <v>20</v>
      </c>
    </row>
    <row r="34" spans="1:2">
      <c r="A34" s="54" t="s">
        <v>539</v>
      </c>
      <c r="B34" s="51">
        <v>5</v>
      </c>
    </row>
    <row r="35" spans="1:2">
      <c r="A35" s="54" t="s">
        <v>545</v>
      </c>
      <c r="B35" s="51">
        <v>5</v>
      </c>
    </row>
    <row r="36" spans="1:2">
      <c r="A36" s="54" t="s">
        <v>543</v>
      </c>
      <c r="B36" s="51">
        <v>5</v>
      </c>
    </row>
    <row r="37" spans="1:2">
      <c r="A37" s="54" t="s">
        <v>541</v>
      </c>
      <c r="B37" s="51">
        <v>5</v>
      </c>
    </row>
    <row r="38" spans="1:2">
      <c r="A38" s="50" t="s">
        <v>969</v>
      </c>
      <c r="B38" s="51">
        <v>39</v>
      </c>
    </row>
    <row r="39" spans="1:2">
      <c r="A39" s="52" t="s">
        <v>333</v>
      </c>
      <c r="B39" s="51">
        <v>39</v>
      </c>
    </row>
    <row r="40" spans="1:2">
      <c r="A40" s="53">
        <v>17</v>
      </c>
      <c r="B40" s="51">
        <v>19</v>
      </c>
    </row>
    <row r="41" spans="1:2">
      <c r="A41" s="54" t="s">
        <v>539</v>
      </c>
      <c r="B41" s="51">
        <v>6</v>
      </c>
    </row>
    <row r="42" spans="1:2">
      <c r="A42" s="54" t="s">
        <v>545</v>
      </c>
      <c r="B42" s="51">
        <v>5</v>
      </c>
    </row>
    <row r="43" spans="1:2">
      <c r="A43" s="54" t="s">
        <v>543</v>
      </c>
      <c r="B43" s="51">
        <v>2</v>
      </c>
    </row>
    <row r="44" spans="1:2">
      <c r="A44" s="54" t="s">
        <v>541</v>
      </c>
      <c r="B44" s="51">
        <v>6</v>
      </c>
    </row>
    <row r="45" spans="1:2">
      <c r="A45" s="53">
        <v>18</v>
      </c>
      <c r="B45" s="51">
        <v>20</v>
      </c>
    </row>
    <row r="46" spans="1:2">
      <c r="A46" s="54" t="s">
        <v>539</v>
      </c>
      <c r="B46" s="51">
        <v>5</v>
      </c>
    </row>
    <row r="47" spans="1:2">
      <c r="A47" s="54" t="s">
        <v>545</v>
      </c>
      <c r="B47" s="51">
        <v>5</v>
      </c>
    </row>
    <row r="48" spans="1:2">
      <c r="A48" s="54" t="s">
        <v>543</v>
      </c>
      <c r="B48" s="51">
        <v>5</v>
      </c>
    </row>
    <row r="49" spans="1:2">
      <c r="A49" s="54" t="s">
        <v>541</v>
      </c>
      <c r="B49" s="51">
        <v>5</v>
      </c>
    </row>
    <row r="50" spans="1:2">
      <c r="A50" s="50" t="s">
        <v>325</v>
      </c>
      <c r="B50" s="51">
        <v>8</v>
      </c>
    </row>
    <row r="51" spans="1:2">
      <c r="A51" s="52" t="s">
        <v>1014</v>
      </c>
      <c r="B51" s="51">
        <v>8</v>
      </c>
    </row>
    <row r="52" spans="1:2">
      <c r="A52" s="53">
        <v>14</v>
      </c>
      <c r="B52" s="51">
        <v>8</v>
      </c>
    </row>
    <row r="53" spans="1:2">
      <c r="A53" s="54" t="s">
        <v>539</v>
      </c>
      <c r="B53" s="51">
        <v>2</v>
      </c>
    </row>
    <row r="54" spans="1:2">
      <c r="A54" s="54" t="s">
        <v>545</v>
      </c>
      <c r="B54" s="51">
        <v>1</v>
      </c>
    </row>
    <row r="55" spans="1:2">
      <c r="A55" s="54" t="s">
        <v>543</v>
      </c>
      <c r="B55" s="51">
        <v>2</v>
      </c>
    </row>
    <row r="56" spans="1:2">
      <c r="A56" s="54" t="s">
        <v>541</v>
      </c>
      <c r="B56" s="51">
        <v>3</v>
      </c>
    </row>
    <row r="57" spans="1:2">
      <c r="A57" s="50" t="s">
        <v>347</v>
      </c>
      <c r="B57" s="51">
        <v>15</v>
      </c>
    </row>
    <row r="58" spans="1:2">
      <c r="A58" s="52" t="s">
        <v>1015</v>
      </c>
      <c r="B58" s="51">
        <v>15</v>
      </c>
    </row>
    <row r="59" spans="1:2">
      <c r="A59" s="53">
        <v>17</v>
      </c>
      <c r="B59" s="51">
        <v>15</v>
      </c>
    </row>
    <row r="60" spans="1:2">
      <c r="A60" s="54" t="s">
        <v>539</v>
      </c>
      <c r="B60" s="51">
        <v>2</v>
      </c>
    </row>
    <row r="61" spans="1:2">
      <c r="A61" s="54" t="s">
        <v>545</v>
      </c>
      <c r="B61" s="51">
        <v>5</v>
      </c>
    </row>
    <row r="62" spans="1:2">
      <c r="A62" s="54" t="s">
        <v>543</v>
      </c>
      <c r="B62" s="51">
        <v>3</v>
      </c>
    </row>
    <row r="63" spans="1:2">
      <c r="A63" s="54" t="s">
        <v>541</v>
      </c>
      <c r="B63" s="51">
        <v>5</v>
      </c>
    </row>
    <row r="64" spans="1:2">
      <c r="A64" s="50" t="s">
        <v>402</v>
      </c>
      <c r="B64" s="51">
        <v>20</v>
      </c>
    </row>
    <row r="65" spans="1:2">
      <c r="A65" s="52" t="s">
        <v>927</v>
      </c>
      <c r="B65" s="51">
        <v>20</v>
      </c>
    </row>
    <row r="66" spans="1:2">
      <c r="A66" s="53">
        <v>21</v>
      </c>
      <c r="B66" s="51">
        <v>20</v>
      </c>
    </row>
    <row r="67" spans="1:2">
      <c r="A67" s="54" t="s">
        <v>539</v>
      </c>
      <c r="B67" s="51">
        <v>5</v>
      </c>
    </row>
    <row r="68" spans="1:2">
      <c r="A68" s="54" t="s">
        <v>545</v>
      </c>
      <c r="B68" s="51">
        <v>5</v>
      </c>
    </row>
    <row r="69" spans="1:2">
      <c r="A69" s="54" t="s">
        <v>543</v>
      </c>
      <c r="B69" s="51">
        <v>5</v>
      </c>
    </row>
    <row r="70" spans="1:2">
      <c r="A70" s="54" t="s">
        <v>541</v>
      </c>
      <c r="B70" s="51">
        <v>5</v>
      </c>
    </row>
    <row r="71" spans="1:2">
      <c r="A71" s="50" t="s">
        <v>343</v>
      </c>
      <c r="B71" s="51">
        <v>40</v>
      </c>
    </row>
    <row r="72" spans="1:2">
      <c r="A72" s="52" t="s">
        <v>1016</v>
      </c>
      <c r="B72" s="51">
        <v>40</v>
      </c>
    </row>
    <row r="73" spans="1:2">
      <c r="A73" s="53">
        <v>3</v>
      </c>
      <c r="B73" s="51">
        <v>20</v>
      </c>
    </row>
    <row r="74" spans="1:2">
      <c r="A74" s="54" t="s">
        <v>539</v>
      </c>
      <c r="B74" s="51">
        <v>5</v>
      </c>
    </row>
    <row r="75" spans="1:2">
      <c r="A75" s="54" t="s">
        <v>545</v>
      </c>
      <c r="B75" s="51">
        <v>5</v>
      </c>
    </row>
    <row r="76" spans="1:2">
      <c r="A76" s="54" t="s">
        <v>543</v>
      </c>
      <c r="B76" s="51">
        <v>5</v>
      </c>
    </row>
    <row r="77" spans="1:2">
      <c r="A77" s="54" t="s">
        <v>541</v>
      </c>
      <c r="B77" s="51">
        <v>5</v>
      </c>
    </row>
    <row r="78" spans="1:2">
      <c r="A78" s="53">
        <v>7</v>
      </c>
      <c r="B78" s="51">
        <v>20</v>
      </c>
    </row>
    <row r="79" spans="1:2">
      <c r="A79" s="54" t="s">
        <v>539</v>
      </c>
      <c r="B79" s="51">
        <v>5</v>
      </c>
    </row>
    <row r="80" spans="1:2">
      <c r="A80" s="54" t="s">
        <v>545</v>
      </c>
      <c r="B80" s="51">
        <v>5</v>
      </c>
    </row>
    <row r="81" spans="1:2">
      <c r="A81" s="54" t="s">
        <v>543</v>
      </c>
      <c r="B81" s="51">
        <v>5</v>
      </c>
    </row>
    <row r="82" spans="1:2">
      <c r="A82" s="54" t="s">
        <v>541</v>
      </c>
      <c r="B82" s="51">
        <v>5</v>
      </c>
    </row>
    <row r="83" spans="1:2">
      <c r="A83" s="50" t="s">
        <v>386</v>
      </c>
      <c r="B83" s="51">
        <v>20</v>
      </c>
    </row>
    <row r="84" spans="1:2">
      <c r="A84" s="52" t="s">
        <v>1017</v>
      </c>
      <c r="B84" s="51">
        <v>20</v>
      </c>
    </row>
    <row r="85" spans="1:2">
      <c r="A85" s="53">
        <v>10</v>
      </c>
      <c r="B85" s="51">
        <v>20</v>
      </c>
    </row>
    <row r="86" spans="1:2">
      <c r="A86" s="54" t="s">
        <v>539</v>
      </c>
      <c r="B86" s="51">
        <v>5</v>
      </c>
    </row>
    <row r="87" spans="1:2">
      <c r="A87" s="54" t="s">
        <v>545</v>
      </c>
      <c r="B87" s="51">
        <v>5</v>
      </c>
    </row>
    <row r="88" spans="1:2">
      <c r="A88" s="54" t="s">
        <v>543</v>
      </c>
      <c r="B88" s="51">
        <v>5</v>
      </c>
    </row>
    <row r="89" spans="1:2">
      <c r="A89" s="54" t="s">
        <v>541</v>
      </c>
      <c r="B89" s="51">
        <v>5</v>
      </c>
    </row>
    <row r="90" spans="1:2">
      <c r="A90" s="50" t="s">
        <v>360</v>
      </c>
      <c r="B90" s="51">
        <v>8</v>
      </c>
    </row>
    <row r="91" spans="1:2">
      <c r="A91" s="52" t="s">
        <v>1018</v>
      </c>
      <c r="B91" s="51">
        <v>8</v>
      </c>
    </row>
    <row r="92" spans="1:2">
      <c r="A92" s="53">
        <v>8</v>
      </c>
      <c r="B92" s="51">
        <v>8</v>
      </c>
    </row>
    <row r="93" spans="1:2">
      <c r="A93" s="54" t="s">
        <v>539</v>
      </c>
      <c r="B93" s="51">
        <v>2</v>
      </c>
    </row>
    <row r="94" spans="1:2">
      <c r="A94" s="54" t="s">
        <v>545</v>
      </c>
      <c r="B94" s="51">
        <v>1</v>
      </c>
    </row>
    <row r="95" spans="1:2">
      <c r="A95" s="54" t="s">
        <v>543</v>
      </c>
      <c r="B95" s="51">
        <v>3</v>
      </c>
    </row>
    <row r="96" spans="1:2">
      <c r="A96" s="54" t="s">
        <v>541</v>
      </c>
      <c r="B96" s="51">
        <v>2</v>
      </c>
    </row>
    <row r="97" spans="1:2">
      <c r="A97" s="50" t="s">
        <v>390</v>
      </c>
      <c r="B97" s="51">
        <v>20</v>
      </c>
    </row>
    <row r="98" spans="1:2">
      <c r="A98" s="52" t="s">
        <v>1019</v>
      </c>
      <c r="B98" s="51">
        <v>20</v>
      </c>
    </row>
    <row r="99" spans="1:2">
      <c r="A99" s="53">
        <v>11</v>
      </c>
      <c r="B99" s="51">
        <v>20</v>
      </c>
    </row>
    <row r="100" spans="1:2">
      <c r="A100" s="54" t="s">
        <v>539</v>
      </c>
      <c r="B100" s="51">
        <v>5</v>
      </c>
    </row>
    <row r="101" spans="1:2">
      <c r="A101" s="54" t="s">
        <v>545</v>
      </c>
      <c r="B101" s="51">
        <v>5</v>
      </c>
    </row>
    <row r="102" spans="1:2">
      <c r="A102" s="54" t="s">
        <v>543</v>
      </c>
      <c r="B102" s="51">
        <v>5</v>
      </c>
    </row>
    <row r="103" spans="1:2">
      <c r="A103" s="54" t="s">
        <v>541</v>
      </c>
      <c r="B103" s="51">
        <v>5</v>
      </c>
    </row>
    <row r="104" spans="1:2">
      <c r="A104" s="50" t="s">
        <v>398</v>
      </c>
      <c r="B104" s="51">
        <v>20</v>
      </c>
    </row>
    <row r="105" spans="1:2">
      <c r="A105" s="52" t="s">
        <v>1020</v>
      </c>
      <c r="B105" s="51">
        <v>20</v>
      </c>
    </row>
    <row r="106" spans="1:2">
      <c r="A106" s="53">
        <v>13</v>
      </c>
      <c r="B106" s="51">
        <v>20</v>
      </c>
    </row>
    <row r="107" spans="1:2">
      <c r="A107" s="54" t="s">
        <v>539</v>
      </c>
      <c r="B107" s="51">
        <v>5</v>
      </c>
    </row>
    <row r="108" spans="1:2">
      <c r="A108" s="54" t="s">
        <v>545</v>
      </c>
      <c r="B108" s="51">
        <v>5</v>
      </c>
    </row>
    <row r="109" spans="1:2">
      <c r="A109" s="54" t="s">
        <v>543</v>
      </c>
      <c r="B109" s="51">
        <v>5</v>
      </c>
    </row>
    <row r="110" spans="1:2">
      <c r="A110" s="54" t="s">
        <v>541</v>
      </c>
      <c r="B110" s="51">
        <v>5</v>
      </c>
    </row>
    <row r="111" spans="1:2">
      <c r="A111" s="50" t="s">
        <v>364</v>
      </c>
      <c r="B111" s="51">
        <v>16</v>
      </c>
    </row>
    <row r="112" spans="1:2">
      <c r="A112" s="52" t="s">
        <v>1021</v>
      </c>
      <c r="B112" s="51">
        <v>16</v>
      </c>
    </row>
    <row r="113" spans="1:2">
      <c r="A113" s="53">
        <v>15</v>
      </c>
      <c r="B113" s="51">
        <v>16</v>
      </c>
    </row>
    <row r="114" spans="1:2">
      <c r="A114" s="54" t="s">
        <v>539</v>
      </c>
      <c r="B114" s="51">
        <v>4</v>
      </c>
    </row>
    <row r="115" spans="1:2">
      <c r="A115" s="54" t="s">
        <v>545</v>
      </c>
      <c r="B115" s="51">
        <v>5</v>
      </c>
    </row>
    <row r="116" spans="1:2">
      <c r="A116" s="54" t="s">
        <v>543</v>
      </c>
      <c r="B116" s="51">
        <v>3</v>
      </c>
    </row>
    <row r="117" spans="1:2">
      <c r="A117" s="54" t="s">
        <v>541</v>
      </c>
      <c r="B117" s="51">
        <v>4</v>
      </c>
    </row>
    <row r="118" spans="1:2">
      <c r="A118" s="50" t="s">
        <v>332</v>
      </c>
      <c r="B118" s="51">
        <v>19</v>
      </c>
    </row>
    <row r="119" spans="1:2">
      <c r="A119" s="52" t="s">
        <v>1022</v>
      </c>
      <c r="B119" s="51">
        <v>19</v>
      </c>
    </row>
    <row r="120" spans="1:2">
      <c r="A120" s="53">
        <v>2</v>
      </c>
      <c r="B120" s="51">
        <v>19</v>
      </c>
    </row>
    <row r="121" spans="1:2">
      <c r="A121" s="54" t="s">
        <v>539</v>
      </c>
      <c r="B121" s="51">
        <v>5</v>
      </c>
    </row>
    <row r="122" spans="1:2">
      <c r="A122" s="54" t="s">
        <v>545</v>
      </c>
      <c r="B122" s="51">
        <v>5</v>
      </c>
    </row>
    <row r="123" spans="1:2">
      <c r="A123" s="54" t="s">
        <v>543</v>
      </c>
      <c r="B123" s="51">
        <v>4</v>
      </c>
    </row>
    <row r="124" spans="1:2">
      <c r="A124" s="54" t="s">
        <v>541</v>
      </c>
      <c r="B124" s="51">
        <v>5</v>
      </c>
    </row>
    <row r="125" spans="1:2">
      <c r="A125" s="50" t="s">
        <v>379</v>
      </c>
      <c r="B125" s="51">
        <v>20</v>
      </c>
    </row>
    <row r="126" spans="1:2">
      <c r="A126" s="52" t="s">
        <v>1023</v>
      </c>
      <c r="B126" s="51">
        <v>20</v>
      </c>
    </row>
    <row r="127" spans="1:2">
      <c r="A127" s="53">
        <v>4</v>
      </c>
      <c r="B127" s="51">
        <v>20</v>
      </c>
    </row>
    <row r="128" spans="1:2">
      <c r="A128" s="54" t="s">
        <v>539</v>
      </c>
      <c r="B128" s="51">
        <v>5</v>
      </c>
    </row>
    <row r="129" spans="1:2">
      <c r="A129" s="54" t="s">
        <v>545</v>
      </c>
      <c r="B129" s="51">
        <v>5</v>
      </c>
    </row>
    <row r="130" spans="1:2">
      <c r="A130" s="54" t="s">
        <v>543</v>
      </c>
      <c r="B130" s="51">
        <v>5</v>
      </c>
    </row>
    <row r="131" spans="1:2">
      <c r="A131" s="54" t="s">
        <v>541</v>
      </c>
      <c r="B131" s="51">
        <v>5</v>
      </c>
    </row>
    <row r="132" spans="1:2">
      <c r="A132" s="50" t="s">
        <v>352</v>
      </c>
      <c r="B132" s="51">
        <v>20</v>
      </c>
    </row>
    <row r="133" spans="1:2">
      <c r="A133" s="52" t="s">
        <v>1024</v>
      </c>
      <c r="B133" s="51">
        <v>20</v>
      </c>
    </row>
    <row r="134" spans="1:2">
      <c r="A134" s="53">
        <v>5</v>
      </c>
      <c r="B134" s="51">
        <v>20</v>
      </c>
    </row>
    <row r="135" spans="1:2">
      <c r="A135" s="54" t="s">
        <v>539</v>
      </c>
      <c r="B135" s="51">
        <v>5</v>
      </c>
    </row>
    <row r="136" spans="1:2">
      <c r="A136" s="54" t="s">
        <v>545</v>
      </c>
      <c r="B136" s="51">
        <v>5</v>
      </c>
    </row>
    <row r="137" spans="1:2">
      <c r="A137" s="54" t="s">
        <v>543</v>
      </c>
      <c r="B137" s="51">
        <v>5</v>
      </c>
    </row>
    <row r="138" spans="1:2">
      <c r="A138" s="54" t="s">
        <v>541</v>
      </c>
      <c r="B138" s="51">
        <v>5</v>
      </c>
    </row>
    <row r="139" spans="1:2">
      <c r="A139" s="50" t="s">
        <v>339</v>
      </c>
      <c r="B139" s="51">
        <v>10</v>
      </c>
    </row>
    <row r="140" spans="1:2">
      <c r="A140" s="52" t="s">
        <v>1025</v>
      </c>
      <c r="B140" s="51">
        <v>10</v>
      </c>
    </row>
    <row r="141" spans="1:2">
      <c r="A141" s="53">
        <v>18</v>
      </c>
      <c r="B141" s="51">
        <v>10</v>
      </c>
    </row>
    <row r="142" spans="1:2">
      <c r="A142" s="54" t="s">
        <v>539</v>
      </c>
      <c r="B142" s="51">
        <v>2</v>
      </c>
    </row>
    <row r="143" spans="1:2">
      <c r="A143" s="54" t="s">
        <v>545</v>
      </c>
      <c r="B143" s="51">
        <v>3</v>
      </c>
    </row>
    <row r="144" spans="1:2">
      <c r="A144" s="54" t="s">
        <v>543</v>
      </c>
      <c r="B144" s="51">
        <v>2</v>
      </c>
    </row>
    <row r="145" spans="1:2">
      <c r="A145" s="54" t="s">
        <v>541</v>
      </c>
      <c r="B145" s="51">
        <v>3</v>
      </c>
    </row>
    <row r="146" spans="1:2">
      <c r="A146" s="50" t="s">
        <v>335</v>
      </c>
      <c r="B146" s="51">
        <v>5</v>
      </c>
    </row>
    <row r="147" spans="1:2">
      <c r="A147" s="52" t="s">
        <v>336</v>
      </c>
      <c r="B147" s="51">
        <v>5</v>
      </c>
    </row>
    <row r="148" spans="1:2">
      <c r="A148" s="53">
        <v>16</v>
      </c>
      <c r="B148" s="51">
        <v>5</v>
      </c>
    </row>
    <row r="149" spans="1:2">
      <c r="A149" s="54" t="s">
        <v>539</v>
      </c>
      <c r="B149" s="51">
        <v>1</v>
      </c>
    </row>
    <row r="150" spans="1:2">
      <c r="A150" s="54" t="s">
        <v>545</v>
      </c>
      <c r="B150" s="51">
        <v>0</v>
      </c>
    </row>
    <row r="151" spans="1:2">
      <c r="A151" s="54" t="s">
        <v>543</v>
      </c>
      <c r="B151" s="51">
        <v>2</v>
      </c>
    </row>
    <row r="152" spans="1:2">
      <c r="A152" s="54" t="s">
        <v>541</v>
      </c>
      <c r="B152" s="51">
        <v>2</v>
      </c>
    </row>
    <row r="153" spans="1:2">
      <c r="A153" s="50" t="s">
        <v>356</v>
      </c>
      <c r="B153" s="51">
        <v>14</v>
      </c>
    </row>
    <row r="154" spans="1:2">
      <c r="A154" s="52" t="s">
        <v>1026</v>
      </c>
      <c r="B154" s="51">
        <v>14</v>
      </c>
    </row>
    <row r="155" spans="1:2">
      <c r="A155" s="53">
        <v>19</v>
      </c>
      <c r="B155" s="51">
        <v>14</v>
      </c>
    </row>
    <row r="156" spans="1:2">
      <c r="A156" s="54" t="s">
        <v>539</v>
      </c>
      <c r="B156" s="51">
        <v>3</v>
      </c>
    </row>
    <row r="157" spans="1:2">
      <c r="A157" s="54" t="s">
        <v>545</v>
      </c>
      <c r="B157" s="51">
        <v>5</v>
      </c>
    </row>
    <row r="158" spans="1:2">
      <c r="A158" s="54" t="s">
        <v>543</v>
      </c>
      <c r="B158" s="51">
        <v>2</v>
      </c>
    </row>
    <row r="159" spans="1:2">
      <c r="A159" s="54" t="s">
        <v>541</v>
      </c>
      <c r="B159" s="51">
        <v>4</v>
      </c>
    </row>
    <row r="160" spans="1:2">
      <c r="A160" s="50" t="s">
        <v>1017</v>
      </c>
      <c r="B160" s="51"/>
    </row>
    <row r="161" spans="1:2">
      <c r="A161" s="52" t="s">
        <v>1017</v>
      </c>
      <c r="B161" s="51"/>
    </row>
    <row r="162" spans="1:2">
      <c r="A162" s="53" t="s">
        <v>1017</v>
      </c>
      <c r="B162" s="51"/>
    </row>
    <row r="163" spans="1:2">
      <c r="A163" s="54" t="s">
        <v>1017</v>
      </c>
      <c r="B163" s="51"/>
    </row>
    <row r="164" spans="1:2">
      <c r="A164" s="50" t="s">
        <v>1027</v>
      </c>
      <c r="B164" s="51">
        <v>382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1"/>
  <sheetViews>
    <sheetView tabSelected="1" zoomScale="150" zoomScaleNormal="150" zoomScalePageLayoutView="150" workbookViewId="0">
      <selection sqref="A1:XFD1048576"/>
    </sheetView>
  </sheetViews>
  <sheetFormatPr baseColWidth="10" defaultColWidth="41" defaultRowHeight="14" x14ac:dyDescent="0"/>
  <cols>
    <col min="1" max="1" width="23.5" style="49" bestFit="1" customWidth="1"/>
    <col min="2" max="2" width="28.5" style="49" bestFit="1" customWidth="1"/>
    <col min="3" max="3" width="8.5" style="64" bestFit="1" customWidth="1"/>
    <col min="4" max="4" width="10.33203125" style="64" bestFit="1" customWidth="1"/>
    <col min="5" max="5" width="9.1640625" style="43" bestFit="1" customWidth="1"/>
    <col min="6" max="6" width="23.5" style="38" bestFit="1" customWidth="1"/>
    <col min="7" max="7" width="36" style="38" bestFit="1" customWidth="1"/>
    <col min="8" max="8" width="8.5" style="73" bestFit="1" customWidth="1"/>
    <col min="9" max="9" width="10.33203125" style="73" bestFit="1" customWidth="1"/>
    <col min="10" max="16384" width="41" style="38"/>
  </cols>
  <sheetData>
    <row r="1" spans="1:9">
      <c r="A1" s="142" t="s">
        <v>1041</v>
      </c>
      <c r="B1" s="143"/>
      <c r="C1" s="143"/>
      <c r="D1" s="144"/>
      <c r="E1" s="151"/>
      <c r="F1" s="142" t="s">
        <v>1042</v>
      </c>
      <c r="G1" s="143"/>
      <c r="H1" s="143"/>
      <c r="I1" s="144"/>
    </row>
    <row r="2" spans="1:9">
      <c r="A2" s="158" t="s">
        <v>526</v>
      </c>
      <c r="B2" s="159" t="s">
        <v>527</v>
      </c>
      <c r="C2" s="160" t="s">
        <v>528</v>
      </c>
      <c r="D2" s="161" t="s">
        <v>529</v>
      </c>
      <c r="E2" s="162" t="s">
        <v>281</v>
      </c>
      <c r="F2" s="158" t="s">
        <v>526</v>
      </c>
      <c r="G2" s="159" t="s">
        <v>527</v>
      </c>
      <c r="H2" s="160" t="s">
        <v>528</v>
      </c>
      <c r="I2" s="161" t="s">
        <v>529</v>
      </c>
    </row>
    <row r="3" spans="1:9">
      <c r="A3" s="145" t="s">
        <v>325</v>
      </c>
      <c r="B3" s="38" t="s">
        <v>326</v>
      </c>
      <c r="C3" s="57">
        <v>37.745888000000001</v>
      </c>
      <c r="D3" s="146">
        <v>-108.236599</v>
      </c>
      <c r="E3" s="152">
        <v>10769</v>
      </c>
      <c r="F3" s="156" t="s">
        <v>325</v>
      </c>
      <c r="G3" s="38" t="s">
        <v>326</v>
      </c>
      <c r="H3" s="73">
        <v>37.746299999999998</v>
      </c>
      <c r="I3" s="157">
        <v>-108.2362</v>
      </c>
    </row>
    <row r="4" spans="1:9">
      <c r="A4" s="145" t="s">
        <v>335</v>
      </c>
      <c r="B4" s="37" t="s">
        <v>336</v>
      </c>
      <c r="C4" s="64">
        <v>37.705390000000001</v>
      </c>
      <c r="D4" s="146">
        <v>-108.246014</v>
      </c>
      <c r="E4" s="153" t="s">
        <v>143</v>
      </c>
      <c r="F4" s="145" t="s">
        <v>335</v>
      </c>
      <c r="G4" s="37" t="s">
        <v>336</v>
      </c>
      <c r="H4" s="64">
        <v>37.705390000000001</v>
      </c>
      <c r="I4" s="146">
        <v>-108.246014</v>
      </c>
    </row>
    <row r="5" spans="1:9">
      <c r="A5" s="145" t="s">
        <v>332</v>
      </c>
      <c r="B5" s="37" t="s">
        <v>333</v>
      </c>
      <c r="C5" s="57">
        <v>37.598635000000002</v>
      </c>
      <c r="D5" s="146">
        <v>-108.112647</v>
      </c>
      <c r="E5" s="153" t="s">
        <v>136</v>
      </c>
      <c r="F5" s="145" t="s">
        <v>332</v>
      </c>
      <c r="G5" s="37" t="s">
        <v>333</v>
      </c>
      <c r="H5" s="57">
        <v>37.598635000000002</v>
      </c>
      <c r="I5" s="146">
        <v>-108.112647</v>
      </c>
    </row>
    <row r="6" spans="1:9">
      <c r="A6" s="145" t="s">
        <v>343</v>
      </c>
      <c r="B6" s="37" t="s">
        <v>344</v>
      </c>
      <c r="C6" s="57">
        <v>37.304149000000002</v>
      </c>
      <c r="D6" s="146">
        <v>-108.357838</v>
      </c>
      <c r="E6" s="153">
        <v>9717</v>
      </c>
      <c r="F6" s="145" t="s">
        <v>343</v>
      </c>
      <c r="G6" s="37" t="s">
        <v>344</v>
      </c>
      <c r="H6" s="57">
        <v>37.304149000000002</v>
      </c>
      <c r="I6" s="146">
        <v>-108.357838</v>
      </c>
    </row>
    <row r="7" spans="1:9">
      <c r="A7" s="145" t="s">
        <v>347</v>
      </c>
      <c r="B7" s="37" t="s">
        <v>348</v>
      </c>
      <c r="C7" s="57">
        <v>37.426000000000002</v>
      </c>
      <c r="D7" s="146">
        <v>-107.674629</v>
      </c>
      <c r="E7" s="152" t="s">
        <v>107</v>
      </c>
      <c r="F7" s="145" t="s">
        <v>347</v>
      </c>
      <c r="G7" s="37" t="s">
        <v>348</v>
      </c>
      <c r="H7" s="73">
        <v>37.427700000000002</v>
      </c>
      <c r="I7" s="157">
        <v>-107.6752</v>
      </c>
    </row>
    <row r="8" spans="1:9">
      <c r="A8" s="145" t="s">
        <v>339</v>
      </c>
      <c r="B8" s="37" t="s">
        <v>340</v>
      </c>
      <c r="C8" s="57">
        <v>37.473984999999999</v>
      </c>
      <c r="D8" s="146">
        <v>-107.546542</v>
      </c>
      <c r="E8" s="154">
        <v>9372</v>
      </c>
      <c r="F8" s="145" t="s">
        <v>339</v>
      </c>
      <c r="G8" s="37" t="s">
        <v>340</v>
      </c>
      <c r="H8" s="57">
        <v>37.473984999999999</v>
      </c>
      <c r="I8" s="146">
        <v>-107.546542</v>
      </c>
    </row>
    <row r="9" spans="1:9">
      <c r="A9" s="145" t="s">
        <v>352</v>
      </c>
      <c r="B9" s="37" t="s">
        <v>353</v>
      </c>
      <c r="C9" s="57">
        <v>37.172530000000002</v>
      </c>
      <c r="D9" s="146">
        <v>-107.296858</v>
      </c>
      <c r="E9" s="152">
        <v>9245</v>
      </c>
      <c r="F9" s="145" t="s">
        <v>352</v>
      </c>
      <c r="G9" s="37" t="s">
        <v>353</v>
      </c>
      <c r="H9" s="73">
        <v>37.172522999999998</v>
      </c>
      <c r="I9" s="157">
        <v>-107.295287</v>
      </c>
    </row>
    <row r="10" spans="1:9">
      <c r="A10" s="145" t="s">
        <v>356</v>
      </c>
      <c r="B10" s="37" t="s">
        <v>357</v>
      </c>
      <c r="C10" s="57">
        <v>37.455877000000001</v>
      </c>
      <c r="D10" s="146">
        <v>-107.198972</v>
      </c>
      <c r="E10" s="154">
        <v>9274</v>
      </c>
      <c r="F10" s="145" t="s">
        <v>356</v>
      </c>
      <c r="G10" s="37" t="s">
        <v>357</v>
      </c>
      <c r="H10" s="57">
        <v>37.455877000000001</v>
      </c>
      <c r="I10" s="146">
        <v>-107.198972</v>
      </c>
    </row>
    <row r="11" spans="1:9">
      <c r="A11" s="145" t="s">
        <v>364</v>
      </c>
      <c r="B11" s="37" t="s">
        <v>365</v>
      </c>
      <c r="C11" s="57">
        <v>37.143698000000001</v>
      </c>
      <c r="D11" s="146">
        <v>-106.88550600000001</v>
      </c>
      <c r="E11" s="154">
        <v>9862</v>
      </c>
      <c r="F11" s="145" t="s">
        <v>364</v>
      </c>
      <c r="G11" s="37" t="s">
        <v>365</v>
      </c>
      <c r="H11" s="57">
        <v>37.143698000000001</v>
      </c>
      <c r="I11" s="146">
        <v>-106.88550600000001</v>
      </c>
    </row>
    <row r="12" spans="1:9">
      <c r="A12" s="145" t="s">
        <v>360</v>
      </c>
      <c r="B12" s="37" t="s">
        <v>361</v>
      </c>
      <c r="C12" s="57">
        <v>37.060502999999997</v>
      </c>
      <c r="D12" s="146">
        <v>-106.693152</v>
      </c>
      <c r="E12" s="154">
        <v>9853</v>
      </c>
      <c r="F12" s="145" t="s">
        <v>360</v>
      </c>
      <c r="G12" s="37" t="s">
        <v>361</v>
      </c>
      <c r="H12" s="57">
        <v>37.060502999999997</v>
      </c>
      <c r="I12" s="146">
        <v>-106.693152</v>
      </c>
    </row>
    <row r="13" spans="1:9">
      <c r="A13" s="145" t="s">
        <v>379</v>
      </c>
      <c r="B13" s="37" t="s">
        <v>380</v>
      </c>
      <c r="C13" s="57">
        <v>38.024929999999998</v>
      </c>
      <c r="D13" s="146">
        <v>-106.837052</v>
      </c>
      <c r="E13" s="152">
        <v>10329</v>
      </c>
      <c r="F13" s="145" t="s">
        <v>379</v>
      </c>
      <c r="G13" s="37" t="s">
        <v>380</v>
      </c>
      <c r="H13" s="73">
        <v>38.023888999999997</v>
      </c>
      <c r="I13" s="157">
        <v>-106.841944</v>
      </c>
    </row>
    <row r="14" spans="1:9">
      <c r="A14" s="145" t="s">
        <v>372</v>
      </c>
      <c r="B14" s="37" t="s">
        <v>783</v>
      </c>
      <c r="C14" s="57">
        <v>38.223889999999997</v>
      </c>
      <c r="D14" s="146">
        <v>-106.743961</v>
      </c>
      <c r="E14" s="154">
        <v>10324</v>
      </c>
      <c r="F14" s="145" t="s">
        <v>372</v>
      </c>
      <c r="G14" s="37" t="s">
        <v>783</v>
      </c>
      <c r="H14" s="57">
        <v>38.223889999999997</v>
      </c>
      <c r="I14" s="146">
        <v>-106.743961</v>
      </c>
    </row>
    <row r="15" spans="1:9">
      <c r="A15" s="145" t="s">
        <v>368</v>
      </c>
      <c r="B15" s="37" t="s">
        <v>369</v>
      </c>
      <c r="C15" s="57">
        <v>38.106758999999997</v>
      </c>
      <c r="D15" s="146">
        <v>-107.03497400000001</v>
      </c>
      <c r="E15" s="152">
        <v>10283</v>
      </c>
      <c r="F15" s="145" t="s">
        <v>368</v>
      </c>
      <c r="G15" s="37" t="s">
        <v>369</v>
      </c>
      <c r="H15" s="57">
        <v>38.106758999999997</v>
      </c>
      <c r="I15" s="146">
        <v>-107.03497400000001</v>
      </c>
    </row>
    <row r="16" spans="1:9">
      <c r="A16" s="145" t="s">
        <v>372</v>
      </c>
      <c r="B16" s="37" t="s">
        <v>373</v>
      </c>
      <c r="C16" s="57">
        <v>38.437232000000002</v>
      </c>
      <c r="D16" s="146">
        <v>-106.762522</v>
      </c>
      <c r="E16" s="152">
        <v>10322</v>
      </c>
      <c r="F16" s="145" t="s">
        <v>372</v>
      </c>
      <c r="G16" s="37" t="s">
        <v>373</v>
      </c>
      <c r="H16" s="73">
        <v>38.437249999999999</v>
      </c>
      <c r="I16" s="157">
        <v>-106.7625</v>
      </c>
    </row>
    <row r="17" spans="1:9">
      <c r="A17" s="145" t="s">
        <v>386</v>
      </c>
      <c r="B17" s="65" t="s">
        <v>387</v>
      </c>
      <c r="C17" s="57">
        <v>38.695605</v>
      </c>
      <c r="D17" s="146">
        <v>-107.0714</v>
      </c>
      <c r="E17" s="154" t="s">
        <v>22</v>
      </c>
      <c r="F17" s="145" t="s">
        <v>386</v>
      </c>
      <c r="G17" s="65" t="s">
        <v>387</v>
      </c>
      <c r="H17" s="57">
        <v>38.695605</v>
      </c>
      <c r="I17" s="146">
        <v>-107.0714</v>
      </c>
    </row>
    <row r="18" spans="1:9">
      <c r="A18" s="145" t="s">
        <v>390</v>
      </c>
      <c r="B18" s="37" t="s">
        <v>1019</v>
      </c>
      <c r="C18" s="57">
        <v>38.795644000000003</v>
      </c>
      <c r="D18" s="146">
        <v>-107.087673</v>
      </c>
      <c r="E18" s="154" t="s">
        <v>62</v>
      </c>
      <c r="F18" s="145" t="s">
        <v>390</v>
      </c>
      <c r="G18" s="37" t="s">
        <v>1019</v>
      </c>
      <c r="H18" s="57">
        <v>38.795644000000003</v>
      </c>
      <c r="I18" s="146">
        <v>-107.087673</v>
      </c>
    </row>
    <row r="19" spans="1:9">
      <c r="A19" s="145" t="s">
        <v>383</v>
      </c>
      <c r="B19" s="37" t="s">
        <v>885</v>
      </c>
      <c r="C19" s="57">
        <v>38.963317000000004</v>
      </c>
      <c r="D19" s="146">
        <v>-106.994384</v>
      </c>
      <c r="E19" s="154">
        <v>10118</v>
      </c>
      <c r="F19" s="145" t="s">
        <v>383</v>
      </c>
      <c r="G19" s="37" t="s">
        <v>885</v>
      </c>
      <c r="H19" s="57">
        <v>38.963317000000004</v>
      </c>
      <c r="I19" s="146">
        <v>-106.994384</v>
      </c>
    </row>
    <row r="20" spans="1:9">
      <c r="A20" s="145" t="s">
        <v>398</v>
      </c>
      <c r="B20" s="37" t="s">
        <v>1020</v>
      </c>
      <c r="C20" s="57">
        <v>38.446510000000004</v>
      </c>
      <c r="D20" s="146">
        <v>-107.344228</v>
      </c>
      <c r="E20" s="154">
        <v>10232</v>
      </c>
      <c r="F20" s="145" t="s">
        <v>398</v>
      </c>
      <c r="G20" s="37" t="s">
        <v>1020</v>
      </c>
      <c r="H20" s="57">
        <v>38.446510000000004</v>
      </c>
      <c r="I20" s="146">
        <v>-107.344228</v>
      </c>
    </row>
    <row r="21" spans="1:9">
      <c r="A21" s="145" t="s">
        <v>402</v>
      </c>
      <c r="B21" s="37" t="s">
        <v>927</v>
      </c>
      <c r="C21" s="57">
        <v>38.351807000000001</v>
      </c>
      <c r="D21" s="146">
        <v>-107.23636500000001</v>
      </c>
      <c r="E21" s="154">
        <v>10240</v>
      </c>
      <c r="F21" s="145" t="s">
        <v>402</v>
      </c>
      <c r="G21" s="37" t="s">
        <v>927</v>
      </c>
      <c r="H21" s="57">
        <v>38.351807000000001</v>
      </c>
      <c r="I21" s="146">
        <v>-107.23636500000001</v>
      </c>
    </row>
    <row r="22" spans="1:9">
      <c r="A22" s="145" t="s">
        <v>394</v>
      </c>
      <c r="B22" s="38" t="s">
        <v>948</v>
      </c>
      <c r="C22" s="57">
        <v>38.405279999999998</v>
      </c>
      <c r="D22" s="146">
        <v>-107.40833000000001</v>
      </c>
      <c r="E22" s="152">
        <v>10231</v>
      </c>
      <c r="F22" s="145" t="s">
        <v>394</v>
      </c>
      <c r="G22" s="38" t="s">
        <v>948</v>
      </c>
      <c r="H22" s="73">
        <v>38.405278000000003</v>
      </c>
      <c r="I22" s="157">
        <v>-107.408333</v>
      </c>
    </row>
    <row r="23" spans="1:9">
      <c r="A23" s="147" t="s">
        <v>969</v>
      </c>
      <c r="B23" s="148" t="s">
        <v>333</v>
      </c>
      <c r="C23" s="149">
        <v>37.353610000000003</v>
      </c>
      <c r="D23" s="150">
        <v>-107.32458800000001</v>
      </c>
      <c r="E23" s="155">
        <v>9240</v>
      </c>
      <c r="F23" s="147" t="s">
        <v>969</v>
      </c>
      <c r="G23" s="148" t="s">
        <v>333</v>
      </c>
      <c r="H23" s="149">
        <v>37.355029999999999</v>
      </c>
      <c r="I23" s="150">
        <v>-107.32539800000001</v>
      </c>
    </row>
    <row r="24" spans="1:9">
      <c r="A24" s="38"/>
      <c r="B24" s="38"/>
      <c r="C24" s="73"/>
      <c r="D24" s="73"/>
      <c r="E24" s="47"/>
    </row>
    <row r="25" spans="1:9">
      <c r="A25" s="38"/>
      <c r="B25" s="38"/>
      <c r="C25" s="73"/>
      <c r="D25" s="73"/>
      <c r="E25" s="47"/>
    </row>
    <row r="26" spans="1:9">
      <c r="A26" s="38"/>
      <c r="B26" s="38"/>
      <c r="C26" s="73"/>
      <c r="D26" s="73"/>
      <c r="E26" s="47"/>
    </row>
    <row r="27" spans="1:9">
      <c r="A27" s="38"/>
      <c r="B27" s="38"/>
      <c r="C27" s="73"/>
      <c r="D27" s="73"/>
      <c r="E27" s="47"/>
    </row>
    <row r="28" spans="1:9">
      <c r="A28" s="38"/>
      <c r="B28" s="38"/>
      <c r="C28" s="73"/>
      <c r="D28" s="73"/>
      <c r="E28" s="47"/>
    </row>
    <row r="29" spans="1:9">
      <c r="A29" s="38"/>
      <c r="B29" s="38"/>
      <c r="C29" s="73"/>
      <c r="D29" s="73"/>
      <c r="E29" s="47"/>
    </row>
    <row r="30" spans="1:9">
      <c r="A30" s="38"/>
      <c r="B30" s="38"/>
      <c r="C30" s="73"/>
      <c r="D30" s="73"/>
      <c r="E30" s="47"/>
    </row>
    <row r="31" spans="1:9">
      <c r="A31" s="38"/>
      <c r="B31" s="38"/>
      <c r="C31" s="73"/>
      <c r="D31" s="73"/>
      <c r="E31" s="47"/>
    </row>
    <row r="32" spans="1:9">
      <c r="A32" s="38"/>
      <c r="B32" s="38"/>
      <c r="C32" s="73"/>
      <c r="D32" s="73"/>
      <c r="E32" s="47"/>
    </row>
    <row r="33" spans="1:5">
      <c r="A33" s="38"/>
      <c r="B33" s="38"/>
      <c r="C33" s="73"/>
      <c r="D33" s="73"/>
      <c r="E33" s="47"/>
    </row>
    <row r="34" spans="1:5">
      <c r="A34" s="38"/>
      <c r="B34" s="38"/>
      <c r="C34" s="73"/>
      <c r="D34" s="73"/>
      <c r="E34" s="47"/>
    </row>
    <row r="35" spans="1:5">
      <c r="A35" s="38"/>
      <c r="B35" s="38"/>
      <c r="C35" s="73"/>
      <c r="D35" s="73"/>
      <c r="E35" s="47"/>
    </row>
    <row r="36" spans="1:5">
      <c r="A36" s="38"/>
      <c r="B36" s="38"/>
      <c r="C36" s="73"/>
      <c r="D36" s="73"/>
      <c r="E36" s="47"/>
    </row>
    <row r="37" spans="1:5">
      <c r="A37" s="38"/>
      <c r="B37" s="38"/>
      <c r="C37" s="73"/>
      <c r="D37" s="73"/>
      <c r="E37" s="47"/>
    </row>
    <row r="38" spans="1:5">
      <c r="A38" s="38"/>
      <c r="B38" s="38"/>
      <c r="C38" s="73"/>
      <c r="D38" s="73"/>
      <c r="E38" s="47"/>
    </row>
    <row r="39" spans="1:5">
      <c r="A39" s="38"/>
      <c r="B39" s="38"/>
      <c r="C39" s="73"/>
      <c r="D39" s="73"/>
      <c r="E39" s="47"/>
    </row>
    <row r="40" spans="1:5">
      <c r="A40" s="38"/>
      <c r="B40" s="38"/>
      <c r="C40" s="73"/>
      <c r="D40" s="73"/>
      <c r="E40" s="47"/>
    </row>
    <row r="41" spans="1:5">
      <c r="A41" s="38"/>
      <c r="B41" s="38"/>
      <c r="C41" s="73"/>
      <c r="D41" s="73"/>
      <c r="E41" s="47"/>
    </row>
    <row r="42" spans="1:5">
      <c r="A42" s="38"/>
      <c r="B42" s="38"/>
      <c r="C42" s="73"/>
      <c r="D42" s="73"/>
      <c r="E42" s="47"/>
    </row>
    <row r="43" spans="1:5">
      <c r="A43" s="38"/>
      <c r="B43" s="38"/>
      <c r="C43" s="73"/>
      <c r="D43" s="73"/>
      <c r="E43" s="47"/>
    </row>
    <row r="44" spans="1:5">
      <c r="A44" s="38"/>
      <c r="B44" s="38"/>
      <c r="C44" s="73"/>
      <c r="D44" s="73"/>
      <c r="E44" s="47"/>
    </row>
    <row r="45" spans="1:5">
      <c r="A45" s="38"/>
      <c r="B45" s="38"/>
      <c r="C45" s="73"/>
      <c r="D45" s="73"/>
      <c r="E45" s="47"/>
    </row>
    <row r="46" spans="1:5">
      <c r="A46" s="38"/>
      <c r="B46" s="38"/>
      <c r="C46" s="73"/>
      <c r="D46" s="73"/>
      <c r="E46" s="47"/>
    </row>
    <row r="47" spans="1:5">
      <c r="A47" s="38"/>
      <c r="B47" s="38"/>
      <c r="C47" s="73"/>
      <c r="D47" s="73"/>
      <c r="E47" s="47"/>
    </row>
    <row r="48" spans="1:5">
      <c r="A48" s="38"/>
      <c r="B48" s="38"/>
      <c r="C48" s="73"/>
      <c r="D48" s="73"/>
      <c r="E48" s="47"/>
    </row>
    <row r="49" spans="1:5">
      <c r="A49" s="38"/>
      <c r="B49" s="38"/>
      <c r="C49" s="73"/>
      <c r="D49" s="73"/>
      <c r="E49" s="47"/>
    </row>
    <row r="50" spans="1:5">
      <c r="A50" s="38"/>
      <c r="B50" s="38"/>
      <c r="C50" s="73"/>
      <c r="D50" s="73"/>
      <c r="E50" s="47"/>
    </row>
    <row r="51" spans="1:5">
      <c r="A51" s="38"/>
      <c r="B51" s="38"/>
      <c r="C51" s="73"/>
      <c r="D51" s="73"/>
      <c r="E51" s="47"/>
    </row>
    <row r="52" spans="1:5">
      <c r="A52" s="38"/>
      <c r="B52" s="38"/>
      <c r="C52" s="73"/>
      <c r="D52" s="73"/>
      <c r="E52" s="47"/>
    </row>
    <row r="53" spans="1:5">
      <c r="A53" s="38"/>
      <c r="B53" s="38"/>
      <c r="C53" s="73"/>
      <c r="D53" s="73"/>
      <c r="E53" s="47"/>
    </row>
    <row r="54" spans="1:5">
      <c r="A54" s="38"/>
      <c r="B54" s="38"/>
      <c r="C54" s="73"/>
      <c r="D54" s="73"/>
      <c r="E54" s="47"/>
    </row>
    <row r="55" spans="1:5">
      <c r="A55" s="38"/>
      <c r="B55" s="38"/>
      <c r="C55" s="73"/>
      <c r="D55" s="73"/>
      <c r="E55" s="47"/>
    </row>
    <row r="56" spans="1:5">
      <c r="A56" s="38"/>
      <c r="B56" s="38"/>
      <c r="C56" s="73"/>
      <c r="D56" s="73"/>
      <c r="E56" s="47"/>
    </row>
    <row r="57" spans="1:5">
      <c r="A57" s="38"/>
      <c r="B57" s="38"/>
      <c r="C57" s="73"/>
      <c r="D57" s="73"/>
      <c r="E57" s="47"/>
    </row>
    <row r="58" spans="1:5">
      <c r="A58" s="38"/>
      <c r="B58" s="38"/>
      <c r="C58" s="73"/>
      <c r="D58" s="73"/>
      <c r="E58" s="47"/>
    </row>
    <row r="59" spans="1:5">
      <c r="A59" s="38"/>
      <c r="B59" s="38"/>
      <c r="C59" s="73"/>
      <c r="D59" s="73"/>
      <c r="E59" s="47"/>
    </row>
    <row r="60" spans="1:5">
      <c r="A60" s="38"/>
      <c r="B60" s="38"/>
      <c r="C60" s="73"/>
      <c r="D60" s="73"/>
      <c r="E60" s="47"/>
    </row>
    <row r="61" spans="1:5">
      <c r="A61" s="38"/>
      <c r="B61" s="38"/>
      <c r="C61" s="73"/>
      <c r="D61" s="73"/>
      <c r="E61" s="47"/>
    </row>
    <row r="62" spans="1:5">
      <c r="A62" s="38"/>
      <c r="B62" s="38"/>
      <c r="C62" s="73"/>
      <c r="D62" s="73"/>
      <c r="E62" s="47"/>
    </row>
    <row r="63" spans="1:5">
      <c r="A63" s="38"/>
      <c r="B63" s="38"/>
      <c r="C63" s="73"/>
      <c r="D63" s="73"/>
      <c r="E63" s="47"/>
    </row>
    <row r="64" spans="1:5">
      <c r="A64" s="38"/>
      <c r="B64" s="38"/>
      <c r="C64" s="73"/>
      <c r="D64" s="73"/>
      <c r="E64" s="47"/>
    </row>
    <row r="65" spans="1:5">
      <c r="A65" s="38"/>
      <c r="B65" s="38"/>
      <c r="C65" s="73"/>
      <c r="D65" s="73"/>
      <c r="E65" s="47"/>
    </row>
    <row r="66" spans="1:5">
      <c r="A66" s="38"/>
      <c r="B66" s="38"/>
      <c r="C66" s="73"/>
      <c r="D66" s="73"/>
      <c r="E66" s="47"/>
    </row>
    <row r="67" spans="1:5">
      <c r="A67" s="38"/>
      <c r="B67" s="38"/>
      <c r="C67" s="73"/>
      <c r="D67" s="73"/>
      <c r="E67" s="47"/>
    </row>
    <row r="68" spans="1:5">
      <c r="A68" s="38"/>
      <c r="B68" s="38"/>
      <c r="C68" s="73"/>
      <c r="D68" s="73"/>
      <c r="E68" s="47"/>
    </row>
    <row r="69" spans="1:5">
      <c r="A69" s="38"/>
      <c r="B69" s="38"/>
      <c r="C69" s="73"/>
      <c r="D69" s="73"/>
      <c r="E69" s="47"/>
    </row>
    <row r="70" spans="1:5">
      <c r="A70" s="38"/>
      <c r="B70" s="38"/>
      <c r="C70" s="73"/>
      <c r="D70" s="73"/>
      <c r="E70" s="47"/>
    </row>
    <row r="71" spans="1:5">
      <c r="A71" s="38"/>
      <c r="B71" s="38"/>
      <c r="C71" s="73"/>
      <c r="D71" s="73"/>
      <c r="E71" s="47"/>
    </row>
    <row r="72" spans="1:5">
      <c r="A72" s="38"/>
      <c r="B72" s="38"/>
      <c r="C72" s="73"/>
      <c r="D72" s="73"/>
      <c r="E72" s="47"/>
    </row>
    <row r="73" spans="1:5">
      <c r="A73" s="38"/>
      <c r="B73" s="38"/>
      <c r="C73" s="73"/>
      <c r="D73" s="73"/>
      <c r="E73" s="47"/>
    </row>
    <row r="74" spans="1:5">
      <c r="A74" s="38"/>
      <c r="B74" s="38"/>
      <c r="C74" s="73"/>
      <c r="D74" s="73"/>
      <c r="E74" s="47"/>
    </row>
    <row r="75" spans="1:5">
      <c r="A75" s="38"/>
      <c r="B75" s="38"/>
      <c r="C75" s="73"/>
      <c r="D75" s="73"/>
      <c r="E75" s="47"/>
    </row>
    <row r="76" spans="1:5">
      <c r="A76" s="38"/>
      <c r="B76" s="38"/>
      <c r="C76" s="73"/>
      <c r="D76" s="73"/>
      <c r="E76" s="47"/>
    </row>
    <row r="77" spans="1:5">
      <c r="A77" s="38"/>
      <c r="B77" s="38"/>
      <c r="C77" s="73"/>
      <c r="D77" s="73"/>
      <c r="E77" s="47"/>
    </row>
    <row r="78" spans="1:5">
      <c r="A78" s="38"/>
      <c r="B78" s="38"/>
      <c r="C78" s="73"/>
      <c r="D78" s="73"/>
      <c r="E78" s="47"/>
    </row>
    <row r="79" spans="1:5">
      <c r="A79" s="38"/>
      <c r="B79" s="38"/>
      <c r="C79" s="73"/>
      <c r="D79" s="73"/>
      <c r="E79" s="47"/>
    </row>
    <row r="80" spans="1:5">
      <c r="A80" s="38"/>
      <c r="B80" s="38"/>
      <c r="C80" s="73"/>
      <c r="D80" s="73"/>
      <c r="E80" s="47"/>
    </row>
    <row r="81" spans="1:5">
      <c r="A81" s="38"/>
      <c r="B81" s="38"/>
      <c r="C81" s="73"/>
      <c r="D81" s="73"/>
      <c r="E81" s="47"/>
    </row>
    <row r="82" spans="1:5">
      <c r="A82" s="38"/>
      <c r="B82" s="38"/>
      <c r="C82" s="73"/>
      <c r="D82" s="73"/>
      <c r="E82" s="47"/>
    </row>
    <row r="83" spans="1:5">
      <c r="A83" s="38"/>
      <c r="B83" s="38"/>
      <c r="C83" s="73"/>
      <c r="D83" s="73"/>
      <c r="E83" s="47"/>
    </row>
    <row r="84" spans="1:5">
      <c r="A84" s="38"/>
      <c r="B84" s="38"/>
      <c r="C84" s="73"/>
      <c r="D84" s="73"/>
      <c r="E84" s="47"/>
    </row>
    <row r="85" spans="1:5">
      <c r="A85" s="38"/>
      <c r="B85" s="38"/>
      <c r="C85" s="73"/>
      <c r="D85" s="73"/>
      <c r="E85" s="47"/>
    </row>
    <row r="86" spans="1:5">
      <c r="A86" s="38"/>
      <c r="B86" s="38"/>
      <c r="C86" s="73"/>
      <c r="D86" s="73"/>
      <c r="E86" s="47"/>
    </row>
    <row r="87" spans="1:5">
      <c r="A87" s="38"/>
      <c r="B87" s="38"/>
      <c r="C87" s="73"/>
      <c r="D87" s="73"/>
      <c r="E87" s="47"/>
    </row>
    <row r="88" spans="1:5">
      <c r="A88" s="38"/>
      <c r="B88" s="38"/>
      <c r="C88" s="73"/>
      <c r="D88" s="73"/>
      <c r="E88" s="47"/>
    </row>
    <row r="89" spans="1:5">
      <c r="A89" s="38"/>
      <c r="B89" s="38"/>
      <c r="C89" s="73"/>
      <c r="D89" s="73"/>
      <c r="E89" s="47"/>
    </row>
    <row r="90" spans="1:5">
      <c r="A90" s="38"/>
      <c r="B90" s="38"/>
      <c r="C90" s="73"/>
      <c r="D90" s="73"/>
      <c r="E90" s="47"/>
    </row>
    <row r="91" spans="1:5">
      <c r="A91" s="38"/>
      <c r="B91" s="38"/>
      <c r="C91" s="73"/>
      <c r="D91" s="73"/>
      <c r="E91" s="47"/>
    </row>
    <row r="92" spans="1:5">
      <c r="A92" s="38"/>
      <c r="B92" s="38"/>
      <c r="C92" s="73"/>
      <c r="D92" s="73"/>
      <c r="E92" s="47"/>
    </row>
    <row r="93" spans="1:5">
      <c r="A93" s="38"/>
      <c r="B93" s="38"/>
      <c r="C93" s="73"/>
      <c r="D93" s="73"/>
      <c r="E93" s="47"/>
    </row>
    <row r="94" spans="1:5">
      <c r="A94" s="38"/>
      <c r="B94" s="38"/>
      <c r="C94" s="73"/>
      <c r="D94" s="73"/>
      <c r="E94" s="47"/>
    </row>
    <row r="95" spans="1:5">
      <c r="A95" s="38"/>
      <c r="B95" s="38"/>
      <c r="C95" s="73"/>
      <c r="D95" s="73"/>
      <c r="E95" s="47"/>
    </row>
    <row r="96" spans="1:5">
      <c r="A96" s="38"/>
      <c r="B96" s="38"/>
      <c r="C96" s="73"/>
      <c r="D96" s="73"/>
      <c r="E96" s="47"/>
    </row>
    <row r="97" spans="1:5">
      <c r="A97" s="38"/>
      <c r="B97" s="38"/>
      <c r="C97" s="73"/>
      <c r="D97" s="73"/>
      <c r="E97" s="47"/>
    </row>
    <row r="98" spans="1:5">
      <c r="A98" s="38"/>
      <c r="B98" s="38"/>
      <c r="C98" s="73"/>
      <c r="D98" s="73"/>
      <c r="E98" s="47"/>
    </row>
    <row r="99" spans="1:5">
      <c r="A99" s="38"/>
      <c r="B99" s="38"/>
      <c r="C99" s="73"/>
      <c r="D99" s="73"/>
      <c r="E99" s="47"/>
    </row>
    <row r="100" spans="1:5">
      <c r="A100" s="38"/>
      <c r="B100" s="38"/>
      <c r="C100" s="73"/>
      <c r="D100" s="73"/>
      <c r="E100" s="47"/>
    </row>
    <row r="101" spans="1:5">
      <c r="A101" s="38"/>
      <c r="B101" s="38"/>
      <c r="C101" s="73"/>
      <c r="D101" s="73"/>
      <c r="E101" s="47"/>
    </row>
    <row r="102" spans="1:5">
      <c r="A102" s="38"/>
      <c r="B102" s="38"/>
      <c r="C102" s="73"/>
      <c r="D102" s="73"/>
      <c r="E102" s="47"/>
    </row>
    <row r="103" spans="1:5">
      <c r="A103" s="38"/>
      <c r="B103" s="38"/>
      <c r="C103" s="73"/>
      <c r="D103" s="73"/>
      <c r="E103" s="47"/>
    </row>
    <row r="104" spans="1:5">
      <c r="A104" s="38"/>
      <c r="B104" s="38"/>
      <c r="C104" s="73"/>
      <c r="D104" s="73"/>
      <c r="E104" s="47"/>
    </row>
    <row r="105" spans="1:5">
      <c r="A105" s="38"/>
      <c r="B105" s="38"/>
      <c r="C105" s="73"/>
      <c r="D105" s="73"/>
      <c r="E105" s="47"/>
    </row>
    <row r="106" spans="1:5">
      <c r="A106" s="38"/>
      <c r="B106" s="38"/>
      <c r="C106" s="73"/>
      <c r="D106" s="73"/>
      <c r="E106" s="47"/>
    </row>
    <row r="107" spans="1:5">
      <c r="A107" s="38"/>
      <c r="B107" s="38"/>
      <c r="C107" s="73"/>
      <c r="D107" s="73"/>
      <c r="E107" s="47"/>
    </row>
    <row r="108" spans="1:5">
      <c r="A108" s="38"/>
      <c r="B108" s="38"/>
      <c r="C108" s="73"/>
      <c r="D108" s="73"/>
      <c r="E108" s="47"/>
    </row>
    <row r="109" spans="1:5">
      <c r="A109" s="38"/>
      <c r="B109" s="38"/>
      <c r="C109" s="73"/>
      <c r="D109" s="73"/>
      <c r="E109" s="47"/>
    </row>
    <row r="110" spans="1:5">
      <c r="A110" s="38"/>
      <c r="B110" s="38"/>
      <c r="C110" s="73"/>
      <c r="D110" s="73"/>
      <c r="E110" s="47"/>
    </row>
    <row r="111" spans="1:5">
      <c r="A111" s="38"/>
      <c r="B111" s="38"/>
      <c r="C111" s="73"/>
      <c r="D111" s="73"/>
      <c r="E111" s="47"/>
    </row>
    <row r="112" spans="1:5">
      <c r="A112" s="38"/>
      <c r="B112" s="38"/>
      <c r="C112" s="73"/>
      <c r="D112" s="73"/>
      <c r="E112" s="47"/>
    </row>
    <row r="113" spans="1:5">
      <c r="A113" s="38"/>
      <c r="B113" s="38"/>
      <c r="C113" s="73"/>
      <c r="D113" s="73"/>
      <c r="E113" s="47"/>
    </row>
    <row r="114" spans="1:5">
      <c r="A114" s="38"/>
      <c r="B114" s="38"/>
      <c r="C114" s="73"/>
      <c r="D114" s="73"/>
      <c r="E114" s="47"/>
    </row>
    <row r="115" spans="1:5">
      <c r="A115" s="38"/>
      <c r="B115" s="38"/>
      <c r="C115" s="73"/>
      <c r="D115" s="73"/>
      <c r="E115" s="47"/>
    </row>
    <row r="116" spans="1:5">
      <c r="A116" s="38"/>
      <c r="B116" s="38"/>
      <c r="C116" s="73"/>
      <c r="D116" s="73"/>
      <c r="E116" s="47"/>
    </row>
    <row r="117" spans="1:5">
      <c r="A117" s="38"/>
      <c r="B117" s="38"/>
      <c r="C117" s="73"/>
      <c r="D117" s="73"/>
      <c r="E117" s="47"/>
    </row>
    <row r="118" spans="1:5">
      <c r="A118" s="38"/>
      <c r="B118" s="38"/>
      <c r="C118" s="73"/>
      <c r="D118" s="73"/>
      <c r="E118" s="47"/>
    </row>
    <row r="119" spans="1:5">
      <c r="A119" s="38"/>
      <c r="B119" s="38"/>
      <c r="C119" s="73"/>
      <c r="D119" s="73"/>
      <c r="E119" s="47"/>
    </row>
    <row r="120" spans="1:5">
      <c r="A120" s="38"/>
      <c r="B120" s="38"/>
      <c r="C120" s="73"/>
      <c r="D120" s="73"/>
      <c r="E120" s="47"/>
    </row>
    <row r="121" spans="1:5">
      <c r="A121" s="38"/>
      <c r="B121" s="38"/>
      <c r="C121" s="73"/>
      <c r="D121" s="73"/>
      <c r="E121" s="47"/>
    </row>
    <row r="122" spans="1:5">
      <c r="A122" s="38"/>
      <c r="B122" s="38"/>
      <c r="C122" s="73"/>
      <c r="D122" s="73"/>
      <c r="E122" s="47"/>
    </row>
    <row r="123" spans="1:5">
      <c r="A123" s="38"/>
      <c r="B123" s="38"/>
      <c r="C123" s="73"/>
      <c r="D123" s="73"/>
      <c r="E123" s="47"/>
    </row>
    <row r="124" spans="1:5">
      <c r="A124" s="38"/>
      <c r="B124" s="38"/>
      <c r="C124" s="73"/>
      <c r="D124" s="73"/>
      <c r="E124" s="47"/>
    </row>
    <row r="125" spans="1:5">
      <c r="A125" s="38"/>
      <c r="B125" s="38"/>
      <c r="C125" s="73"/>
      <c r="D125" s="73"/>
      <c r="E125" s="47"/>
    </row>
    <row r="126" spans="1:5">
      <c r="A126" s="38"/>
      <c r="B126" s="38"/>
      <c r="C126" s="73"/>
      <c r="D126" s="73"/>
      <c r="E126" s="47"/>
    </row>
    <row r="127" spans="1:5">
      <c r="A127" s="38"/>
      <c r="B127" s="38"/>
      <c r="C127" s="73"/>
      <c r="D127" s="73"/>
      <c r="E127" s="47"/>
    </row>
    <row r="128" spans="1:5">
      <c r="A128" s="38"/>
      <c r="B128" s="38"/>
      <c r="C128" s="73"/>
      <c r="D128" s="73"/>
      <c r="E128" s="47"/>
    </row>
    <row r="129" spans="1:5">
      <c r="A129" s="38"/>
      <c r="B129" s="38"/>
      <c r="C129" s="73"/>
      <c r="D129" s="73"/>
      <c r="E129" s="47"/>
    </row>
    <row r="130" spans="1:5">
      <c r="A130" s="38"/>
      <c r="B130" s="38"/>
      <c r="C130" s="73"/>
      <c r="D130" s="73"/>
      <c r="E130" s="47"/>
    </row>
    <row r="131" spans="1:5">
      <c r="A131" s="38"/>
      <c r="B131" s="38"/>
      <c r="C131" s="73"/>
      <c r="D131" s="73"/>
      <c r="E131" s="47"/>
    </row>
    <row r="132" spans="1:5">
      <c r="A132" s="38"/>
      <c r="B132" s="38"/>
      <c r="C132" s="73"/>
      <c r="D132" s="73"/>
      <c r="E132" s="47"/>
    </row>
    <row r="133" spans="1:5">
      <c r="A133" s="38"/>
      <c r="B133" s="38"/>
      <c r="C133" s="73"/>
      <c r="D133" s="73"/>
      <c r="E133" s="47"/>
    </row>
    <row r="134" spans="1:5">
      <c r="A134" s="38"/>
      <c r="B134" s="38"/>
      <c r="C134" s="73"/>
      <c r="D134" s="73"/>
      <c r="E134" s="47"/>
    </row>
    <row r="135" spans="1:5">
      <c r="A135" s="38"/>
      <c r="B135" s="38"/>
      <c r="C135" s="73"/>
      <c r="D135" s="73"/>
      <c r="E135" s="47"/>
    </row>
    <row r="136" spans="1:5">
      <c r="A136" s="38"/>
      <c r="B136" s="38"/>
      <c r="C136" s="73"/>
      <c r="D136" s="73"/>
      <c r="E136" s="47"/>
    </row>
    <row r="137" spans="1:5">
      <c r="A137" s="38"/>
      <c r="B137" s="38"/>
      <c r="C137" s="73"/>
      <c r="D137" s="73"/>
      <c r="E137" s="47"/>
    </row>
    <row r="138" spans="1:5">
      <c r="A138" s="38"/>
      <c r="B138" s="38"/>
      <c r="C138" s="73"/>
      <c r="D138" s="73"/>
      <c r="E138" s="47"/>
    </row>
    <row r="139" spans="1:5">
      <c r="A139" s="38"/>
      <c r="B139" s="38"/>
      <c r="C139" s="73"/>
      <c r="D139" s="73"/>
      <c r="E139" s="47"/>
    </row>
    <row r="140" spans="1:5">
      <c r="A140" s="38"/>
      <c r="B140" s="38"/>
      <c r="C140" s="73"/>
      <c r="D140" s="73"/>
      <c r="E140" s="47"/>
    </row>
    <row r="141" spans="1:5">
      <c r="A141" s="38"/>
      <c r="B141" s="38"/>
      <c r="C141" s="73"/>
      <c r="D141" s="73"/>
      <c r="E141" s="47"/>
    </row>
    <row r="142" spans="1:5">
      <c r="A142" s="38"/>
      <c r="B142" s="38"/>
      <c r="C142" s="73"/>
      <c r="D142" s="73"/>
      <c r="E142" s="47"/>
    </row>
    <row r="143" spans="1:5">
      <c r="A143" s="38"/>
      <c r="B143" s="38"/>
      <c r="C143" s="73"/>
      <c r="D143" s="73"/>
      <c r="E143" s="47"/>
    </row>
    <row r="144" spans="1:5">
      <c r="A144" s="38"/>
      <c r="B144" s="38"/>
      <c r="C144" s="73"/>
      <c r="D144" s="73"/>
      <c r="E144" s="47"/>
    </row>
    <row r="145" spans="1:5">
      <c r="A145" s="38"/>
      <c r="B145" s="38"/>
      <c r="C145" s="73"/>
      <c r="D145" s="73"/>
      <c r="E145" s="47"/>
    </row>
    <row r="146" spans="1:5">
      <c r="A146" s="38"/>
      <c r="B146" s="38"/>
      <c r="C146" s="73"/>
      <c r="D146" s="73"/>
      <c r="E146" s="47"/>
    </row>
    <row r="147" spans="1:5">
      <c r="A147" s="38"/>
      <c r="B147" s="38"/>
      <c r="C147" s="73"/>
      <c r="D147" s="73"/>
      <c r="E147" s="47"/>
    </row>
    <row r="148" spans="1:5">
      <c r="A148" s="38"/>
      <c r="B148" s="38"/>
      <c r="C148" s="73"/>
      <c r="D148" s="73"/>
      <c r="E148" s="47"/>
    </row>
    <row r="149" spans="1:5">
      <c r="A149" s="38"/>
      <c r="B149" s="38"/>
      <c r="C149" s="73"/>
      <c r="D149" s="73"/>
      <c r="E149" s="47"/>
    </row>
    <row r="150" spans="1:5">
      <c r="A150" s="38"/>
      <c r="B150" s="38"/>
      <c r="C150" s="73"/>
      <c r="D150" s="73"/>
      <c r="E150" s="47"/>
    </row>
    <row r="151" spans="1:5">
      <c r="A151" s="38"/>
      <c r="B151" s="38"/>
      <c r="C151" s="73"/>
      <c r="D151" s="73"/>
      <c r="E151" s="47"/>
    </row>
    <row r="152" spans="1:5">
      <c r="A152" s="38"/>
      <c r="B152" s="38"/>
      <c r="C152" s="73"/>
      <c r="D152" s="73"/>
      <c r="E152" s="47"/>
    </row>
    <row r="153" spans="1:5">
      <c r="A153" s="38"/>
      <c r="B153" s="38"/>
      <c r="C153" s="73"/>
      <c r="D153" s="73"/>
      <c r="E153" s="47"/>
    </row>
    <row r="154" spans="1:5">
      <c r="A154" s="38"/>
      <c r="B154" s="38"/>
      <c r="C154" s="73"/>
      <c r="D154" s="73"/>
      <c r="E154" s="47"/>
    </row>
    <row r="155" spans="1:5">
      <c r="A155" s="38"/>
      <c r="B155" s="38"/>
      <c r="C155" s="73"/>
      <c r="D155" s="73"/>
      <c r="E155" s="47"/>
    </row>
    <row r="156" spans="1:5">
      <c r="A156" s="38"/>
      <c r="B156" s="38"/>
      <c r="C156" s="73"/>
      <c r="D156" s="73"/>
      <c r="E156" s="47"/>
    </row>
    <row r="157" spans="1:5">
      <c r="A157" s="38"/>
      <c r="B157" s="38"/>
      <c r="C157" s="73"/>
      <c r="D157" s="73"/>
      <c r="E157" s="47"/>
    </row>
    <row r="158" spans="1:5">
      <c r="A158" s="38"/>
      <c r="B158" s="38"/>
      <c r="C158" s="73"/>
      <c r="D158" s="73"/>
      <c r="E158" s="47"/>
    </row>
    <row r="159" spans="1:5">
      <c r="A159" s="38"/>
      <c r="B159" s="38"/>
      <c r="C159" s="73"/>
      <c r="D159" s="73"/>
      <c r="E159" s="47"/>
    </row>
    <row r="160" spans="1:5">
      <c r="A160" s="38"/>
      <c r="B160" s="38"/>
      <c r="C160" s="73"/>
      <c r="D160" s="73"/>
      <c r="E160" s="47"/>
    </row>
    <row r="161" spans="1:5">
      <c r="A161" s="38"/>
      <c r="B161" s="38"/>
      <c r="C161" s="73"/>
      <c r="D161" s="73"/>
      <c r="E161" s="47"/>
    </row>
    <row r="162" spans="1:5">
      <c r="A162" s="38"/>
      <c r="B162" s="38"/>
      <c r="C162" s="73"/>
      <c r="D162" s="73"/>
      <c r="E162" s="47"/>
    </row>
    <row r="163" spans="1:5">
      <c r="A163" s="38"/>
      <c r="B163" s="38"/>
      <c r="C163" s="73"/>
      <c r="D163" s="73"/>
      <c r="E163" s="47"/>
    </row>
    <row r="164" spans="1:5">
      <c r="A164" s="38"/>
      <c r="B164" s="38"/>
      <c r="C164" s="73"/>
      <c r="D164" s="73"/>
      <c r="E164" s="47"/>
    </row>
    <row r="165" spans="1:5">
      <c r="A165" s="38"/>
      <c r="B165" s="38"/>
      <c r="C165" s="73"/>
      <c r="D165" s="73"/>
      <c r="E165" s="47"/>
    </row>
    <row r="166" spans="1:5">
      <c r="A166" s="38"/>
      <c r="B166" s="38"/>
      <c r="C166" s="73"/>
      <c r="D166" s="73"/>
      <c r="E166" s="47"/>
    </row>
    <row r="167" spans="1:5">
      <c r="A167" s="38"/>
      <c r="B167" s="38"/>
      <c r="C167" s="73"/>
      <c r="D167" s="73"/>
      <c r="E167" s="47"/>
    </row>
    <row r="168" spans="1:5">
      <c r="A168" s="38"/>
      <c r="B168" s="38"/>
      <c r="C168" s="73"/>
      <c r="D168" s="73"/>
      <c r="E168" s="47"/>
    </row>
    <row r="169" spans="1:5">
      <c r="A169" s="38"/>
      <c r="B169" s="38"/>
      <c r="C169" s="73"/>
      <c r="D169" s="73"/>
      <c r="E169" s="47"/>
    </row>
    <row r="170" spans="1:5">
      <c r="A170" s="38"/>
      <c r="B170" s="38"/>
      <c r="C170" s="73"/>
      <c r="D170" s="73"/>
      <c r="E170" s="47"/>
    </row>
    <row r="171" spans="1:5">
      <c r="A171" s="38"/>
      <c r="B171" s="38"/>
      <c r="C171" s="73"/>
      <c r="D171" s="73"/>
      <c r="E171" s="47"/>
    </row>
    <row r="172" spans="1:5">
      <c r="A172" s="38"/>
      <c r="B172" s="38"/>
      <c r="C172" s="73"/>
      <c r="D172" s="73"/>
      <c r="E172" s="47"/>
    </row>
    <row r="173" spans="1:5">
      <c r="A173" s="38"/>
      <c r="B173" s="38"/>
      <c r="C173" s="73"/>
      <c r="D173" s="73"/>
      <c r="E173" s="47"/>
    </row>
    <row r="174" spans="1:5">
      <c r="A174" s="38"/>
      <c r="B174" s="38"/>
      <c r="C174" s="73"/>
      <c r="D174" s="73"/>
      <c r="E174" s="47"/>
    </row>
    <row r="175" spans="1:5">
      <c r="A175" s="38"/>
      <c r="B175" s="38"/>
      <c r="C175" s="73"/>
      <c r="D175" s="73"/>
      <c r="E175" s="47"/>
    </row>
    <row r="176" spans="1:5">
      <c r="A176" s="38"/>
      <c r="B176" s="38"/>
      <c r="C176" s="73"/>
      <c r="D176" s="73"/>
      <c r="E176" s="47"/>
    </row>
    <row r="177" spans="1:5">
      <c r="A177" s="38"/>
      <c r="B177" s="38"/>
      <c r="C177" s="73"/>
      <c r="D177" s="73"/>
      <c r="E177" s="47"/>
    </row>
    <row r="178" spans="1:5">
      <c r="A178" s="38"/>
      <c r="B178" s="38"/>
      <c r="C178" s="73"/>
      <c r="D178" s="73"/>
      <c r="E178" s="47"/>
    </row>
    <row r="179" spans="1:5">
      <c r="A179" s="38"/>
      <c r="B179" s="38"/>
      <c r="C179" s="73"/>
      <c r="D179" s="73"/>
      <c r="E179" s="47"/>
    </row>
    <row r="180" spans="1:5">
      <c r="A180" s="38"/>
      <c r="B180" s="38"/>
      <c r="C180" s="73"/>
      <c r="D180" s="73"/>
      <c r="E180" s="47"/>
    </row>
    <row r="181" spans="1:5">
      <c r="A181" s="38"/>
      <c r="B181" s="38"/>
      <c r="C181" s="73"/>
      <c r="D181" s="73"/>
      <c r="E181" s="47"/>
    </row>
    <row r="182" spans="1:5">
      <c r="A182" s="38"/>
      <c r="B182" s="38"/>
      <c r="C182" s="73"/>
      <c r="D182" s="73"/>
      <c r="E182" s="47"/>
    </row>
    <row r="183" spans="1:5">
      <c r="A183" s="38"/>
      <c r="B183" s="38"/>
      <c r="C183" s="73"/>
      <c r="D183" s="73"/>
      <c r="E183" s="47"/>
    </row>
    <row r="184" spans="1:5">
      <c r="A184" s="38"/>
      <c r="B184" s="38"/>
      <c r="C184" s="73"/>
      <c r="D184" s="73"/>
      <c r="E184" s="47"/>
    </row>
    <row r="185" spans="1:5">
      <c r="A185" s="38"/>
      <c r="B185" s="38"/>
      <c r="C185" s="73"/>
      <c r="D185" s="73"/>
      <c r="E185" s="47"/>
    </row>
    <row r="186" spans="1:5">
      <c r="A186" s="38"/>
      <c r="B186" s="38"/>
      <c r="C186" s="73"/>
      <c r="D186" s="73"/>
      <c r="E186" s="47"/>
    </row>
    <row r="187" spans="1:5">
      <c r="A187" s="38"/>
      <c r="B187" s="38"/>
      <c r="C187" s="73"/>
      <c r="D187" s="73"/>
      <c r="E187" s="47"/>
    </row>
    <row r="188" spans="1:5">
      <c r="A188" s="38"/>
      <c r="B188" s="38"/>
      <c r="C188" s="73"/>
      <c r="D188" s="73"/>
      <c r="E188" s="47"/>
    </row>
    <row r="189" spans="1:5">
      <c r="A189" s="38"/>
      <c r="B189" s="38"/>
      <c r="C189" s="73"/>
      <c r="D189" s="73"/>
      <c r="E189" s="47"/>
    </row>
    <row r="190" spans="1:5">
      <c r="A190" s="38"/>
      <c r="B190" s="38"/>
      <c r="C190" s="73"/>
      <c r="D190" s="73"/>
      <c r="E190" s="47"/>
    </row>
    <row r="191" spans="1:5">
      <c r="A191" s="38"/>
      <c r="B191" s="38"/>
      <c r="C191" s="73"/>
      <c r="D191" s="73"/>
      <c r="E191" s="47"/>
    </row>
    <row r="192" spans="1:5">
      <c r="A192" s="38"/>
      <c r="B192" s="38"/>
      <c r="C192" s="73"/>
      <c r="D192" s="73"/>
      <c r="E192" s="47"/>
    </row>
    <row r="193" spans="1:5">
      <c r="A193" s="38"/>
      <c r="B193" s="38"/>
      <c r="C193" s="73"/>
      <c r="D193" s="73"/>
      <c r="E193" s="47"/>
    </row>
    <row r="194" spans="1:5">
      <c r="A194" s="38"/>
      <c r="B194" s="38"/>
      <c r="C194" s="73"/>
      <c r="D194" s="73"/>
      <c r="E194" s="47"/>
    </row>
    <row r="195" spans="1:5">
      <c r="A195" s="38"/>
      <c r="B195" s="38"/>
      <c r="C195" s="73"/>
      <c r="D195" s="73"/>
      <c r="E195" s="47"/>
    </row>
    <row r="196" spans="1:5">
      <c r="A196" s="38"/>
      <c r="B196" s="38"/>
      <c r="C196" s="73"/>
      <c r="D196" s="73"/>
      <c r="E196" s="47"/>
    </row>
    <row r="197" spans="1:5">
      <c r="A197" s="38"/>
      <c r="B197" s="38"/>
      <c r="C197" s="73"/>
      <c r="D197" s="73"/>
      <c r="E197" s="47"/>
    </row>
    <row r="198" spans="1:5">
      <c r="A198" s="38"/>
      <c r="B198" s="38"/>
      <c r="C198" s="73"/>
      <c r="D198" s="73"/>
      <c r="E198" s="47"/>
    </row>
    <row r="199" spans="1:5">
      <c r="A199" s="38"/>
      <c r="B199" s="38"/>
      <c r="C199" s="73"/>
      <c r="D199" s="73"/>
      <c r="E199" s="47"/>
    </row>
    <row r="200" spans="1:5">
      <c r="A200" s="38"/>
      <c r="B200" s="38"/>
      <c r="C200" s="73"/>
      <c r="D200" s="73"/>
      <c r="E200" s="47"/>
    </row>
    <row r="201" spans="1:5">
      <c r="A201" s="38"/>
      <c r="B201" s="38"/>
      <c r="C201" s="73"/>
      <c r="D201" s="73"/>
      <c r="E201" s="47"/>
    </row>
    <row r="202" spans="1:5">
      <c r="A202" s="38"/>
      <c r="B202" s="38"/>
      <c r="C202" s="73"/>
      <c r="D202" s="73"/>
      <c r="E202" s="47"/>
    </row>
    <row r="203" spans="1:5">
      <c r="A203" s="38"/>
      <c r="B203" s="38"/>
      <c r="C203" s="73"/>
      <c r="D203" s="73"/>
      <c r="E203" s="47"/>
    </row>
    <row r="204" spans="1:5">
      <c r="A204" s="38"/>
      <c r="B204" s="38"/>
      <c r="C204" s="73"/>
      <c r="D204" s="73"/>
      <c r="E204" s="47"/>
    </row>
    <row r="205" spans="1:5">
      <c r="A205" s="38"/>
      <c r="B205" s="38"/>
      <c r="C205" s="73"/>
      <c r="D205" s="73"/>
      <c r="E205" s="47"/>
    </row>
    <row r="206" spans="1:5">
      <c r="A206" s="38"/>
      <c r="B206" s="38"/>
      <c r="C206" s="73"/>
      <c r="D206" s="73"/>
      <c r="E206" s="47"/>
    </row>
    <row r="207" spans="1:5">
      <c r="A207" s="38"/>
      <c r="B207" s="38"/>
      <c r="C207" s="73"/>
      <c r="D207" s="73"/>
      <c r="E207" s="47"/>
    </row>
    <row r="208" spans="1:5">
      <c r="A208" s="38"/>
      <c r="B208" s="38"/>
      <c r="C208" s="73"/>
      <c r="D208" s="73"/>
      <c r="E208" s="47"/>
    </row>
    <row r="209" spans="1:5">
      <c r="A209" s="38"/>
      <c r="B209" s="38"/>
      <c r="C209" s="73"/>
      <c r="D209" s="73"/>
      <c r="E209" s="47"/>
    </row>
    <row r="210" spans="1:5">
      <c r="A210" s="38"/>
      <c r="B210" s="38"/>
      <c r="C210" s="73"/>
      <c r="D210" s="73"/>
      <c r="E210" s="47"/>
    </row>
    <row r="211" spans="1:5">
      <c r="A211" s="38"/>
      <c r="B211" s="38"/>
      <c r="C211" s="73"/>
      <c r="D211" s="73"/>
      <c r="E211" s="47"/>
    </row>
    <row r="212" spans="1:5">
      <c r="A212" s="38"/>
      <c r="B212" s="38"/>
      <c r="C212" s="73"/>
      <c r="D212" s="73"/>
      <c r="E212" s="47"/>
    </row>
    <row r="213" spans="1:5">
      <c r="A213" s="38"/>
      <c r="B213" s="38"/>
      <c r="C213" s="73"/>
      <c r="D213" s="73"/>
      <c r="E213" s="47"/>
    </row>
    <row r="214" spans="1:5">
      <c r="A214" s="38"/>
      <c r="B214" s="38"/>
      <c r="C214" s="73"/>
      <c r="D214" s="73"/>
      <c r="E214" s="47"/>
    </row>
    <row r="215" spans="1:5">
      <c r="A215" s="38"/>
      <c r="B215" s="38"/>
      <c r="C215" s="73"/>
      <c r="D215" s="73"/>
      <c r="E215" s="47"/>
    </row>
    <row r="216" spans="1:5">
      <c r="A216" s="38"/>
      <c r="B216" s="38"/>
      <c r="C216" s="73"/>
      <c r="D216" s="73"/>
      <c r="E216" s="47"/>
    </row>
    <row r="217" spans="1:5">
      <c r="A217" s="38"/>
      <c r="B217" s="38"/>
      <c r="C217" s="73"/>
      <c r="D217" s="73"/>
      <c r="E217" s="47"/>
    </row>
    <row r="218" spans="1:5">
      <c r="A218" s="38"/>
      <c r="B218" s="38"/>
      <c r="C218" s="73"/>
      <c r="D218" s="73"/>
      <c r="E218" s="47"/>
    </row>
    <row r="219" spans="1:5">
      <c r="A219" s="38"/>
      <c r="B219" s="38"/>
      <c r="C219" s="73"/>
      <c r="D219" s="73"/>
      <c r="E219" s="47"/>
    </row>
    <row r="220" spans="1:5">
      <c r="A220" s="38"/>
      <c r="B220" s="38"/>
      <c r="C220" s="73"/>
      <c r="D220" s="73"/>
      <c r="E220" s="47"/>
    </row>
    <row r="221" spans="1:5">
      <c r="A221" s="38"/>
      <c r="B221" s="38"/>
      <c r="C221" s="73"/>
      <c r="D221" s="73"/>
      <c r="E221" s="47"/>
    </row>
    <row r="222" spans="1:5">
      <c r="A222" s="38"/>
      <c r="B222" s="38"/>
      <c r="C222" s="73"/>
      <c r="D222" s="73"/>
      <c r="E222" s="47"/>
    </row>
    <row r="223" spans="1:5">
      <c r="A223" s="38"/>
      <c r="B223" s="38"/>
      <c r="C223" s="73"/>
      <c r="D223" s="73"/>
      <c r="E223" s="47"/>
    </row>
    <row r="224" spans="1:5">
      <c r="A224" s="38"/>
      <c r="B224" s="38"/>
      <c r="C224" s="73"/>
      <c r="D224" s="73"/>
      <c r="E224" s="47"/>
    </row>
    <row r="225" spans="1:5">
      <c r="A225" s="38"/>
      <c r="B225" s="38"/>
      <c r="C225" s="73"/>
      <c r="D225" s="73"/>
      <c r="E225" s="47"/>
    </row>
    <row r="226" spans="1:5">
      <c r="A226" s="38"/>
      <c r="B226" s="38"/>
      <c r="C226" s="73"/>
      <c r="D226" s="73"/>
      <c r="E226" s="47"/>
    </row>
    <row r="227" spans="1:5">
      <c r="A227" s="38"/>
      <c r="B227" s="38"/>
      <c r="C227" s="73"/>
      <c r="D227" s="73"/>
      <c r="E227" s="47"/>
    </row>
    <row r="228" spans="1:5">
      <c r="A228" s="38"/>
      <c r="B228" s="38"/>
      <c r="C228" s="73"/>
      <c r="D228" s="73"/>
      <c r="E228" s="47"/>
    </row>
    <row r="229" spans="1:5">
      <c r="A229" s="38"/>
      <c r="B229" s="38"/>
      <c r="C229" s="73"/>
      <c r="D229" s="73"/>
      <c r="E229" s="47"/>
    </row>
    <row r="230" spans="1:5">
      <c r="A230" s="38"/>
      <c r="B230" s="38"/>
      <c r="C230" s="73"/>
      <c r="D230" s="73"/>
      <c r="E230" s="47"/>
    </row>
    <row r="231" spans="1:5">
      <c r="A231" s="38"/>
      <c r="B231" s="38"/>
      <c r="C231" s="73"/>
      <c r="D231" s="73"/>
      <c r="E231" s="47"/>
    </row>
    <row r="232" spans="1:5">
      <c r="A232" s="38"/>
      <c r="B232" s="38"/>
      <c r="C232" s="73"/>
      <c r="D232" s="73"/>
      <c r="E232" s="47"/>
    </row>
    <row r="233" spans="1:5">
      <c r="A233" s="38"/>
      <c r="B233" s="38"/>
      <c r="C233" s="73"/>
      <c r="D233" s="73"/>
      <c r="E233" s="47"/>
    </row>
    <row r="234" spans="1:5">
      <c r="A234" s="38"/>
      <c r="B234" s="38"/>
      <c r="C234" s="73"/>
      <c r="D234" s="73"/>
      <c r="E234" s="47"/>
    </row>
    <row r="235" spans="1:5">
      <c r="A235" s="38"/>
      <c r="B235" s="38"/>
      <c r="C235" s="73"/>
      <c r="D235" s="73"/>
      <c r="E235" s="47"/>
    </row>
    <row r="236" spans="1:5">
      <c r="A236" s="38"/>
      <c r="B236" s="38"/>
      <c r="C236" s="73"/>
      <c r="D236" s="73"/>
      <c r="E236" s="47"/>
    </row>
    <row r="237" spans="1:5">
      <c r="A237" s="38"/>
      <c r="B237" s="38"/>
      <c r="C237" s="73"/>
      <c r="D237" s="73"/>
      <c r="E237" s="47"/>
    </row>
    <row r="238" spans="1:5">
      <c r="A238" s="38"/>
      <c r="B238" s="38"/>
      <c r="C238" s="73"/>
      <c r="D238" s="73"/>
      <c r="E238" s="47"/>
    </row>
    <row r="239" spans="1:5">
      <c r="A239" s="38"/>
      <c r="B239" s="38"/>
      <c r="C239" s="73"/>
      <c r="D239" s="73"/>
      <c r="E239" s="47"/>
    </row>
    <row r="240" spans="1:5">
      <c r="A240" s="38"/>
      <c r="B240" s="38"/>
      <c r="C240" s="73"/>
      <c r="D240" s="73"/>
      <c r="E240" s="47"/>
    </row>
    <row r="241" spans="1:5">
      <c r="A241" s="38"/>
      <c r="B241" s="38"/>
      <c r="C241" s="73"/>
      <c r="D241" s="73"/>
      <c r="E241" s="47"/>
    </row>
    <row r="242" spans="1:5">
      <c r="A242" s="38"/>
      <c r="B242" s="38"/>
      <c r="C242" s="73"/>
      <c r="D242" s="73"/>
      <c r="E242" s="47"/>
    </row>
    <row r="243" spans="1:5">
      <c r="A243" s="38"/>
      <c r="B243" s="38"/>
      <c r="C243" s="73"/>
      <c r="D243" s="73"/>
      <c r="E243" s="47"/>
    </row>
    <row r="244" spans="1:5">
      <c r="A244" s="38"/>
      <c r="B244" s="38"/>
      <c r="C244" s="73"/>
      <c r="D244" s="73"/>
      <c r="E244" s="47"/>
    </row>
    <row r="245" spans="1:5">
      <c r="A245" s="38"/>
      <c r="B245" s="38"/>
      <c r="C245" s="73"/>
      <c r="D245" s="73"/>
      <c r="E245" s="47"/>
    </row>
    <row r="246" spans="1:5">
      <c r="A246" s="38"/>
      <c r="B246" s="38"/>
      <c r="C246" s="73"/>
      <c r="D246" s="73"/>
      <c r="E246" s="47"/>
    </row>
    <row r="247" spans="1:5">
      <c r="A247" s="38"/>
      <c r="B247" s="38"/>
      <c r="C247" s="73"/>
      <c r="D247" s="73"/>
      <c r="E247" s="47"/>
    </row>
    <row r="248" spans="1:5">
      <c r="A248" s="38"/>
      <c r="B248" s="38"/>
      <c r="C248" s="73"/>
      <c r="D248" s="73"/>
      <c r="E248" s="47"/>
    </row>
    <row r="249" spans="1:5">
      <c r="A249" s="38"/>
      <c r="B249" s="38"/>
      <c r="C249" s="73"/>
      <c r="D249" s="73"/>
      <c r="E249" s="47"/>
    </row>
    <row r="250" spans="1:5">
      <c r="A250" s="38"/>
      <c r="B250" s="38"/>
      <c r="C250" s="73"/>
      <c r="D250" s="73"/>
      <c r="E250" s="47"/>
    </row>
    <row r="251" spans="1:5">
      <c r="A251" s="38"/>
      <c r="B251" s="38"/>
      <c r="C251" s="73"/>
      <c r="D251" s="73"/>
      <c r="E251" s="47"/>
    </row>
    <row r="252" spans="1:5">
      <c r="A252" s="38"/>
      <c r="B252" s="38"/>
      <c r="C252" s="73"/>
      <c r="D252" s="73"/>
      <c r="E252" s="47"/>
    </row>
    <row r="253" spans="1:5">
      <c r="A253" s="38"/>
      <c r="B253" s="38"/>
      <c r="C253" s="73"/>
      <c r="D253" s="73"/>
      <c r="E253" s="47"/>
    </row>
    <row r="254" spans="1:5">
      <c r="A254" s="38"/>
      <c r="B254" s="38"/>
      <c r="C254" s="73"/>
      <c r="D254" s="73"/>
      <c r="E254" s="47"/>
    </row>
    <row r="255" spans="1:5">
      <c r="A255" s="38"/>
      <c r="B255" s="38"/>
      <c r="C255" s="73"/>
      <c r="D255" s="73"/>
      <c r="E255" s="47"/>
    </row>
    <row r="256" spans="1:5">
      <c r="A256" s="38"/>
      <c r="B256" s="38"/>
      <c r="C256" s="73"/>
      <c r="D256" s="73"/>
      <c r="E256" s="47"/>
    </row>
    <row r="257" spans="1:5">
      <c r="A257" s="38"/>
      <c r="B257" s="38"/>
      <c r="C257" s="73"/>
      <c r="D257" s="73"/>
      <c r="E257" s="47"/>
    </row>
    <row r="258" spans="1:5">
      <c r="A258" s="38"/>
      <c r="B258" s="38"/>
      <c r="C258" s="73"/>
      <c r="D258" s="73"/>
      <c r="E258" s="47"/>
    </row>
    <row r="259" spans="1:5">
      <c r="A259" s="38"/>
      <c r="B259" s="38"/>
      <c r="C259" s="73"/>
      <c r="D259" s="73"/>
      <c r="E259" s="47"/>
    </row>
    <row r="260" spans="1:5">
      <c r="A260" s="38"/>
      <c r="B260" s="38"/>
      <c r="C260" s="73"/>
      <c r="D260" s="73"/>
      <c r="E260" s="47"/>
    </row>
    <row r="261" spans="1:5">
      <c r="A261" s="38"/>
      <c r="B261" s="38"/>
      <c r="C261" s="73"/>
      <c r="D261" s="73"/>
      <c r="E261" s="47"/>
    </row>
    <row r="262" spans="1:5">
      <c r="A262" s="38"/>
      <c r="B262" s="38"/>
      <c r="C262" s="73"/>
      <c r="D262" s="73"/>
      <c r="E262" s="47"/>
    </row>
    <row r="263" spans="1:5">
      <c r="A263" s="38"/>
      <c r="B263" s="38"/>
      <c r="C263" s="73"/>
      <c r="D263" s="73"/>
      <c r="E263" s="47"/>
    </row>
    <row r="264" spans="1:5">
      <c r="A264" s="38"/>
      <c r="B264" s="38"/>
      <c r="C264" s="73"/>
      <c r="D264" s="73"/>
      <c r="E264" s="47"/>
    </row>
    <row r="265" spans="1:5">
      <c r="A265" s="38"/>
      <c r="B265" s="38"/>
      <c r="C265" s="73"/>
      <c r="D265" s="73"/>
      <c r="E265" s="47"/>
    </row>
    <row r="266" spans="1:5">
      <c r="A266" s="38"/>
      <c r="B266" s="38"/>
      <c r="C266" s="73"/>
      <c r="D266" s="73"/>
      <c r="E266" s="47"/>
    </row>
    <row r="267" spans="1:5">
      <c r="A267" s="38"/>
      <c r="B267" s="38"/>
      <c r="C267" s="73"/>
      <c r="D267" s="73"/>
      <c r="E267" s="47"/>
    </row>
    <row r="268" spans="1:5">
      <c r="A268" s="38"/>
      <c r="B268" s="38"/>
      <c r="C268" s="73"/>
      <c r="D268" s="73"/>
      <c r="E268" s="47"/>
    </row>
    <row r="269" spans="1:5">
      <c r="A269" s="38"/>
      <c r="B269" s="38"/>
      <c r="C269" s="73"/>
      <c r="D269" s="73"/>
      <c r="E269" s="47"/>
    </row>
    <row r="270" spans="1:5">
      <c r="A270" s="38"/>
      <c r="B270" s="38"/>
      <c r="C270" s="73"/>
      <c r="D270" s="73"/>
      <c r="E270" s="47"/>
    </row>
    <row r="271" spans="1:5">
      <c r="A271" s="38"/>
      <c r="B271" s="38"/>
      <c r="C271" s="73"/>
      <c r="D271" s="73"/>
      <c r="E271" s="47"/>
    </row>
    <row r="272" spans="1:5">
      <c r="A272" s="38"/>
      <c r="B272" s="38"/>
      <c r="C272" s="73"/>
      <c r="D272" s="73"/>
      <c r="E272" s="47"/>
    </row>
    <row r="273" spans="1:5">
      <c r="A273" s="38"/>
      <c r="B273" s="38"/>
      <c r="C273" s="73"/>
      <c r="D273" s="73"/>
      <c r="E273" s="47"/>
    </row>
    <row r="274" spans="1:5">
      <c r="A274" s="38"/>
      <c r="B274" s="38"/>
      <c r="C274" s="73"/>
      <c r="D274" s="73"/>
      <c r="E274" s="47"/>
    </row>
    <row r="275" spans="1:5">
      <c r="A275" s="38"/>
      <c r="B275" s="38"/>
      <c r="C275" s="73"/>
      <c r="D275" s="73"/>
      <c r="E275" s="47"/>
    </row>
    <row r="276" spans="1:5">
      <c r="A276" s="38"/>
      <c r="B276" s="38"/>
      <c r="C276" s="73"/>
      <c r="D276" s="73"/>
      <c r="E276" s="47"/>
    </row>
    <row r="277" spans="1:5">
      <c r="A277" s="38"/>
      <c r="B277" s="38"/>
      <c r="C277" s="73"/>
      <c r="D277" s="73"/>
      <c r="E277" s="47"/>
    </row>
    <row r="278" spans="1:5">
      <c r="A278" s="38"/>
      <c r="B278" s="38"/>
      <c r="C278" s="73"/>
      <c r="D278" s="73"/>
      <c r="E278" s="47"/>
    </row>
    <row r="279" spans="1:5">
      <c r="A279" s="38"/>
      <c r="B279" s="38"/>
      <c r="C279" s="73"/>
      <c r="D279" s="73"/>
      <c r="E279" s="47"/>
    </row>
    <row r="280" spans="1:5">
      <c r="A280" s="38"/>
      <c r="B280" s="38"/>
      <c r="C280" s="73"/>
      <c r="D280" s="73"/>
      <c r="E280" s="47"/>
    </row>
    <row r="281" spans="1:5">
      <c r="A281" s="38"/>
      <c r="B281" s="38"/>
      <c r="C281" s="73"/>
      <c r="D281" s="73"/>
      <c r="E281" s="47"/>
    </row>
    <row r="282" spans="1:5">
      <c r="A282" s="38"/>
      <c r="B282" s="38"/>
      <c r="C282" s="73"/>
      <c r="D282" s="73"/>
      <c r="E282" s="47"/>
    </row>
    <row r="283" spans="1:5">
      <c r="A283" s="38"/>
      <c r="B283" s="38"/>
      <c r="C283" s="73"/>
      <c r="D283" s="73"/>
      <c r="E283" s="47"/>
    </row>
    <row r="284" spans="1:5">
      <c r="A284" s="38"/>
      <c r="B284" s="38"/>
      <c r="C284" s="73"/>
      <c r="D284" s="73"/>
      <c r="E284" s="47"/>
    </row>
    <row r="285" spans="1:5">
      <c r="A285" s="38"/>
      <c r="B285" s="38"/>
      <c r="C285" s="73"/>
      <c r="D285" s="73"/>
      <c r="E285" s="47"/>
    </row>
    <row r="286" spans="1:5">
      <c r="A286" s="38"/>
      <c r="B286" s="38"/>
      <c r="C286" s="73"/>
      <c r="D286" s="73"/>
      <c r="E286" s="47"/>
    </row>
    <row r="287" spans="1:5">
      <c r="A287" s="38"/>
      <c r="B287" s="38"/>
      <c r="C287" s="73"/>
      <c r="D287" s="73"/>
      <c r="E287" s="47"/>
    </row>
    <row r="288" spans="1:5">
      <c r="A288" s="38"/>
      <c r="B288" s="38"/>
      <c r="C288" s="73"/>
      <c r="D288" s="73"/>
      <c r="E288" s="47"/>
    </row>
    <row r="289" spans="1:5">
      <c r="A289" s="38"/>
      <c r="B289" s="38"/>
      <c r="C289" s="73"/>
      <c r="D289" s="73"/>
      <c r="E289" s="47"/>
    </row>
    <row r="290" spans="1:5">
      <c r="A290" s="38"/>
      <c r="B290" s="38"/>
      <c r="C290" s="73"/>
      <c r="D290" s="73"/>
      <c r="E290" s="47"/>
    </row>
    <row r="291" spans="1:5">
      <c r="A291" s="38"/>
      <c r="B291" s="38"/>
      <c r="C291" s="73"/>
      <c r="D291" s="73"/>
      <c r="E291" s="47"/>
    </row>
    <row r="292" spans="1:5">
      <c r="A292" s="38"/>
      <c r="B292" s="38"/>
      <c r="C292" s="73"/>
      <c r="D292" s="73"/>
      <c r="E292" s="47"/>
    </row>
    <row r="293" spans="1:5">
      <c r="A293" s="38"/>
      <c r="B293" s="38"/>
      <c r="C293" s="73"/>
      <c r="D293" s="73"/>
      <c r="E293" s="47"/>
    </row>
    <row r="294" spans="1:5">
      <c r="A294" s="38"/>
      <c r="B294" s="38"/>
      <c r="C294" s="73"/>
      <c r="D294" s="73"/>
      <c r="E294" s="47"/>
    </row>
    <row r="295" spans="1:5">
      <c r="A295" s="38"/>
      <c r="B295" s="38"/>
      <c r="C295" s="73"/>
      <c r="D295" s="73"/>
      <c r="E295" s="47"/>
    </row>
    <row r="296" spans="1:5">
      <c r="A296" s="38"/>
      <c r="B296" s="38"/>
      <c r="C296" s="73"/>
      <c r="D296" s="73"/>
      <c r="E296" s="47"/>
    </row>
    <row r="297" spans="1:5">
      <c r="A297" s="38"/>
      <c r="B297" s="38"/>
      <c r="C297" s="73"/>
      <c r="D297" s="73"/>
      <c r="E297" s="47"/>
    </row>
    <row r="298" spans="1:5">
      <c r="A298" s="38"/>
      <c r="B298" s="38"/>
      <c r="C298" s="73"/>
      <c r="D298" s="73"/>
      <c r="E298" s="47"/>
    </row>
    <row r="299" spans="1:5">
      <c r="A299" s="38"/>
      <c r="B299" s="38"/>
      <c r="C299" s="73"/>
      <c r="D299" s="73"/>
      <c r="E299" s="47"/>
    </row>
    <row r="300" spans="1:5">
      <c r="A300" s="38"/>
      <c r="B300" s="38"/>
      <c r="C300" s="73"/>
      <c r="D300" s="73"/>
      <c r="E300" s="47"/>
    </row>
    <row r="301" spans="1:5">
      <c r="A301" s="38"/>
      <c r="B301" s="38"/>
      <c r="C301" s="73"/>
      <c r="D301" s="73"/>
      <c r="E301" s="47"/>
    </row>
    <row r="302" spans="1:5">
      <c r="A302" s="38"/>
      <c r="B302" s="38"/>
      <c r="C302" s="73"/>
      <c r="D302" s="73"/>
      <c r="E302" s="47"/>
    </row>
    <row r="303" spans="1:5">
      <c r="A303" s="38"/>
      <c r="B303" s="38"/>
      <c r="C303" s="73"/>
      <c r="D303" s="73"/>
      <c r="E303" s="47"/>
    </row>
    <row r="304" spans="1:5">
      <c r="A304" s="38"/>
      <c r="B304" s="38"/>
      <c r="C304" s="73"/>
      <c r="D304" s="73"/>
      <c r="E304" s="47"/>
    </row>
    <row r="305" spans="1:5">
      <c r="A305" s="38"/>
      <c r="B305" s="38"/>
      <c r="C305" s="73"/>
      <c r="D305" s="73"/>
      <c r="E305" s="47"/>
    </row>
    <row r="306" spans="1:5">
      <c r="A306" s="38"/>
      <c r="B306" s="38"/>
      <c r="C306" s="73"/>
      <c r="D306" s="73"/>
      <c r="E306" s="47"/>
    </row>
    <row r="307" spans="1:5">
      <c r="A307" s="38"/>
      <c r="B307" s="38"/>
      <c r="C307" s="73"/>
      <c r="D307" s="73"/>
      <c r="E307" s="47"/>
    </row>
    <row r="308" spans="1:5">
      <c r="A308" s="38"/>
      <c r="B308" s="38"/>
      <c r="C308" s="73"/>
      <c r="D308" s="73"/>
      <c r="E308" s="47"/>
    </row>
    <row r="309" spans="1:5">
      <c r="A309" s="38"/>
      <c r="B309" s="38"/>
      <c r="C309" s="73"/>
      <c r="D309" s="73"/>
      <c r="E309" s="47"/>
    </row>
    <row r="310" spans="1:5">
      <c r="A310" s="38"/>
      <c r="B310" s="38"/>
      <c r="C310" s="73"/>
      <c r="D310" s="73"/>
      <c r="E310" s="47"/>
    </row>
    <row r="311" spans="1:5">
      <c r="A311" s="38"/>
      <c r="B311" s="38"/>
      <c r="C311" s="73"/>
      <c r="D311" s="73"/>
      <c r="E311" s="47"/>
    </row>
    <row r="312" spans="1:5">
      <c r="A312" s="38"/>
      <c r="B312" s="38"/>
      <c r="C312" s="73"/>
      <c r="D312" s="73"/>
      <c r="E312" s="47"/>
    </row>
    <row r="313" spans="1:5">
      <c r="A313" s="38"/>
      <c r="B313" s="38"/>
      <c r="C313" s="73"/>
      <c r="D313" s="73"/>
      <c r="E313" s="47"/>
    </row>
    <row r="314" spans="1:5">
      <c r="A314" s="38"/>
      <c r="B314" s="38"/>
      <c r="C314" s="73"/>
      <c r="D314" s="73"/>
      <c r="E314" s="47"/>
    </row>
    <row r="315" spans="1:5">
      <c r="A315" s="38"/>
      <c r="B315" s="38"/>
      <c r="C315" s="73"/>
      <c r="D315" s="73"/>
      <c r="E315" s="47"/>
    </row>
    <row r="316" spans="1:5">
      <c r="A316" s="38"/>
      <c r="B316" s="38"/>
      <c r="C316" s="73"/>
      <c r="D316" s="73"/>
      <c r="E316" s="47"/>
    </row>
    <row r="317" spans="1:5">
      <c r="A317" s="38"/>
      <c r="B317" s="38"/>
      <c r="C317" s="73"/>
      <c r="D317" s="73"/>
      <c r="E317" s="47"/>
    </row>
    <row r="318" spans="1:5">
      <c r="A318" s="38"/>
      <c r="B318" s="38"/>
      <c r="C318" s="73"/>
      <c r="D318" s="73"/>
      <c r="E318" s="47"/>
    </row>
    <row r="319" spans="1:5">
      <c r="A319" s="38"/>
      <c r="B319" s="38"/>
      <c r="C319" s="73"/>
      <c r="D319" s="73"/>
      <c r="E319" s="47"/>
    </row>
    <row r="320" spans="1:5">
      <c r="A320" s="38"/>
      <c r="B320" s="38"/>
      <c r="C320" s="73"/>
      <c r="D320" s="73"/>
      <c r="E320" s="47"/>
    </row>
    <row r="321" spans="1:5">
      <c r="A321" s="38"/>
      <c r="B321" s="38"/>
      <c r="C321" s="73"/>
      <c r="D321" s="73"/>
      <c r="E321" s="47"/>
    </row>
    <row r="322" spans="1:5">
      <c r="A322" s="38"/>
      <c r="B322" s="38"/>
      <c r="C322" s="73"/>
      <c r="D322" s="73"/>
      <c r="E322" s="47"/>
    </row>
    <row r="323" spans="1:5">
      <c r="A323" s="38"/>
      <c r="B323" s="38"/>
      <c r="C323" s="73"/>
      <c r="D323" s="73"/>
      <c r="E323" s="47"/>
    </row>
    <row r="324" spans="1:5">
      <c r="A324" s="38"/>
      <c r="B324" s="38"/>
      <c r="C324" s="73"/>
      <c r="D324" s="73"/>
      <c r="E324" s="47"/>
    </row>
    <row r="325" spans="1:5">
      <c r="A325" s="38"/>
      <c r="B325" s="38"/>
      <c r="C325" s="73"/>
      <c r="D325" s="73"/>
      <c r="E325" s="47"/>
    </row>
    <row r="326" spans="1:5">
      <c r="A326" s="38"/>
      <c r="B326" s="38"/>
      <c r="C326" s="73"/>
      <c r="D326" s="73"/>
      <c r="E326" s="47"/>
    </row>
    <row r="327" spans="1:5">
      <c r="A327" s="38"/>
      <c r="B327" s="38"/>
      <c r="C327" s="73"/>
      <c r="D327" s="73"/>
      <c r="E327" s="47"/>
    </row>
    <row r="328" spans="1:5">
      <c r="A328" s="38"/>
      <c r="B328" s="38"/>
      <c r="C328" s="73"/>
      <c r="D328" s="73"/>
      <c r="E328" s="47"/>
    </row>
    <row r="329" spans="1:5">
      <c r="A329" s="38"/>
      <c r="B329" s="38"/>
      <c r="C329" s="73"/>
      <c r="D329" s="73"/>
      <c r="E329" s="47"/>
    </row>
    <row r="330" spans="1:5">
      <c r="A330" s="38"/>
      <c r="B330" s="38"/>
      <c r="C330" s="73"/>
      <c r="D330" s="73"/>
      <c r="E330" s="47"/>
    </row>
    <row r="331" spans="1:5">
      <c r="A331" s="38"/>
      <c r="B331" s="38"/>
      <c r="C331" s="73"/>
      <c r="D331" s="73"/>
      <c r="E331" s="47"/>
    </row>
    <row r="332" spans="1:5">
      <c r="A332" s="38"/>
      <c r="B332" s="38"/>
      <c r="C332" s="73"/>
      <c r="D332" s="73"/>
      <c r="E332" s="47"/>
    </row>
    <row r="333" spans="1:5">
      <c r="A333" s="38"/>
      <c r="B333" s="38"/>
      <c r="C333" s="73"/>
      <c r="D333" s="73"/>
      <c r="E333" s="47"/>
    </row>
    <row r="334" spans="1:5">
      <c r="A334" s="38"/>
      <c r="B334" s="38"/>
      <c r="C334" s="73"/>
      <c r="D334" s="73"/>
      <c r="E334" s="47"/>
    </row>
    <row r="335" spans="1:5">
      <c r="A335" s="38"/>
      <c r="B335" s="38"/>
      <c r="C335" s="73"/>
      <c r="D335" s="73"/>
      <c r="E335" s="47"/>
    </row>
    <row r="336" spans="1:5">
      <c r="A336" s="38"/>
      <c r="B336" s="38"/>
      <c r="C336" s="73"/>
      <c r="D336" s="73"/>
      <c r="E336" s="47"/>
    </row>
    <row r="337" spans="1:5">
      <c r="A337" s="38"/>
      <c r="B337" s="38"/>
      <c r="C337" s="73"/>
      <c r="D337" s="73"/>
      <c r="E337" s="47"/>
    </row>
    <row r="338" spans="1:5">
      <c r="A338" s="38"/>
      <c r="B338" s="38"/>
      <c r="C338" s="73"/>
      <c r="D338" s="73"/>
      <c r="E338" s="47"/>
    </row>
    <row r="339" spans="1:5">
      <c r="A339" s="38"/>
      <c r="B339" s="38"/>
      <c r="C339" s="73"/>
      <c r="D339" s="73"/>
      <c r="E339" s="47"/>
    </row>
    <row r="340" spans="1:5">
      <c r="A340" s="38"/>
      <c r="B340" s="38"/>
      <c r="C340" s="73"/>
      <c r="D340" s="73"/>
      <c r="E340" s="47"/>
    </row>
    <row r="341" spans="1:5">
      <c r="A341" s="38"/>
      <c r="B341" s="38"/>
      <c r="C341" s="73"/>
      <c r="D341" s="73"/>
      <c r="E341" s="47"/>
    </row>
    <row r="342" spans="1:5">
      <c r="A342" s="38"/>
      <c r="B342" s="38"/>
      <c r="C342" s="73"/>
      <c r="D342" s="73"/>
      <c r="E342" s="47"/>
    </row>
    <row r="343" spans="1:5">
      <c r="A343" s="38"/>
      <c r="B343" s="38"/>
      <c r="C343" s="73"/>
      <c r="D343" s="73"/>
      <c r="E343" s="47"/>
    </row>
    <row r="344" spans="1:5">
      <c r="A344" s="38"/>
      <c r="B344" s="38"/>
      <c r="C344" s="73"/>
      <c r="D344" s="73"/>
      <c r="E344" s="47"/>
    </row>
    <row r="345" spans="1:5">
      <c r="A345" s="38"/>
      <c r="B345" s="38"/>
      <c r="C345" s="73"/>
      <c r="D345" s="73"/>
      <c r="E345" s="47"/>
    </row>
    <row r="346" spans="1:5">
      <c r="A346" s="38"/>
      <c r="B346" s="38"/>
      <c r="C346" s="73"/>
      <c r="D346" s="73"/>
      <c r="E346" s="47"/>
    </row>
    <row r="347" spans="1:5">
      <c r="A347" s="38"/>
      <c r="B347" s="38"/>
      <c r="C347" s="73"/>
      <c r="D347" s="73"/>
      <c r="E347" s="47"/>
    </row>
    <row r="348" spans="1:5">
      <c r="A348" s="38"/>
      <c r="B348" s="38"/>
      <c r="C348" s="73"/>
      <c r="D348" s="73"/>
      <c r="E348" s="47"/>
    </row>
    <row r="349" spans="1:5">
      <c r="A349" s="38"/>
      <c r="B349" s="38"/>
      <c r="C349" s="73"/>
      <c r="D349" s="73"/>
      <c r="E349" s="47"/>
    </row>
    <row r="350" spans="1:5">
      <c r="A350" s="38"/>
      <c r="B350" s="38"/>
      <c r="C350" s="73"/>
      <c r="D350" s="73"/>
      <c r="E350" s="47"/>
    </row>
    <row r="351" spans="1:5">
      <c r="A351" s="38"/>
      <c r="B351" s="38"/>
      <c r="C351" s="73"/>
      <c r="D351" s="73"/>
      <c r="E351" s="47"/>
    </row>
    <row r="352" spans="1:5">
      <c r="A352" s="38"/>
      <c r="B352" s="38"/>
      <c r="C352" s="73"/>
      <c r="D352" s="73"/>
      <c r="E352" s="47"/>
    </row>
    <row r="353" spans="1:5">
      <c r="A353" s="38"/>
      <c r="B353" s="38"/>
      <c r="C353" s="73"/>
      <c r="D353" s="73"/>
      <c r="E353" s="47"/>
    </row>
    <row r="354" spans="1:5">
      <c r="A354" s="38"/>
      <c r="B354" s="38"/>
      <c r="C354" s="73"/>
      <c r="D354" s="73"/>
      <c r="E354" s="47"/>
    </row>
    <row r="355" spans="1:5">
      <c r="A355" s="38"/>
      <c r="B355" s="38"/>
      <c r="C355" s="73"/>
      <c r="D355" s="73"/>
      <c r="E355" s="47"/>
    </row>
    <row r="356" spans="1:5">
      <c r="A356" s="38"/>
      <c r="B356" s="38"/>
      <c r="C356" s="73"/>
      <c r="D356" s="73"/>
      <c r="E356" s="47"/>
    </row>
    <row r="357" spans="1:5">
      <c r="A357" s="38"/>
      <c r="B357" s="38"/>
      <c r="C357" s="73"/>
      <c r="D357" s="73"/>
      <c r="E357" s="47"/>
    </row>
    <row r="358" spans="1:5">
      <c r="A358" s="38"/>
      <c r="B358" s="38"/>
      <c r="C358" s="73"/>
      <c r="D358" s="73"/>
      <c r="E358" s="47"/>
    </row>
    <row r="359" spans="1:5">
      <c r="A359" s="38"/>
      <c r="B359" s="38"/>
      <c r="C359" s="73"/>
      <c r="D359" s="73"/>
      <c r="E359" s="47"/>
    </row>
    <row r="360" spans="1:5">
      <c r="A360" s="38"/>
      <c r="B360" s="38"/>
      <c r="C360" s="73"/>
      <c r="D360" s="73"/>
      <c r="E360" s="47"/>
    </row>
    <row r="361" spans="1:5">
      <c r="A361" s="38"/>
      <c r="B361" s="38"/>
      <c r="C361" s="73"/>
      <c r="D361" s="73"/>
      <c r="E361" s="47"/>
    </row>
    <row r="362" spans="1:5">
      <c r="A362" s="38"/>
      <c r="B362" s="38"/>
      <c r="C362" s="73"/>
      <c r="D362" s="73"/>
      <c r="E362" s="47"/>
    </row>
    <row r="363" spans="1:5">
      <c r="A363" s="38"/>
      <c r="B363" s="38"/>
      <c r="C363" s="73"/>
      <c r="D363" s="73"/>
      <c r="E363" s="47"/>
    </row>
    <row r="364" spans="1:5">
      <c r="A364" s="38"/>
      <c r="B364" s="38"/>
      <c r="C364" s="73"/>
      <c r="D364" s="73"/>
      <c r="E364" s="47"/>
    </row>
    <row r="365" spans="1:5">
      <c r="A365" s="38"/>
      <c r="B365" s="38"/>
      <c r="C365" s="73"/>
      <c r="D365" s="73"/>
      <c r="E365" s="47"/>
    </row>
    <row r="366" spans="1:5">
      <c r="A366" s="38"/>
      <c r="B366" s="38"/>
      <c r="C366" s="73"/>
      <c r="D366" s="73"/>
      <c r="E366" s="47"/>
    </row>
    <row r="367" spans="1:5">
      <c r="A367" s="38"/>
      <c r="B367" s="38"/>
      <c r="C367" s="73"/>
      <c r="D367" s="73"/>
      <c r="E367" s="47"/>
    </row>
    <row r="368" spans="1:5">
      <c r="A368" s="38"/>
      <c r="B368" s="38"/>
      <c r="C368" s="73"/>
      <c r="D368" s="73"/>
      <c r="E368" s="47"/>
    </row>
    <row r="369" spans="1:5">
      <c r="A369" s="38"/>
      <c r="B369" s="38"/>
      <c r="C369" s="73"/>
      <c r="D369" s="73"/>
      <c r="E369" s="47"/>
    </row>
    <row r="370" spans="1:5">
      <c r="A370" s="38"/>
      <c r="B370" s="38"/>
      <c r="C370" s="73"/>
      <c r="D370" s="73"/>
      <c r="E370" s="47"/>
    </row>
    <row r="371" spans="1:5">
      <c r="A371" s="38"/>
      <c r="B371" s="38"/>
      <c r="C371" s="73"/>
      <c r="D371" s="73"/>
      <c r="E371" s="47"/>
    </row>
    <row r="372" spans="1:5">
      <c r="A372" s="38"/>
      <c r="B372" s="38"/>
      <c r="C372" s="73"/>
      <c r="D372" s="73"/>
      <c r="E372" s="47"/>
    </row>
    <row r="373" spans="1:5">
      <c r="A373" s="38"/>
      <c r="B373" s="38"/>
      <c r="C373" s="73"/>
      <c r="D373" s="73"/>
      <c r="E373" s="47"/>
    </row>
    <row r="374" spans="1:5">
      <c r="A374" s="38"/>
      <c r="B374" s="38"/>
      <c r="C374" s="73"/>
      <c r="D374" s="73"/>
      <c r="E374" s="47"/>
    </row>
    <row r="375" spans="1:5">
      <c r="A375" s="38"/>
      <c r="B375" s="38"/>
      <c r="C375" s="73"/>
      <c r="D375" s="73"/>
      <c r="E375" s="47"/>
    </row>
    <row r="376" spans="1:5">
      <c r="A376" s="38"/>
      <c r="B376" s="38"/>
      <c r="C376" s="73"/>
      <c r="D376" s="73"/>
      <c r="E376" s="47"/>
    </row>
    <row r="377" spans="1:5">
      <c r="A377" s="38"/>
      <c r="B377" s="38"/>
      <c r="C377" s="73"/>
      <c r="D377" s="73"/>
      <c r="E377" s="47"/>
    </row>
    <row r="378" spans="1:5">
      <c r="A378" s="38"/>
      <c r="B378" s="38"/>
      <c r="C378" s="73"/>
      <c r="D378" s="73"/>
      <c r="E378" s="47"/>
    </row>
    <row r="379" spans="1:5">
      <c r="A379" s="38"/>
      <c r="B379" s="38"/>
      <c r="C379" s="73"/>
      <c r="D379" s="73"/>
      <c r="E379" s="47"/>
    </row>
    <row r="380" spans="1:5">
      <c r="A380" s="38"/>
      <c r="B380" s="38"/>
      <c r="C380" s="73"/>
      <c r="D380" s="73"/>
      <c r="E380" s="47"/>
    </row>
    <row r="381" spans="1:5">
      <c r="A381" s="38"/>
      <c r="B381" s="38"/>
      <c r="C381" s="73"/>
      <c r="D381" s="73"/>
      <c r="E381" s="47"/>
    </row>
    <row r="382" spans="1:5">
      <c r="A382" s="38"/>
      <c r="B382" s="38"/>
      <c r="C382" s="73"/>
      <c r="D382" s="73"/>
      <c r="E382" s="47"/>
    </row>
    <row r="383" spans="1:5">
      <c r="A383" s="38"/>
      <c r="B383" s="38"/>
      <c r="C383" s="73"/>
      <c r="D383" s="73"/>
      <c r="E383" s="47"/>
    </row>
    <row r="384" spans="1:5">
      <c r="A384" s="38"/>
      <c r="B384" s="38"/>
      <c r="C384" s="73"/>
      <c r="D384" s="73"/>
      <c r="E384" s="47"/>
    </row>
    <row r="385" spans="1:5">
      <c r="A385" s="38"/>
      <c r="B385" s="38"/>
      <c r="C385" s="73"/>
      <c r="D385" s="73"/>
      <c r="E385" s="47"/>
    </row>
    <row r="386" spans="1:5">
      <c r="A386" s="38"/>
      <c r="B386" s="38"/>
      <c r="C386" s="73"/>
      <c r="D386" s="73"/>
      <c r="E386" s="47"/>
    </row>
    <row r="387" spans="1:5">
      <c r="A387" s="38"/>
      <c r="B387" s="38"/>
      <c r="C387" s="73"/>
      <c r="D387" s="73"/>
      <c r="E387" s="47"/>
    </row>
    <row r="388" spans="1:5">
      <c r="A388" s="38"/>
      <c r="B388" s="38"/>
      <c r="C388" s="73"/>
      <c r="D388" s="73"/>
      <c r="E388" s="47"/>
    </row>
    <row r="389" spans="1:5">
      <c r="A389" s="38"/>
      <c r="B389" s="38"/>
      <c r="C389" s="73"/>
      <c r="D389" s="73"/>
      <c r="E389" s="47"/>
    </row>
    <row r="390" spans="1:5">
      <c r="A390" s="38"/>
      <c r="B390" s="38"/>
      <c r="C390" s="73"/>
      <c r="D390" s="73"/>
      <c r="E390" s="47"/>
    </row>
    <row r="391" spans="1:5">
      <c r="A391" s="38"/>
      <c r="B391" s="38"/>
      <c r="C391" s="73"/>
      <c r="D391" s="73"/>
      <c r="E391" s="47"/>
    </row>
    <row r="392" spans="1:5">
      <c r="A392" s="38"/>
      <c r="B392" s="38"/>
      <c r="C392" s="73"/>
      <c r="D392" s="73"/>
      <c r="E392" s="47"/>
    </row>
    <row r="393" spans="1:5">
      <c r="A393" s="38"/>
      <c r="B393" s="38"/>
      <c r="C393" s="73"/>
      <c r="D393" s="73"/>
      <c r="E393" s="47"/>
    </row>
    <row r="394" spans="1:5">
      <c r="A394" s="38"/>
      <c r="B394" s="38"/>
      <c r="C394" s="73"/>
      <c r="D394" s="73"/>
      <c r="E394" s="47"/>
    </row>
    <row r="395" spans="1:5">
      <c r="A395" s="38"/>
      <c r="B395" s="38"/>
      <c r="C395" s="73"/>
      <c r="D395" s="73"/>
      <c r="E395" s="47"/>
    </row>
    <row r="396" spans="1:5">
      <c r="A396" s="38"/>
      <c r="B396" s="38"/>
      <c r="C396" s="73"/>
      <c r="D396" s="73"/>
      <c r="E396" s="47"/>
    </row>
    <row r="397" spans="1:5">
      <c r="A397" s="38"/>
      <c r="B397" s="38"/>
      <c r="C397" s="73"/>
      <c r="D397" s="73"/>
      <c r="E397" s="47"/>
    </row>
    <row r="398" spans="1:5">
      <c r="A398" s="38"/>
      <c r="B398" s="38"/>
      <c r="C398" s="73"/>
      <c r="D398" s="73"/>
      <c r="E398" s="47"/>
    </row>
    <row r="399" spans="1:5">
      <c r="A399" s="38"/>
      <c r="B399" s="38"/>
      <c r="C399" s="73"/>
      <c r="D399" s="73"/>
      <c r="E399" s="47"/>
    </row>
    <row r="400" spans="1:5">
      <c r="A400" s="38"/>
      <c r="B400" s="38"/>
      <c r="C400" s="73"/>
      <c r="D400" s="73"/>
      <c r="E400" s="47"/>
    </row>
    <row r="401" spans="1:5">
      <c r="A401" s="38"/>
      <c r="B401" s="38"/>
      <c r="C401" s="73"/>
      <c r="D401" s="73"/>
      <c r="E401" s="47"/>
    </row>
    <row r="402" spans="1:5">
      <c r="A402" s="38"/>
      <c r="B402" s="38"/>
      <c r="C402" s="73"/>
      <c r="D402" s="73"/>
      <c r="E402" s="47"/>
    </row>
    <row r="403" spans="1:5">
      <c r="A403" s="38"/>
      <c r="B403" s="38"/>
      <c r="C403" s="73"/>
      <c r="D403" s="73"/>
      <c r="E403" s="47"/>
    </row>
    <row r="404" spans="1:5">
      <c r="A404" s="38"/>
      <c r="B404" s="38"/>
      <c r="C404" s="73"/>
      <c r="D404" s="73"/>
      <c r="E404" s="47"/>
    </row>
    <row r="405" spans="1:5">
      <c r="A405" s="38"/>
      <c r="B405" s="38"/>
      <c r="C405" s="73"/>
      <c r="D405" s="73"/>
      <c r="E405" s="47"/>
    </row>
    <row r="406" spans="1:5">
      <c r="A406" s="38"/>
      <c r="B406" s="38"/>
      <c r="C406" s="73"/>
      <c r="D406" s="73"/>
      <c r="E406" s="47"/>
    </row>
    <row r="407" spans="1:5">
      <c r="A407" s="38"/>
      <c r="B407" s="38"/>
      <c r="C407" s="73"/>
      <c r="D407" s="73"/>
      <c r="E407" s="47"/>
    </row>
    <row r="408" spans="1:5">
      <c r="A408" s="38"/>
      <c r="B408" s="38"/>
      <c r="C408" s="73"/>
      <c r="D408" s="73"/>
      <c r="E408" s="47"/>
    </row>
    <row r="409" spans="1:5">
      <c r="A409" s="38"/>
      <c r="B409" s="38"/>
      <c r="C409" s="73"/>
      <c r="D409" s="73"/>
      <c r="E409" s="47"/>
    </row>
    <row r="410" spans="1:5">
      <c r="A410" s="38"/>
      <c r="B410" s="38"/>
      <c r="C410" s="73"/>
      <c r="D410" s="73"/>
      <c r="E410" s="47"/>
    </row>
    <row r="411" spans="1:5">
      <c r="A411" s="38"/>
      <c r="B411" s="38"/>
      <c r="C411" s="73"/>
      <c r="D411" s="73"/>
      <c r="E411" s="47"/>
    </row>
    <row r="412" spans="1:5">
      <c r="A412" s="38"/>
      <c r="B412" s="38"/>
      <c r="C412" s="73"/>
      <c r="D412" s="73"/>
      <c r="E412" s="47"/>
    </row>
    <row r="413" spans="1:5">
      <c r="A413" s="38"/>
      <c r="B413" s="38"/>
      <c r="C413" s="73"/>
      <c r="D413" s="73"/>
      <c r="E413" s="47"/>
    </row>
    <row r="414" spans="1:5">
      <c r="A414" s="38"/>
      <c r="B414" s="38"/>
      <c r="C414" s="73"/>
      <c r="D414" s="73"/>
      <c r="E414" s="47"/>
    </row>
    <row r="415" spans="1:5">
      <c r="A415" s="38"/>
      <c r="B415" s="38"/>
      <c r="C415" s="73"/>
      <c r="D415" s="73"/>
      <c r="E415" s="47"/>
    </row>
    <row r="416" spans="1:5">
      <c r="A416" s="38"/>
      <c r="B416" s="38"/>
      <c r="C416" s="73"/>
      <c r="D416" s="73"/>
      <c r="E416" s="47"/>
    </row>
    <row r="417" spans="1:5">
      <c r="A417" s="38"/>
      <c r="B417" s="38"/>
      <c r="C417" s="73"/>
      <c r="D417" s="73"/>
      <c r="E417" s="47"/>
    </row>
    <row r="418" spans="1:5">
      <c r="A418" s="38"/>
      <c r="B418" s="38"/>
      <c r="C418" s="73"/>
      <c r="D418" s="73"/>
      <c r="E418" s="47"/>
    </row>
    <row r="419" spans="1:5">
      <c r="A419" s="38"/>
      <c r="B419" s="38"/>
      <c r="C419" s="73"/>
      <c r="D419" s="73"/>
      <c r="E419" s="47"/>
    </row>
    <row r="420" spans="1:5">
      <c r="A420" s="38"/>
      <c r="B420" s="38"/>
      <c r="C420" s="73"/>
      <c r="D420" s="73"/>
      <c r="E420" s="47"/>
    </row>
    <row r="421" spans="1:5">
      <c r="A421" s="38"/>
      <c r="B421" s="38"/>
      <c r="C421" s="73"/>
      <c r="D421" s="73"/>
      <c r="E421" s="47"/>
    </row>
    <row r="422" spans="1:5">
      <c r="A422" s="38"/>
      <c r="B422" s="38"/>
      <c r="C422" s="73"/>
      <c r="D422" s="73"/>
      <c r="E422" s="47"/>
    </row>
    <row r="423" spans="1:5">
      <c r="A423" s="38"/>
      <c r="B423" s="38"/>
      <c r="C423" s="73"/>
      <c r="D423" s="73"/>
      <c r="E423" s="47"/>
    </row>
    <row r="424" spans="1:5">
      <c r="A424" s="38"/>
      <c r="B424" s="38"/>
      <c r="C424" s="73"/>
      <c r="D424" s="73"/>
      <c r="E424" s="47"/>
    </row>
    <row r="425" spans="1:5">
      <c r="A425" s="38"/>
      <c r="B425" s="38"/>
      <c r="C425" s="73"/>
      <c r="D425" s="73"/>
      <c r="E425" s="47"/>
    </row>
    <row r="426" spans="1:5">
      <c r="A426" s="38"/>
      <c r="B426" s="38"/>
      <c r="C426" s="73"/>
      <c r="D426" s="73"/>
      <c r="E426" s="47"/>
    </row>
    <row r="427" spans="1:5">
      <c r="A427" s="38"/>
      <c r="B427" s="38"/>
      <c r="C427" s="73"/>
      <c r="D427" s="73"/>
      <c r="E427" s="47"/>
    </row>
    <row r="428" spans="1:5">
      <c r="A428" s="38"/>
      <c r="B428" s="38"/>
      <c r="C428" s="73"/>
      <c r="D428" s="73"/>
      <c r="E428" s="47"/>
    </row>
    <row r="429" spans="1:5">
      <c r="A429" s="38"/>
      <c r="B429" s="38"/>
      <c r="C429" s="73"/>
      <c r="D429" s="73"/>
      <c r="E429" s="47"/>
    </row>
    <row r="430" spans="1:5">
      <c r="A430" s="38"/>
      <c r="B430" s="38"/>
      <c r="C430" s="73"/>
      <c r="D430" s="73"/>
      <c r="E430" s="47"/>
    </row>
    <row r="431" spans="1:5">
      <c r="A431" s="38"/>
      <c r="B431" s="38"/>
      <c r="C431" s="73"/>
      <c r="D431" s="73"/>
      <c r="E431" s="47"/>
    </row>
    <row r="432" spans="1:5">
      <c r="A432" s="38"/>
      <c r="B432" s="38"/>
      <c r="C432" s="73"/>
      <c r="D432" s="73"/>
      <c r="E432" s="47"/>
    </row>
    <row r="433" spans="1:5">
      <c r="A433" s="38"/>
      <c r="B433" s="38"/>
      <c r="C433" s="73"/>
      <c r="D433" s="73"/>
      <c r="E433" s="47"/>
    </row>
    <row r="434" spans="1:5">
      <c r="A434" s="38"/>
      <c r="B434" s="38"/>
      <c r="C434" s="73"/>
      <c r="D434" s="73"/>
      <c r="E434" s="47"/>
    </row>
    <row r="435" spans="1:5">
      <c r="A435" s="38"/>
      <c r="B435" s="38"/>
      <c r="C435" s="73"/>
      <c r="D435" s="73"/>
      <c r="E435" s="47"/>
    </row>
    <row r="436" spans="1:5">
      <c r="A436" s="38"/>
      <c r="B436" s="38"/>
      <c r="C436" s="73"/>
      <c r="D436" s="73"/>
      <c r="E436" s="47"/>
    </row>
    <row r="437" spans="1:5">
      <c r="A437" s="38"/>
      <c r="B437" s="38"/>
      <c r="C437" s="73"/>
      <c r="D437" s="73"/>
      <c r="E437" s="47"/>
    </row>
    <row r="438" spans="1:5">
      <c r="A438" s="38"/>
      <c r="B438" s="38"/>
      <c r="C438" s="73"/>
      <c r="D438" s="73"/>
      <c r="E438" s="47"/>
    </row>
    <row r="439" spans="1:5">
      <c r="A439" s="38"/>
      <c r="B439" s="38"/>
      <c r="C439" s="73"/>
      <c r="D439" s="73"/>
      <c r="E439" s="47"/>
    </row>
    <row r="440" spans="1:5">
      <c r="A440" s="38"/>
      <c r="B440" s="38"/>
      <c r="C440" s="73"/>
      <c r="D440" s="73"/>
      <c r="E440" s="47"/>
    </row>
    <row r="441" spans="1:5">
      <c r="A441" s="38"/>
      <c r="B441" s="38"/>
      <c r="C441" s="73"/>
      <c r="D441" s="73"/>
      <c r="E441" s="47"/>
    </row>
    <row r="442" spans="1:5">
      <c r="A442" s="38"/>
      <c r="B442" s="38"/>
      <c r="C442" s="73"/>
      <c r="D442" s="73"/>
      <c r="E442" s="47"/>
    </row>
    <row r="443" spans="1:5">
      <c r="A443" s="38"/>
      <c r="B443" s="38"/>
      <c r="C443" s="73"/>
      <c r="D443" s="73"/>
      <c r="E443" s="47"/>
    </row>
    <row r="444" spans="1:5">
      <c r="A444" s="38"/>
      <c r="B444" s="38"/>
      <c r="C444" s="73"/>
      <c r="D444" s="73"/>
      <c r="E444" s="47"/>
    </row>
    <row r="445" spans="1:5">
      <c r="A445" s="38"/>
      <c r="B445" s="38"/>
      <c r="C445" s="73"/>
      <c r="D445" s="73"/>
      <c r="E445" s="47"/>
    </row>
    <row r="446" spans="1:5">
      <c r="A446" s="38"/>
      <c r="B446" s="38"/>
      <c r="C446" s="73"/>
      <c r="D446" s="73"/>
      <c r="E446" s="47"/>
    </row>
    <row r="447" spans="1:5">
      <c r="A447" s="38"/>
      <c r="B447" s="38"/>
      <c r="C447" s="73"/>
      <c r="D447" s="73"/>
      <c r="E447" s="47"/>
    </row>
    <row r="448" spans="1:5">
      <c r="A448" s="38"/>
      <c r="B448" s="38"/>
      <c r="C448" s="73"/>
      <c r="D448" s="73"/>
      <c r="E448" s="47"/>
    </row>
    <row r="449" spans="1:5">
      <c r="A449" s="38"/>
      <c r="B449" s="38"/>
      <c r="C449" s="73"/>
      <c r="D449" s="73"/>
      <c r="E449" s="47"/>
    </row>
    <row r="450" spans="1:5">
      <c r="A450" s="38"/>
      <c r="B450" s="38"/>
      <c r="C450" s="73"/>
      <c r="D450" s="73"/>
      <c r="E450" s="47"/>
    </row>
    <row r="451" spans="1:5">
      <c r="A451" s="38"/>
      <c r="B451" s="38"/>
      <c r="C451" s="73"/>
      <c r="D451" s="73"/>
      <c r="E451" s="47"/>
    </row>
    <row r="452" spans="1:5">
      <c r="A452" s="38"/>
      <c r="B452" s="38"/>
      <c r="C452" s="73"/>
      <c r="D452" s="73"/>
      <c r="E452" s="47"/>
    </row>
    <row r="453" spans="1:5">
      <c r="A453" s="38"/>
      <c r="B453" s="38"/>
      <c r="C453" s="73"/>
      <c r="D453" s="73"/>
      <c r="E453" s="47"/>
    </row>
    <row r="454" spans="1:5">
      <c r="A454" s="38"/>
      <c r="B454" s="38"/>
      <c r="C454" s="73"/>
      <c r="D454" s="73"/>
      <c r="E454" s="47"/>
    </row>
    <row r="455" spans="1:5">
      <c r="A455" s="38"/>
      <c r="B455" s="38"/>
      <c r="C455" s="73"/>
      <c r="D455" s="73"/>
      <c r="E455" s="47"/>
    </row>
    <row r="456" spans="1:5">
      <c r="A456" s="38"/>
      <c r="B456" s="38"/>
      <c r="C456" s="73"/>
      <c r="D456" s="73"/>
      <c r="E456" s="47"/>
    </row>
    <row r="457" spans="1:5">
      <c r="A457" s="38"/>
      <c r="B457" s="38"/>
      <c r="C457" s="73"/>
      <c r="D457" s="73"/>
      <c r="E457" s="47"/>
    </row>
    <row r="458" spans="1:5">
      <c r="A458" s="38"/>
      <c r="B458" s="38"/>
      <c r="C458" s="73"/>
      <c r="D458" s="73"/>
      <c r="E458" s="47"/>
    </row>
    <row r="459" spans="1:5">
      <c r="A459" s="38"/>
      <c r="B459" s="38"/>
      <c r="C459" s="73"/>
      <c r="D459" s="73"/>
      <c r="E459" s="47"/>
    </row>
    <row r="460" spans="1:5">
      <c r="A460" s="38"/>
      <c r="B460" s="38"/>
      <c r="C460" s="73"/>
      <c r="D460" s="73"/>
      <c r="E460" s="47"/>
    </row>
    <row r="461" spans="1:5">
      <c r="A461" s="38"/>
      <c r="B461" s="38"/>
      <c r="C461" s="73"/>
      <c r="D461" s="73"/>
      <c r="E461" s="47"/>
    </row>
  </sheetData>
  <mergeCells count="2">
    <mergeCell ref="A1:D1"/>
    <mergeCell ref="F1:I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zoomScale="150" zoomScaleNormal="150" zoomScalePageLayoutView="150" workbookViewId="0">
      <selection sqref="A1:XFD1048576"/>
    </sheetView>
  </sheetViews>
  <sheetFormatPr baseColWidth="10" defaultColWidth="11.5" defaultRowHeight="14" x14ac:dyDescent="0"/>
  <cols>
    <col min="1" max="16384" width="11.5" style="1"/>
  </cols>
  <sheetData>
    <row r="1" spans="1:2">
      <c r="A1" s="31" t="s">
        <v>1034</v>
      </c>
      <c r="B1" s="31" t="s">
        <v>1031</v>
      </c>
    </row>
    <row r="2" spans="1:2" ht="15">
      <c r="A2" s="62">
        <v>0.6</v>
      </c>
      <c r="B2" s="60">
        <v>17.23</v>
      </c>
    </row>
    <row r="3" spans="1:2" ht="15">
      <c r="A3" s="62">
        <v>0.75</v>
      </c>
      <c r="B3" s="60">
        <v>18.829999999999998</v>
      </c>
    </row>
    <row r="4" spans="1:2" ht="15">
      <c r="A4" s="62">
        <v>0.05</v>
      </c>
      <c r="B4" s="60">
        <v>19.52</v>
      </c>
    </row>
    <row r="5" spans="1:2" ht="15">
      <c r="A5" s="62">
        <v>1</v>
      </c>
      <c r="B5" s="60">
        <v>24.83</v>
      </c>
    </row>
    <row r="6" spans="1:2" ht="15">
      <c r="A6" s="62">
        <v>0.25</v>
      </c>
      <c r="B6" s="60">
        <v>16.97</v>
      </c>
    </row>
    <row r="7" spans="1:2" ht="15">
      <c r="A7" s="62">
        <v>0.5</v>
      </c>
      <c r="B7" s="60">
        <v>13.25</v>
      </c>
    </row>
    <row r="8" spans="1:2" ht="15">
      <c r="A8" s="62">
        <v>0</v>
      </c>
      <c r="B8" s="60">
        <v>17.41</v>
      </c>
    </row>
    <row r="9" spans="1:2" ht="15">
      <c r="A9" s="62">
        <v>0.3</v>
      </c>
      <c r="B9" s="60">
        <v>23.26</v>
      </c>
    </row>
    <row r="10" spans="1:2" ht="15">
      <c r="A10" s="62">
        <v>0.2</v>
      </c>
      <c r="B10" s="60">
        <v>22.79</v>
      </c>
    </row>
    <row r="11" spans="1:2" ht="15">
      <c r="A11" s="62">
        <v>0.6</v>
      </c>
      <c r="B11" s="60">
        <v>15.73</v>
      </c>
    </row>
    <row r="12" spans="1:2" ht="15">
      <c r="A12" s="62">
        <v>0</v>
      </c>
      <c r="B12" s="60">
        <v>14.67</v>
      </c>
    </row>
    <row r="13" spans="1:2" ht="15">
      <c r="A13" s="62">
        <v>0.35</v>
      </c>
      <c r="B13" s="60">
        <v>22.55</v>
      </c>
    </row>
    <row r="14" spans="1:2" ht="15">
      <c r="A14" s="62">
        <v>0.25</v>
      </c>
      <c r="B14" s="60">
        <v>17.36</v>
      </c>
    </row>
    <row r="15" spans="1:2" ht="15">
      <c r="A15" s="62">
        <v>0</v>
      </c>
      <c r="B15" s="60">
        <v>20.52</v>
      </c>
    </row>
    <row r="16" spans="1:2" ht="15">
      <c r="A16" s="62">
        <v>0</v>
      </c>
      <c r="B16" s="60">
        <v>10.94</v>
      </c>
    </row>
    <row r="17" spans="1:2" ht="15">
      <c r="A17" s="62">
        <v>0</v>
      </c>
      <c r="B17" s="60">
        <v>15.01</v>
      </c>
    </row>
    <row r="18" spans="1:2" ht="15">
      <c r="A18" s="62">
        <v>0</v>
      </c>
      <c r="B18" s="60">
        <v>13.27</v>
      </c>
    </row>
    <row r="19" spans="1:2" ht="15">
      <c r="A19" s="62">
        <v>0</v>
      </c>
      <c r="B19" s="60">
        <v>14.71</v>
      </c>
    </row>
    <row r="20" spans="1:2" ht="15">
      <c r="A20" s="62">
        <v>0</v>
      </c>
      <c r="B20" s="60">
        <v>16.78</v>
      </c>
    </row>
    <row r="21" spans="1:2" ht="15">
      <c r="A21" s="62">
        <v>0</v>
      </c>
      <c r="B21" s="60">
        <v>17.559999999999999</v>
      </c>
    </row>
    <row r="22" spans="1:2" ht="15">
      <c r="A22" s="62">
        <v>0</v>
      </c>
      <c r="B22" s="60">
        <v>13.45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2014 NDS Vials Chla</vt:lpstr>
      <vt:lpstr>Chem and Summary</vt:lpstr>
      <vt:lpstr>Chla data</vt:lpstr>
      <vt:lpstr>MMIs</vt:lpstr>
      <vt:lpstr>Metrics</vt:lpstr>
      <vt:lpstr>Predictor Variables</vt:lpstr>
      <vt:lpstr>Pivot</vt:lpstr>
      <vt:lpstr>Stations</vt:lpstr>
      <vt:lpstr>Loss Assessments</vt:lpstr>
      <vt:lpstr>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Beyea</dc:creator>
  <cp:lastModifiedBy>Blake Beyea</cp:lastModifiedBy>
  <dcterms:created xsi:type="dcterms:W3CDTF">2015-04-16T19:59:15Z</dcterms:created>
  <dcterms:modified xsi:type="dcterms:W3CDTF">2015-04-17T00:05:04Z</dcterms:modified>
</cp:coreProperties>
</file>