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66925"/>
  <mc:AlternateContent xmlns:mc="http://schemas.openxmlformats.org/markup-compatibility/2006">
    <mc:Choice Requires="x15">
      <x15ac:absPath xmlns:x15ac="http://schemas.microsoft.com/office/spreadsheetml/2010/11/ac" url="C:\Users\Katherine Fernandez\Documents\MATLAB\Interpolacion\POBLACION DE BOLIVIA\"/>
    </mc:Choice>
  </mc:AlternateContent>
  <xr:revisionPtr revIDLastSave="0" documentId="13_ncr:1_{9CED8FE9-C100-4E09-90A1-63F6C2D72228}" xr6:coauthVersionLast="47" xr6:coauthVersionMax="47" xr10:uidLastSave="{00000000-0000-0000-0000-000000000000}"/>
  <bookViews>
    <workbookView xWindow="-120" yWindow="-120" windowWidth="20730" windowHeight="11160" xr2:uid="{7BA5EF84-C9F1-42E9-83B5-9CB5B2FD84F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8" i="1" l="1"/>
  <c r="N143" i="1"/>
  <c r="D103" i="1"/>
  <c r="G178" i="1"/>
  <c r="G177" i="1"/>
  <c r="D156" i="1"/>
  <c r="D157" i="1"/>
  <c r="D158" i="1"/>
  <c r="D159" i="1"/>
  <c r="D160" i="1"/>
  <c r="D161" i="1"/>
  <c r="D162" i="1"/>
  <c r="D155" i="1"/>
  <c r="C156" i="1"/>
  <c r="C157" i="1"/>
  <c r="C158" i="1"/>
  <c r="C159" i="1"/>
  <c r="C160" i="1"/>
  <c r="C161" i="1"/>
  <c r="C162" i="1"/>
  <c r="C155" i="1"/>
  <c r="C131" i="1"/>
  <c r="C163" i="1" s="1"/>
  <c r="C55" i="1" l="1"/>
  <c r="C98" i="1" s="1"/>
  <c r="D124" i="1"/>
  <c r="D125" i="1"/>
  <c r="D126" i="1"/>
  <c r="D127" i="1"/>
  <c r="D128" i="1"/>
  <c r="D129" i="1"/>
  <c r="D130" i="1"/>
  <c r="D123" i="1"/>
  <c r="C124" i="1"/>
  <c r="C125" i="1"/>
  <c r="C126" i="1"/>
  <c r="C127" i="1"/>
  <c r="C128" i="1"/>
  <c r="C129" i="1"/>
  <c r="C130" i="1"/>
  <c r="C123" i="1"/>
  <c r="D98" i="1"/>
  <c r="B98" i="1"/>
  <c r="B92" i="1"/>
  <c r="D48" i="1"/>
  <c r="D49" i="1"/>
  <c r="D50" i="1"/>
  <c r="D93" i="1" s="1"/>
  <c r="D51" i="1"/>
  <c r="D94" i="1" s="1"/>
  <c r="D52" i="1"/>
  <c r="D95" i="1" s="1"/>
  <c r="D53" i="1"/>
  <c r="D96" i="1" s="1"/>
  <c r="D54" i="1"/>
  <c r="D97" i="1" s="1"/>
  <c r="C49" i="1"/>
  <c r="C50" i="1"/>
  <c r="C93" i="1" s="1"/>
  <c r="C51" i="1"/>
  <c r="C94" i="1" s="1"/>
  <c r="C52" i="1"/>
  <c r="C95" i="1" s="1"/>
  <c r="C53" i="1"/>
  <c r="C96" i="1" s="1"/>
  <c r="C54" i="1"/>
  <c r="C97" i="1" s="1"/>
  <c r="C48" i="1"/>
  <c r="D47" i="1"/>
  <c r="D92" i="1" s="1"/>
  <c r="C47" i="1"/>
  <c r="C92" i="1" s="1"/>
  <c r="M50" i="1" l="1"/>
  <c r="E127" i="1"/>
  <c r="M54" i="1"/>
  <c r="E126" i="1"/>
  <c r="E129" i="1"/>
  <c r="E125" i="1"/>
  <c r="M49" i="1"/>
  <c r="E128" i="1"/>
  <c r="E124" i="1"/>
  <c r="K94" i="1"/>
  <c r="K97" i="1"/>
  <c r="K95" i="1"/>
  <c r="K98" i="1"/>
  <c r="K96" i="1"/>
  <c r="M51" i="1"/>
  <c r="M52" i="1"/>
  <c r="M53" i="1"/>
  <c r="M55" i="1"/>
  <c r="M47" i="1" l="1"/>
  <c r="F127" i="1"/>
  <c r="E158" i="1"/>
  <c r="F128" i="1"/>
  <c r="F125" i="1"/>
  <c r="E156" i="1"/>
  <c r="E157" i="1"/>
  <c r="E159" i="1"/>
  <c r="E161" i="1"/>
  <c r="E160" i="1"/>
  <c r="K92" i="1"/>
  <c r="F124" i="1"/>
  <c r="F126" i="1"/>
  <c r="I63" i="1" l="1"/>
  <c r="I65" i="1" s="1"/>
  <c r="I66" i="1" s="1"/>
  <c r="I78" i="1"/>
  <c r="I80" i="1" s="1"/>
  <c r="I81" i="1" s="1"/>
  <c r="I103" i="1"/>
  <c r="I105" i="1" s="1"/>
  <c r="I106" i="1" s="1"/>
  <c r="F159" i="1"/>
  <c r="G127" i="1"/>
  <c r="G125" i="1"/>
  <c r="F158" i="1"/>
  <c r="G124" i="1"/>
  <c r="F156" i="1"/>
  <c r="F160" i="1"/>
  <c r="G126" i="1"/>
  <c r="F157" i="1"/>
  <c r="G158" i="1" l="1"/>
  <c r="G159" i="1"/>
  <c r="H124" i="1"/>
  <c r="H125" i="1"/>
  <c r="G157" i="1"/>
  <c r="H126" i="1"/>
  <c r="G156" i="1"/>
  <c r="H158" i="1" l="1"/>
  <c r="H157" i="1"/>
  <c r="I124" i="1"/>
  <c r="I125" i="1"/>
  <c r="H156" i="1"/>
  <c r="J124" i="1" l="1"/>
  <c r="D136" i="1" s="1"/>
  <c r="I157" i="1"/>
  <c r="I156" i="1"/>
  <c r="D134" i="1" l="1"/>
  <c r="D163" i="1" s="1"/>
  <c r="E162" i="1" s="1"/>
  <c r="F161" i="1" s="1"/>
  <c r="G160" i="1" s="1"/>
  <c r="H159" i="1" s="1"/>
  <c r="I158" i="1" s="1"/>
  <c r="J157" i="1" s="1"/>
  <c r="J156" i="1"/>
  <c r="D169" i="1" s="1"/>
  <c r="K156" i="1" l="1"/>
  <c r="D167" i="1" s="1"/>
</calcChain>
</file>

<file path=xl/sharedStrings.xml><?xml version="1.0" encoding="utf-8"?>
<sst xmlns="http://schemas.openxmlformats.org/spreadsheetml/2006/main" count="109" uniqueCount="72">
  <si>
    <t>LAGRANGE</t>
  </si>
  <si>
    <t>#</t>
  </si>
  <si>
    <t>p(x)=L06(x)y0+L16(x)y1+L26(x)y2+L36(x)y3+L46(x)y4+L56(x)y5+L66(x)y6</t>
  </si>
  <si>
    <t>L06(x)=((x-x1)(x-x2)(x-x3)(x-x4)(x-x5)(x-x6))/((x0-x1)(x0-x2)(x0-x3)(x0-x4)(x0-x5)(x0-x6))</t>
  </si>
  <si>
    <t>L16(x)=((x-x0)(x-x2)(x-x3)(x-x4)(x-x5)(x-x6))/((x1-x0)(x1-x2)(x1-x3)(x1-x4)(x1-x5)(x1-x6))</t>
  </si>
  <si>
    <t>L26(x)=((x-x0)(x-x1)(x-x3)(x-x4)(x-x5)(x-x6))/((x2-x0)(x2-x1)(x2-x3)(x2-x4)(x2-x5)(x2-x6))</t>
  </si>
  <si>
    <t>L36(x)=((x-x0)(x-x1)(x-x2)(x-x4)(x-x5)(x-x6))/((x3-x0)(x3-x1)(x3-x2)(x3-x4)(x3-x5)(x3-x6))</t>
  </si>
  <si>
    <t>L46(x)=((x-x0)(x-x1)(x-x2)(x-x3)(x-x5)(x-x6))/((x4-x0)(x4-x1)(x4-x2)(x4-x3)(x4-x5)(x4-x6))</t>
  </si>
  <si>
    <t>L56(x)=((x-x0)(x-x1)(x-x2)(x-x3)(x-x4)(x-x6))/((x5-x0)(x5-x1)(x5-x2)(x5-x3)(x5-x4)(x5-x6))</t>
  </si>
  <si>
    <t>L66(x)=((x-x0)(x-x1)(x-x2)(x-x3)(x-x4)(x-x5))/((x6-x0)(x6-x1)(x6-x2)(x6-x3)(x6-x4)(x6-x5))</t>
  </si>
  <si>
    <t>p(x)=L04(x)y0+L14(x)y1+L24(x)y2+L34(x)y3+L44(x)y4</t>
  </si>
  <si>
    <t>L04(x)=((x-x1)(x-x2)(x-x3)(x-x4))/((x0-x1)(x0-x2)(x0-x3)(x0-x4)</t>
  </si>
  <si>
    <t>L24(x)=((x-x0)(x-x1)(x-x3)(x-x4))/((x2-x0)(x2-x1)(x2-x3)(x2-x4)</t>
  </si>
  <si>
    <t>L14(x)=((x-x0)(x-x2)(x-x3)(x-x4))/((x1-x0)(x1-x2)(x1-x3)(x1-x4)</t>
  </si>
  <si>
    <t>L34(x)=((x-x0)(x-x1)(x-x2)(x-x4))/((x3-x0)(x3-x1)(x3-x2)(x3-x4)</t>
  </si>
  <si>
    <t>L44(x)=((x-x0)(x-x1)(x-x2)(x-x3))/((x4-x0)(x4-x1)(x4-x2)(x4-x3)</t>
  </si>
  <si>
    <t>Para el error, tomamos en cuenta el valor de una calculadora online:</t>
  </si>
  <si>
    <t>f(x)=</t>
  </si>
  <si>
    <t>p(x)=</t>
  </si>
  <si>
    <t>E(x)=</t>
  </si>
  <si>
    <t>x</t>
  </si>
  <si>
    <t>y</t>
  </si>
  <si>
    <t>yk=?</t>
  </si>
  <si>
    <t>xk=</t>
  </si>
  <si>
    <t>Er%(x)=</t>
  </si>
  <si>
    <t>NEWTON</t>
  </si>
  <si>
    <t>1er nivel</t>
  </si>
  <si>
    <t>2do nivel</t>
  </si>
  <si>
    <t>3er nivel</t>
  </si>
  <si>
    <t>4to nivel</t>
  </si>
  <si>
    <t>5to nivel</t>
  </si>
  <si>
    <t>6to nnivel</t>
  </si>
  <si>
    <t>E=</t>
  </si>
  <si>
    <t xml:space="preserve">CONCLUSIÓN DE 1) Y 2): </t>
  </si>
  <si>
    <t>LA PAZ</t>
  </si>
  <si>
    <t>p(x)= f[x0]+f[x0,x1](x-x0)+f[x0,x1,x2](x-x0)(x-x1)+f[x0,x1,x2,x3](x-x0)(x-x1)(x-x2)+f[x0,x1,x2,x3,x4](x-x0)(x-x1)(x-x2)(x-x3)+f[x0,x1,x2,x3,x4,x5](x-x0)(x-x1)(x-x2)(x-x3)(x-x4)+f[x0,x1,x2,x3,x4,x5,x6](x-x0)(x-x1)(x-x2)(x-x3)(x-x4)(x-x5)</t>
  </si>
  <si>
    <t>BOLIVIA: POBLACIÓN ESTIMADA Y PROYECTADA POR DEPARTAMENTO, SEGÚN AÑOS CALENDARIO, 2012-2025</t>
  </si>
  <si>
    <t>AÑO</t>
  </si>
  <si>
    <t>BOLIVIA</t>
  </si>
  <si>
    <t>CHUQUISACA</t>
  </si>
  <si>
    <t>COCHABAMBA</t>
  </si>
  <si>
    <t>ORURO</t>
  </si>
  <si>
    <t>POTOSÍ</t>
  </si>
  <si>
    <t>TARIJA</t>
  </si>
  <si>
    <t>SANTA CRUZ</t>
  </si>
  <si>
    <t>BENI</t>
  </si>
  <si>
    <t>PANDO</t>
  </si>
  <si>
    <t>Fuente: Ministerio de Educación, Ministerio de Salud y Deportes, Instituto Nacional de Estadística. Estimaciones y proyecciones de población, Revisión 2020</t>
  </si>
  <si>
    <t>              RECOMENDACIÓN: Las proyecciones de población son elaboradas con base a información sobre los componentes demográficos (fecundidad, mortalidad y migración) investigadas en los censos y encuestas de demografía y salud. </t>
  </si>
  <si>
    <t>Cada Revisión de Proyección incorpora  en el momento de su realización información más reciente sobre los componentes demográficos y/o cambios metodológicos de cálculo de proyecciones, debidamente explicitados en respectivas </t>
  </si>
  <si>
    <t>Metodologías. De esta manera se recomienda el uso de la revisión de proyección de población más reciente.</t>
  </si>
  <si>
    <t>población(P)</t>
  </si>
  <si>
    <t>año(A)</t>
  </si>
  <si>
    <t>Al analizar un rango más pequeño, observamos que nos acercamos más al objetivo estadístico que nos presenta el INE:</t>
  </si>
  <si>
    <t>Año</t>
  </si>
  <si>
    <t>Población</t>
  </si>
  <si>
    <t>7mo nivel</t>
  </si>
  <si>
    <t>p(x)=f[x0]+f[x0,x1](x-x0)+f[x0,x1,x2](x-x0)(x-x1)+f[x0,x1,x2,x3](x-x0)(x-x1)(x-x2)+f[x0,x1,x2,x3,x4](x-x0)(x-x1)(x-x2)(x-x3)+f[x0,x1,x2,x3,x4,x5](x-x0)(x-x1)(x-x2)(x-x3)(x-x4)+f[x0,x1,x2,x3,x4,x5,x6](x-x0)(x-x1)(x-x2)(x-x3)(x-x4)(x-x5)+f[x0,x1,x2,x3,x4,x5,x6,x7](x-x0)(x-x1)(x-x2)(x-x3)(x-x4)(x-x5)(x-x6)</t>
  </si>
  <si>
    <t>INE</t>
  </si>
  <si>
    <t>También podemos tomar en cuenta el dato estadístico que nos presenta el INE:</t>
  </si>
  <si>
    <t>Entonces: Para el año 2024, Bolivia tendrá una población de:</t>
  </si>
  <si>
    <t>2.- Proyectemos la cantidad de población que tendrá Bolivia para el año 2024, usando "Interpolación" por el método de Newton:</t>
  </si>
  <si>
    <r>
      <t xml:space="preserve">1.- Proyectemos la cantidad de población que tendrá Bolivia para el año 2024, usando "Interpolación" por el </t>
    </r>
    <r>
      <rPr>
        <b/>
        <sz val="11"/>
        <color theme="1"/>
        <rFont val="Calibri"/>
        <family val="2"/>
        <scheme val="minor"/>
      </rPr>
      <t>método de Lagrange</t>
    </r>
    <r>
      <rPr>
        <sz val="11"/>
        <color theme="1"/>
        <rFont val="Calibri"/>
        <family val="2"/>
        <scheme val="minor"/>
      </rPr>
      <t>:</t>
    </r>
  </si>
  <si>
    <t>Para el error tomamos en cuenta el dato estadístico que nos presenta el INE:</t>
  </si>
  <si>
    <t>La calculadora nos presenta un dato mucho mayor al que presenta el INE, por el cual obtenemos un error muy alto.</t>
  </si>
  <si>
    <t>El método de Lagrange con menos datos nos presenta un dato más cercano al que presenta el INE, por el cual obtenemos un error menor que calcularlo con más datos.</t>
  </si>
  <si>
    <t>El método de Lagrange nos presenta un dato cercano al que presenta el INE, por el cual obtenemos un error menor que la calculadora online de Lagrange.</t>
  </si>
  <si>
    <t>p(2024)=</t>
  </si>
  <si>
    <t>p(2025)=</t>
  </si>
  <si>
    <t>Aplicando Lagrange y Newton, vemos que usando todos los datos propuestos (7 datos) para el cálculo de la proyección poblacional para el año 2024 nos da un mismo resultado, sin poder comparar qué dato es mejor o se asemeja más al que nos da el INE. Por ende, ambos métodos, resultaron útiles para el calculo poblacional, aunque; también pudimos comprobar que, al usar menores datos, en el método de Lagrange el calculo resultó acercarse más al del INE, lo que podríamos pensar que sucedería de la misma manera aplicando el método de Newton.</t>
  </si>
  <si>
    <t>3.- Usando Newton, proyectemos la cantidad de población que tendrá Bolivia el año 2025, usando como 8vo dato el que obtuvimos con el mismo método para el año 2024, y comparándolo con el que nos propone el INE:</t>
  </si>
  <si>
    <t>Como Newton es un buen método para proyecciones intermedias, observamos que nos ayudó de igual manera para proyecciones futuras, errando con una cantidad significativa en cálculos más serios; pero mínima para conocer datos poblacionales futuros o de otros tipos, acercándose a datos estadísticos más reales propuestos por entidades expertas en el tema. Por lo tanto, Newton y Lagrange son métodos interpolares que resultan útiles para proyecciones futuras.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</si>
</sst>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 #,##0.00_-;\-* #,##0.00_-;_-* &quot;-&quot;??_-;_-@_-"/>
  </numFmts>
  <fonts count="11" x14ac:knownFonts="1">
    <font>
      <sz val="11"/>
      <color theme="1"/>
      <name val="Calibri"/>
      <family val="2"/>
      <scheme val="minor"/>
    </font>
    <font>
      <b/>
      <sz val="11"/>
      <color theme="1"/>
      <name val="Calibri"/>
      <family val="2"/>
      <scheme val="minor"/>
    </font>
    <font>
      <sz val="36"/>
      <color theme="1"/>
      <name val="Calibri"/>
      <family val="2"/>
      <scheme val="minor"/>
    </font>
    <font>
      <sz val="11"/>
      <color theme="1"/>
      <name val="Calibri"/>
      <family val="2"/>
      <scheme val="minor"/>
    </font>
    <font>
      <sz val="10"/>
      <name val="Arial"/>
      <family val="2"/>
    </font>
    <font>
      <b/>
      <sz val="10"/>
      <color rgb="FF6D264E"/>
      <name val="Arial"/>
      <family val="2"/>
    </font>
    <font>
      <b/>
      <sz val="9"/>
      <color theme="0"/>
      <name val="Arial"/>
      <family val="2"/>
    </font>
    <font>
      <sz val="9"/>
      <name val="Arial"/>
      <family val="2"/>
    </font>
    <font>
      <b/>
      <sz val="10"/>
      <color rgb="FF17223D"/>
      <name val="Arial"/>
      <family val="2"/>
    </font>
    <font>
      <sz val="9"/>
      <color theme="1"/>
      <name val="Arial"/>
      <family val="2"/>
    </font>
    <font>
      <sz val="8"/>
      <color rgb="FF000000"/>
      <name val="Garamond"/>
      <family val="1"/>
    </font>
  </fonts>
  <fills count="16">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17223D"/>
        <bgColor indexed="64"/>
      </patternFill>
    </fill>
    <fill>
      <patternFill patternType="solid">
        <fgColor theme="7" tint="-0.249977111117893"/>
        <bgColor indexed="64"/>
      </patternFill>
    </fill>
    <fill>
      <patternFill patternType="solid">
        <fgColor theme="8"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531A42"/>
      </left>
      <right style="thin">
        <color theme="0"/>
      </right>
      <top style="thin">
        <color rgb="FF531A42"/>
      </top>
      <bottom style="thin">
        <color rgb="FF17223D"/>
      </bottom>
      <diagonal/>
    </border>
    <border>
      <left style="thin">
        <color theme="0"/>
      </left>
      <right style="thin">
        <color theme="0"/>
      </right>
      <top style="thin">
        <color rgb="FF531A42"/>
      </top>
      <bottom style="thin">
        <color rgb="FF17223D"/>
      </bottom>
      <diagonal/>
    </border>
    <border>
      <left style="thin">
        <color theme="0"/>
      </left>
      <right style="thin">
        <color rgb="FF531A42"/>
      </right>
      <top style="thin">
        <color rgb="FF531A42"/>
      </top>
      <bottom style="thin">
        <color rgb="FF17223D"/>
      </bottom>
      <diagonal/>
    </border>
    <border>
      <left style="thin">
        <color rgb="FF531A42"/>
      </left>
      <right style="thin">
        <color rgb="FF531A42"/>
      </right>
      <top style="thin">
        <color rgb="FF17223D"/>
      </top>
      <bottom/>
      <diagonal/>
    </border>
    <border>
      <left style="thin">
        <color rgb="FF531A42"/>
      </left>
      <right style="thin">
        <color rgb="FF531A42"/>
      </right>
      <top/>
      <bottom/>
      <diagonal/>
    </border>
    <border>
      <left style="thin">
        <color rgb="FF531A42"/>
      </left>
      <right style="thin">
        <color rgb="FF531A42"/>
      </right>
      <top/>
      <bottom style="thin">
        <color rgb="FF531A42"/>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3">
    <xf numFmtId="0" fontId="0" fillId="0" borderId="0"/>
    <xf numFmtId="167" fontId="3" fillId="0" borderId="0" applyFont="0" applyFill="0" applyBorder="0" applyAlignment="0" applyProtection="0"/>
    <xf numFmtId="0" fontId="4" fillId="0" borderId="0"/>
  </cellStyleXfs>
  <cellXfs count="102">
    <xf numFmtId="0" fontId="0" fillId="0" borderId="0" xfId="0"/>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0" fillId="0" borderId="1" xfId="0" applyBorder="1"/>
    <xf numFmtId="0" fontId="0" fillId="0" borderId="0" xfId="0" quotePrefix="1"/>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right"/>
    </xf>
    <xf numFmtId="0" fontId="2" fillId="0" borderId="0" xfId="0" applyFont="1" applyAlignment="1">
      <alignment vertical="center"/>
    </xf>
    <xf numFmtId="0" fontId="0" fillId="2" borderId="0" xfId="0" applyFill="1"/>
    <xf numFmtId="0" fontId="0" fillId="2" borderId="0" xfId="0" applyFill="1" applyAlignment="1">
      <alignment horizontal="center"/>
    </xf>
    <xf numFmtId="0" fontId="0" fillId="3" borderId="1" xfId="0" applyFill="1" applyBorder="1" applyAlignment="1">
      <alignment horizontal="center"/>
    </xf>
    <xf numFmtId="0" fontId="0" fillId="3" borderId="0" xfId="0" applyFill="1"/>
    <xf numFmtId="0" fontId="0" fillId="4" borderId="0" xfId="0" applyFill="1" applyAlignment="1">
      <alignment horizontal="center"/>
    </xf>
    <xf numFmtId="0" fontId="0" fillId="3" borderId="0" xfId="0" applyFill="1" applyBorder="1" applyAlignment="1">
      <alignment horizontal="center"/>
    </xf>
    <xf numFmtId="0" fontId="0" fillId="0" borderId="1" xfId="0" applyFill="1" applyBorder="1"/>
    <xf numFmtId="0" fontId="0" fillId="0" borderId="1" xfId="0" applyFill="1" applyBorder="1" applyAlignment="1">
      <alignment horizontal="center"/>
    </xf>
    <xf numFmtId="0" fontId="0" fillId="0" borderId="0" xfId="0" applyBorder="1"/>
    <xf numFmtId="0" fontId="0" fillId="6" borderId="1" xfId="0" applyFill="1" applyBorder="1" applyAlignment="1">
      <alignment horizontal="center"/>
    </xf>
    <xf numFmtId="0" fontId="0" fillId="7" borderId="1" xfId="0" applyFill="1" applyBorder="1" applyAlignment="1">
      <alignment horizontal="center"/>
    </xf>
    <xf numFmtId="0" fontId="0" fillId="7" borderId="0" xfId="0" applyFill="1"/>
    <xf numFmtId="0" fontId="0" fillId="7" borderId="0" xfId="0" applyFill="1" applyBorder="1" applyAlignment="1">
      <alignment horizontal="center"/>
    </xf>
    <xf numFmtId="0" fontId="0" fillId="8" borderId="0" xfId="0" applyFill="1" applyAlignment="1">
      <alignment horizontal="center"/>
    </xf>
    <xf numFmtId="0" fontId="0" fillId="0" borderId="11" xfId="0" applyBorder="1"/>
    <xf numFmtId="0" fontId="0" fillId="0" borderId="12" xfId="0" applyBorder="1"/>
    <xf numFmtId="0" fontId="0" fillId="0" borderId="13" xfId="0" applyBorder="1"/>
    <xf numFmtId="0" fontId="0" fillId="0" borderId="0" xfId="0" applyAlignment="1"/>
    <xf numFmtId="0" fontId="0" fillId="10" borderId="0" xfId="0" applyFill="1"/>
    <xf numFmtId="0" fontId="0" fillId="0" borderId="0" xfId="0" applyBorder="1" applyAlignment="1">
      <alignment horizontal="left"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9" xfId="0" applyBorder="1" applyAlignment="1">
      <alignment horizontal="left" wrapText="1"/>
    </xf>
    <xf numFmtId="0" fontId="0" fillId="0" borderId="0" xfId="0" applyBorder="1" applyAlignment="1">
      <alignment horizontal="left" wrapText="1"/>
    </xf>
    <xf numFmtId="0" fontId="0" fillId="0" borderId="10"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0" fillId="0" borderId="0" xfId="0" applyBorder="1" applyAlignment="1">
      <alignment horizontal="center" wrapText="1"/>
    </xf>
    <xf numFmtId="0" fontId="0" fillId="0" borderId="10"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0" xfId="0" applyAlignment="1">
      <alignment horizontal="left" wrapText="1"/>
    </xf>
    <xf numFmtId="0" fontId="10" fillId="11" borderId="0" xfId="0" applyFont="1" applyFill="1" applyAlignment="1">
      <alignment horizontal="left" wrapText="1"/>
    </xf>
    <xf numFmtId="0" fontId="0" fillId="0" borderId="0" xfId="0"/>
    <xf numFmtId="0" fontId="0" fillId="0" borderId="0" xfId="0" applyFill="1" applyBorder="1"/>
    <xf numFmtId="0" fontId="1" fillId="0" borderId="0" xfId="0" applyFont="1" applyBorder="1" applyAlignment="1">
      <alignment horizontal="center"/>
    </xf>
    <xf numFmtId="0" fontId="0" fillId="0" borderId="0" xfId="0"/>
    <xf numFmtId="0" fontId="0" fillId="0" borderId="0" xfId="0"/>
    <xf numFmtId="0" fontId="5" fillId="11" borderId="0" xfId="0" applyFont="1" applyFill="1" applyAlignment="1">
      <alignment vertical="center"/>
    </xf>
    <xf numFmtId="0" fontId="8" fillId="12" borderId="0" xfId="0" applyFont="1" applyFill="1" applyAlignment="1" applyProtection="1">
      <alignment horizontal="left"/>
    </xf>
    <xf numFmtId="0" fontId="6" fillId="13" borderId="17" xfId="0" applyFont="1" applyFill="1" applyBorder="1" applyAlignment="1">
      <alignment horizontal="center" vertical="center" wrapText="1"/>
    </xf>
    <xf numFmtId="1" fontId="6" fillId="13" borderId="18" xfId="0" applyNumberFormat="1" applyFont="1" applyFill="1" applyBorder="1" applyAlignment="1">
      <alignment horizontal="center" vertical="center"/>
    </xf>
    <xf numFmtId="1" fontId="6" fillId="13" borderId="19" xfId="0" applyNumberFormat="1" applyFont="1" applyFill="1" applyBorder="1" applyAlignment="1">
      <alignment horizontal="center" vertical="center"/>
    </xf>
    <xf numFmtId="1" fontId="9" fillId="11" borderId="20" xfId="0" applyNumberFormat="1" applyFont="1" applyFill="1" applyBorder="1" applyAlignment="1">
      <alignment horizontal="left" indent="3"/>
    </xf>
    <xf numFmtId="3" fontId="9" fillId="11" borderId="20" xfId="2" applyNumberFormat="1" applyFont="1" applyFill="1" applyBorder="1"/>
    <xf numFmtId="4" fontId="9" fillId="11" borderId="20" xfId="2" applyNumberFormat="1" applyFont="1" applyFill="1" applyBorder="1"/>
    <xf numFmtId="3" fontId="7" fillId="11" borderId="21" xfId="1" applyNumberFormat="1" applyFont="1" applyFill="1" applyBorder="1" applyAlignment="1">
      <alignment horizontal="right"/>
    </xf>
    <xf numFmtId="3" fontId="7" fillId="11" borderId="22" xfId="1" applyNumberFormat="1" applyFont="1" applyFill="1" applyBorder="1" applyAlignment="1">
      <alignment horizontal="right"/>
    </xf>
    <xf numFmtId="0" fontId="10" fillId="11" borderId="0" xfId="0" applyFont="1" applyFill="1" applyBorder="1" applyAlignment="1"/>
    <xf numFmtId="0" fontId="10" fillId="11" borderId="0" xfId="0" applyFont="1" applyFill="1" applyAlignment="1">
      <alignment horizontal="right"/>
    </xf>
    <xf numFmtId="0" fontId="2" fillId="0" borderId="0" xfId="0" applyFont="1" applyBorder="1" applyAlignment="1">
      <alignment vertical="center"/>
    </xf>
    <xf numFmtId="0" fontId="0" fillId="0" borderId="0" xfId="0" applyFill="1" applyBorder="1" applyAlignment="1">
      <alignment horizontal="center"/>
    </xf>
    <xf numFmtId="0" fontId="0" fillId="0" borderId="0" xfId="0" applyAlignment="1">
      <alignment horizontal="center" wrapText="1"/>
    </xf>
    <xf numFmtId="3" fontId="0" fillId="0" borderId="1" xfId="0" applyNumberFormat="1" applyFill="1" applyBorder="1" applyAlignment="1">
      <alignment horizontal="center"/>
    </xf>
    <xf numFmtId="1" fontId="0" fillId="0" borderId="1" xfId="0" applyNumberFormat="1" applyFill="1" applyBorder="1" applyAlignment="1">
      <alignment horizontal="center"/>
    </xf>
    <xf numFmtId="3" fontId="0" fillId="9" borderId="13" xfId="0" applyNumberFormat="1" applyFill="1" applyBorder="1"/>
    <xf numFmtId="0" fontId="0" fillId="6" borderId="24" xfId="0" applyFill="1" applyBorder="1" applyAlignment="1">
      <alignment horizontal="center"/>
    </xf>
    <xf numFmtId="0" fontId="0" fillId="14" borderId="11" xfId="0" applyFill="1" applyBorder="1" applyAlignment="1">
      <alignment horizontal="center"/>
    </xf>
    <xf numFmtId="0" fontId="0" fillId="14" borderId="13" xfId="0" applyFill="1" applyBorder="1" applyAlignment="1">
      <alignment horizontal="center"/>
    </xf>
    <xf numFmtId="0" fontId="0" fillId="0" borderId="0" xfId="0" applyBorder="1" applyAlignment="1">
      <alignment wrapText="1"/>
    </xf>
    <xf numFmtId="0" fontId="0" fillId="5" borderId="0" xfId="0" applyFill="1"/>
    <xf numFmtId="0" fontId="0" fillId="0" borderId="14" xfId="0" applyBorder="1" applyAlignment="1">
      <alignment horizontal="center"/>
    </xf>
    <xf numFmtId="3" fontId="0" fillId="0" borderId="23" xfId="0" applyNumberFormat="1" applyBorder="1" applyAlignment="1">
      <alignment horizontal="center"/>
    </xf>
    <xf numFmtId="3" fontId="0" fillId="0" borderId="14" xfId="0" applyNumberFormat="1" applyBorder="1" applyAlignment="1">
      <alignment horizontal="center"/>
    </xf>
    <xf numFmtId="3" fontId="0" fillId="0" borderId="2" xfId="0" applyNumberFormat="1" applyBorder="1" applyAlignment="1">
      <alignment horizontal="center"/>
    </xf>
    <xf numFmtId="0" fontId="0" fillId="0" borderId="15" xfId="0" applyBorder="1" applyAlignment="1">
      <alignment horizontal="center"/>
    </xf>
    <xf numFmtId="3" fontId="0" fillId="0" borderId="16" xfId="0" applyNumberFormat="1" applyBorder="1" applyAlignment="1">
      <alignment horizontal="center"/>
    </xf>
    <xf numFmtId="3" fontId="0" fillId="0" borderId="15" xfId="0" applyNumberFormat="1" applyBorder="1" applyAlignment="1">
      <alignment horizontal="center"/>
    </xf>
    <xf numFmtId="0" fontId="0" fillId="14" borderId="12" xfId="0" applyFill="1" applyBorder="1" applyAlignment="1">
      <alignment horizontal="center"/>
    </xf>
    <xf numFmtId="0" fontId="0" fillId="6" borderId="25" xfId="0" applyFill="1" applyBorder="1" applyAlignment="1">
      <alignment horizontal="center"/>
    </xf>
    <xf numFmtId="1" fontId="0" fillId="0" borderId="26" xfId="0" applyNumberFormat="1" applyFill="1" applyBorder="1" applyAlignment="1">
      <alignment horizontal="center"/>
    </xf>
    <xf numFmtId="0" fontId="0" fillId="0" borderId="0" xfId="0" quotePrefix="1" applyFill="1"/>
    <xf numFmtId="0" fontId="0" fillId="0" borderId="0" xfId="0" applyFill="1"/>
    <xf numFmtId="0" fontId="1" fillId="0" borderId="6" xfId="0" applyFont="1" applyBorder="1" applyAlignment="1">
      <alignment horizontal="center"/>
    </xf>
    <xf numFmtId="0" fontId="0" fillId="14" borderId="27" xfId="0" applyFill="1" applyBorder="1" applyAlignment="1">
      <alignment horizontal="center"/>
    </xf>
    <xf numFmtId="0" fontId="0" fillId="9" borderId="8" xfId="0" applyFill="1" applyBorder="1" applyAlignment="1">
      <alignment horizontal="center"/>
    </xf>
    <xf numFmtId="0" fontId="0" fillId="15" borderId="27" xfId="0" applyFill="1" applyBorder="1" applyAlignment="1">
      <alignment horizontal="center"/>
    </xf>
    <xf numFmtId="1" fontId="7" fillId="11" borderId="21" xfId="0" applyNumberFormat="1" applyFont="1" applyFill="1" applyBorder="1" applyAlignment="1">
      <alignment horizontal="center"/>
    </xf>
    <xf numFmtId="1" fontId="7" fillId="11" borderId="22" xfId="0" applyNumberFormat="1" applyFont="1" applyFill="1" applyBorder="1" applyAlignment="1">
      <alignment horizontal="center"/>
    </xf>
  </cellXfs>
  <cellStyles count="3">
    <cellStyle name="Millares 2" xfId="1" xr:uid="{F874FD29-F55C-4FCE-B06D-30CB3E706C64}"/>
    <cellStyle name="Normal" xfId="0" builtinId="0"/>
    <cellStyle name="Normal 10" xfId="2" xr:uid="{9BB16119-A77B-4FC2-90C4-1C78A2CCF2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6</xdr:row>
      <xdr:rowOff>171450</xdr:rowOff>
    </xdr:to>
    <xdr:pic>
      <xdr:nvPicPr>
        <xdr:cNvPr id="4" name="Imagen 3">
          <a:extLst>
            <a:ext uri="{FF2B5EF4-FFF2-40B4-BE49-F238E27FC236}">
              <a16:creationId xmlns:a16="http://schemas.microsoft.com/office/drawing/2014/main" id="{DEC65C86-A140-4F2F-8118-63936F2606D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352675" cy="1314450"/>
        </a:xfrm>
        <a:prstGeom prst="rect">
          <a:avLst/>
        </a:prstGeom>
        <a:noFill/>
        <a:ln>
          <a:noFill/>
        </a:ln>
      </xdr:spPr>
    </xdr:pic>
    <xdr:clientData/>
  </xdr:twoCellAnchor>
  <xdr:twoCellAnchor editAs="oneCell">
    <xdr:from>
      <xdr:col>1</xdr:col>
      <xdr:colOff>9525</xdr:colOff>
      <xdr:row>57</xdr:row>
      <xdr:rowOff>76200</xdr:rowOff>
    </xdr:from>
    <xdr:to>
      <xdr:col>6</xdr:col>
      <xdr:colOff>372100</xdr:colOff>
      <xdr:row>71</xdr:row>
      <xdr:rowOff>67049</xdr:rowOff>
    </xdr:to>
    <xdr:pic>
      <xdr:nvPicPr>
        <xdr:cNvPr id="6" name="Imagen 5">
          <a:extLst>
            <a:ext uri="{FF2B5EF4-FFF2-40B4-BE49-F238E27FC236}">
              <a16:creationId xmlns:a16="http://schemas.microsoft.com/office/drawing/2014/main" id="{723ADD8B-9E95-488D-9CB7-075025CD162B}"/>
            </a:ext>
          </a:extLst>
        </xdr:cNvPr>
        <xdr:cNvPicPr>
          <a:picLocks noChangeAspect="1"/>
        </xdr:cNvPicPr>
      </xdr:nvPicPr>
      <xdr:blipFill>
        <a:blip xmlns:r="http://schemas.openxmlformats.org/officeDocument/2006/relationships" r:embed="rId2"/>
        <a:stretch>
          <a:fillRect/>
        </a:stretch>
      </xdr:blipFill>
      <xdr:spPr>
        <a:xfrm>
          <a:off x="771525" y="10944225"/>
          <a:ext cx="4477375" cy="267689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4547-F90E-457F-9812-EF3D900E97E3}">
  <dimension ref="A8:N186"/>
  <sheetViews>
    <sheetView tabSelected="1" topLeftCell="A13" zoomScaleNormal="100" workbookViewId="0">
      <selection activeCell="J30" sqref="J30"/>
    </sheetView>
  </sheetViews>
  <sheetFormatPr baseColWidth="10" defaultRowHeight="15" x14ac:dyDescent="0.25"/>
  <cols>
    <col min="3" max="3" width="12.42578125" customWidth="1"/>
    <col min="4" max="4" width="12.7109375" customWidth="1"/>
    <col min="5" max="5" width="12.42578125" customWidth="1"/>
    <col min="6" max="6" width="12.7109375" bestFit="1" customWidth="1"/>
    <col min="7" max="7" width="11.7109375" bestFit="1" customWidth="1"/>
    <col min="9" max="9" width="12.7109375" bestFit="1" customWidth="1"/>
    <col min="10" max="11" width="12" bestFit="1" customWidth="1"/>
    <col min="13" max="13" width="12" bestFit="1" customWidth="1"/>
  </cols>
  <sheetData>
    <row r="8" spans="2:12" x14ac:dyDescent="0.25">
      <c r="B8" s="62" t="s">
        <v>36</v>
      </c>
      <c r="C8" s="61"/>
      <c r="D8" s="61"/>
      <c r="E8" s="61"/>
      <c r="F8" s="61"/>
      <c r="G8" s="61"/>
      <c r="H8" s="61"/>
      <c r="I8" s="61"/>
      <c r="J8" s="61"/>
      <c r="K8" s="61"/>
      <c r="L8" s="61"/>
    </row>
    <row r="9" spans="2:12" x14ac:dyDescent="0.25">
      <c r="B9" s="63" t="s">
        <v>37</v>
      </c>
      <c r="C9" s="64" t="s">
        <v>38</v>
      </c>
      <c r="D9" s="64" t="s">
        <v>39</v>
      </c>
      <c r="E9" s="64" t="s">
        <v>34</v>
      </c>
      <c r="F9" s="64" t="s">
        <v>40</v>
      </c>
      <c r="G9" s="64" t="s">
        <v>41</v>
      </c>
      <c r="H9" s="64" t="s">
        <v>42</v>
      </c>
      <c r="I9" s="64" t="s">
        <v>43</v>
      </c>
      <c r="J9" s="64" t="s">
        <v>44</v>
      </c>
      <c r="K9" s="64" t="s">
        <v>45</v>
      </c>
      <c r="L9" s="65" t="s">
        <v>46</v>
      </c>
    </row>
    <row r="10" spans="2:12" x14ac:dyDescent="0.25">
      <c r="B10" s="66"/>
      <c r="C10" s="67"/>
      <c r="D10" s="68"/>
      <c r="E10" s="68"/>
      <c r="F10" s="68"/>
      <c r="G10" s="68"/>
      <c r="H10" s="68"/>
      <c r="I10" s="68"/>
      <c r="J10" s="68"/>
      <c r="K10" s="68"/>
      <c r="L10" s="68"/>
    </row>
    <row r="11" spans="2:12" s="59" customFormat="1" x14ac:dyDescent="0.25">
      <c r="B11" s="100">
        <v>2012</v>
      </c>
      <c r="C11" s="69">
        <v>10356978</v>
      </c>
      <c r="D11" s="69">
        <v>596825</v>
      </c>
      <c r="E11" s="69">
        <v>2767504</v>
      </c>
      <c r="F11" s="69">
        <v>1816452</v>
      </c>
      <c r="G11" s="69">
        <v>502048</v>
      </c>
      <c r="H11" s="69">
        <v>846017</v>
      </c>
      <c r="I11" s="69">
        <v>503886</v>
      </c>
      <c r="J11" s="69">
        <v>2779271</v>
      </c>
      <c r="K11" s="69">
        <v>430812</v>
      </c>
      <c r="L11" s="69">
        <v>114163</v>
      </c>
    </row>
    <row r="12" spans="2:12" s="59" customFormat="1" x14ac:dyDescent="0.25">
      <c r="B12" s="100">
        <v>2013</v>
      </c>
      <c r="C12" s="69">
        <v>10521247</v>
      </c>
      <c r="D12" s="69">
        <v>602574</v>
      </c>
      <c r="E12" s="69">
        <v>2796021</v>
      </c>
      <c r="F12" s="69">
        <v>1846085</v>
      </c>
      <c r="G12" s="69">
        <v>507698</v>
      </c>
      <c r="H12" s="69">
        <v>851668</v>
      </c>
      <c r="I12" s="69">
        <v>513923</v>
      </c>
      <c r="J12" s="69">
        <v>2845628</v>
      </c>
      <c r="K12" s="69">
        <v>438679</v>
      </c>
      <c r="L12" s="69">
        <v>118971</v>
      </c>
    </row>
    <row r="13" spans="2:12" s="59" customFormat="1" x14ac:dyDescent="0.25">
      <c r="B13" s="100">
        <v>2014</v>
      </c>
      <c r="C13" s="69">
        <v>10685994</v>
      </c>
      <c r="D13" s="69">
        <v>608477</v>
      </c>
      <c r="E13" s="69">
        <v>2824587</v>
      </c>
      <c r="F13" s="69">
        <v>1875874</v>
      </c>
      <c r="G13" s="69">
        <v>513212</v>
      </c>
      <c r="H13" s="69">
        <v>857562</v>
      </c>
      <c r="I13" s="69">
        <v>523910</v>
      </c>
      <c r="J13" s="69">
        <v>2911845</v>
      </c>
      <c r="K13" s="69">
        <v>446693</v>
      </c>
      <c r="L13" s="69">
        <v>123834</v>
      </c>
    </row>
    <row r="14" spans="2:12" s="59" customFormat="1" x14ac:dyDescent="0.25">
      <c r="B14" s="100">
        <v>2015</v>
      </c>
      <c r="C14" s="69">
        <v>10851103</v>
      </c>
      <c r="D14" s="69">
        <v>614524</v>
      </c>
      <c r="E14" s="69">
        <v>2853147</v>
      </c>
      <c r="F14" s="69">
        <v>1905811</v>
      </c>
      <c r="G14" s="69">
        <v>518639</v>
      </c>
      <c r="H14" s="69">
        <v>863776</v>
      </c>
      <c r="I14" s="69">
        <v>533840</v>
      </c>
      <c r="J14" s="69">
        <v>2977758</v>
      </c>
      <c r="K14" s="69">
        <v>454878</v>
      </c>
      <c r="L14" s="69">
        <v>128730</v>
      </c>
    </row>
    <row r="15" spans="2:12" s="59" customFormat="1" x14ac:dyDescent="0.25">
      <c r="B15" s="100">
        <v>2016</v>
      </c>
      <c r="C15" s="69">
        <v>11016438</v>
      </c>
      <c r="D15" s="69">
        <v>620733</v>
      </c>
      <c r="E15" s="69">
        <v>2881717</v>
      </c>
      <c r="F15" s="69">
        <v>1935873</v>
      </c>
      <c r="G15" s="69">
        <v>523934</v>
      </c>
      <c r="H15" s="69">
        <v>870285</v>
      </c>
      <c r="I15" s="69">
        <v>543689</v>
      </c>
      <c r="J15" s="69">
        <v>3043354</v>
      </c>
      <c r="K15" s="69">
        <v>463183</v>
      </c>
      <c r="L15" s="69">
        <v>133670</v>
      </c>
    </row>
    <row r="16" spans="2:12" s="59" customFormat="1" x14ac:dyDescent="0.25">
      <c r="B16" s="100">
        <v>2017</v>
      </c>
      <c r="C16" s="69">
        <v>11181861</v>
      </c>
      <c r="D16" s="69">
        <v>627098</v>
      </c>
      <c r="E16" s="69">
        <v>2910267</v>
      </c>
      <c r="F16" s="69">
        <v>1966018</v>
      </c>
      <c r="G16" s="69">
        <v>529115</v>
      </c>
      <c r="H16" s="69">
        <v>877120</v>
      </c>
      <c r="I16" s="69">
        <v>553471</v>
      </c>
      <c r="J16" s="69">
        <v>3108498</v>
      </c>
      <c r="K16" s="69">
        <v>471641</v>
      </c>
      <c r="L16" s="69">
        <v>138633</v>
      </c>
    </row>
    <row r="17" spans="2:12" s="59" customFormat="1" x14ac:dyDescent="0.25">
      <c r="B17" s="100">
        <v>2018</v>
      </c>
      <c r="C17" s="69">
        <v>11347241</v>
      </c>
      <c r="D17" s="69">
        <v>633612</v>
      </c>
      <c r="E17" s="69">
        <v>2938746</v>
      </c>
      <c r="F17" s="69">
        <v>1996220</v>
      </c>
      <c r="G17" s="69">
        <v>534174</v>
      </c>
      <c r="H17" s="69">
        <v>884273</v>
      </c>
      <c r="I17" s="69">
        <v>563182</v>
      </c>
      <c r="J17" s="69">
        <v>3173151</v>
      </c>
      <c r="K17" s="69">
        <v>480270</v>
      </c>
      <c r="L17" s="69">
        <v>143613</v>
      </c>
    </row>
    <row r="18" spans="2:12" s="59" customFormat="1" x14ac:dyDescent="0.25">
      <c r="B18" s="100">
        <v>2019</v>
      </c>
      <c r="C18" s="69">
        <v>11512468</v>
      </c>
      <c r="D18" s="69">
        <v>640264</v>
      </c>
      <c r="E18" s="69">
        <v>2967180</v>
      </c>
      <c r="F18" s="69">
        <v>2026460</v>
      </c>
      <c r="G18" s="69">
        <v>539089</v>
      </c>
      <c r="H18" s="69">
        <v>891761</v>
      </c>
      <c r="I18" s="69">
        <v>572823</v>
      </c>
      <c r="J18" s="69">
        <v>3237223</v>
      </c>
      <c r="K18" s="69">
        <v>489056</v>
      </c>
      <c r="L18" s="69">
        <v>148612</v>
      </c>
    </row>
    <row r="19" spans="2:12" s="59" customFormat="1" x14ac:dyDescent="0.25">
      <c r="B19" s="100">
        <v>2020</v>
      </c>
      <c r="C19" s="69">
        <v>11677406</v>
      </c>
      <c r="D19" s="69">
        <v>647089</v>
      </c>
      <c r="E19" s="69">
        <v>2995530</v>
      </c>
      <c r="F19" s="69">
        <v>2056710</v>
      </c>
      <c r="G19" s="69">
        <v>543880</v>
      </c>
      <c r="H19" s="69">
        <v>899575</v>
      </c>
      <c r="I19" s="69">
        <v>582376</v>
      </c>
      <c r="J19" s="69">
        <v>3300603</v>
      </c>
      <c r="K19" s="69">
        <v>498004</v>
      </c>
      <c r="L19" s="69">
        <v>153639</v>
      </c>
    </row>
    <row r="20" spans="2:12" s="59" customFormat="1" x14ac:dyDescent="0.25">
      <c r="B20" s="100">
        <v>2021</v>
      </c>
      <c r="C20" s="69">
        <v>11841955</v>
      </c>
      <c r="D20" s="69">
        <v>654035</v>
      </c>
      <c r="E20" s="69">
        <v>3023791</v>
      </c>
      <c r="F20" s="69">
        <v>2086930</v>
      </c>
      <c r="G20" s="69">
        <v>548537</v>
      </c>
      <c r="H20" s="69">
        <v>907686</v>
      </c>
      <c r="I20" s="69">
        <v>591828</v>
      </c>
      <c r="J20" s="69">
        <v>3363377</v>
      </c>
      <c r="K20" s="69">
        <v>507095</v>
      </c>
      <c r="L20" s="69">
        <v>158676</v>
      </c>
    </row>
    <row r="21" spans="2:12" s="59" customFormat="1" x14ac:dyDescent="0.25">
      <c r="B21" s="100">
        <v>2022</v>
      </c>
      <c r="C21" s="69">
        <v>12006031</v>
      </c>
      <c r="D21" s="69">
        <v>661119</v>
      </c>
      <c r="E21" s="69">
        <v>3051947</v>
      </c>
      <c r="F21" s="69">
        <v>2117112</v>
      </c>
      <c r="G21" s="69">
        <v>553088</v>
      </c>
      <c r="H21" s="69">
        <v>916087</v>
      </c>
      <c r="I21" s="69">
        <v>601214</v>
      </c>
      <c r="J21" s="69">
        <v>3425399</v>
      </c>
      <c r="K21" s="69">
        <v>516338</v>
      </c>
      <c r="L21" s="69">
        <v>163727</v>
      </c>
    </row>
    <row r="22" spans="2:12" s="59" customFormat="1" x14ac:dyDescent="0.25">
      <c r="B22" s="100">
        <v>2023</v>
      </c>
      <c r="C22" s="69">
        <v>12169501</v>
      </c>
      <c r="D22" s="69">
        <v>668321</v>
      </c>
      <c r="E22" s="69">
        <v>3079980</v>
      </c>
      <c r="F22" s="69">
        <v>2147205</v>
      </c>
      <c r="G22" s="69">
        <v>557542</v>
      </c>
      <c r="H22" s="69">
        <v>924775</v>
      </c>
      <c r="I22" s="69">
        <v>610537</v>
      </c>
      <c r="J22" s="69">
        <v>3486624</v>
      </c>
      <c r="K22" s="69">
        <v>525741</v>
      </c>
      <c r="L22" s="69">
        <v>168776</v>
      </c>
    </row>
    <row r="23" spans="2:12" x14ac:dyDescent="0.25">
      <c r="B23" s="100">
        <v>2024</v>
      </c>
      <c r="C23" s="69">
        <v>12332252</v>
      </c>
      <c r="D23" s="69">
        <v>675643</v>
      </c>
      <c r="E23" s="69">
        <v>3107890</v>
      </c>
      <c r="F23" s="69">
        <v>2177186</v>
      </c>
      <c r="G23" s="69">
        <v>561885</v>
      </c>
      <c r="H23" s="69">
        <v>933715</v>
      </c>
      <c r="I23" s="69">
        <v>619784</v>
      </c>
      <c r="J23" s="69">
        <v>3547045</v>
      </c>
      <c r="K23" s="69">
        <v>535271</v>
      </c>
      <c r="L23" s="69">
        <v>173833</v>
      </c>
    </row>
    <row r="24" spans="2:12" x14ac:dyDescent="0.25">
      <c r="B24" s="101">
        <v>2025</v>
      </c>
      <c r="C24" s="70">
        <v>12494181</v>
      </c>
      <c r="D24" s="70">
        <v>683060</v>
      </c>
      <c r="E24" s="70">
        <v>3135635</v>
      </c>
      <c r="F24" s="70">
        <v>2207021</v>
      </c>
      <c r="G24" s="70">
        <v>566122</v>
      </c>
      <c r="H24" s="70">
        <v>942877</v>
      </c>
      <c r="I24" s="70">
        <v>628956</v>
      </c>
      <c r="J24" s="70">
        <v>3606680</v>
      </c>
      <c r="K24" s="70">
        <v>544940</v>
      </c>
      <c r="L24" s="70">
        <v>178890</v>
      </c>
    </row>
    <row r="25" spans="2:12" x14ac:dyDescent="0.25">
      <c r="B25" s="71" t="s">
        <v>47</v>
      </c>
      <c r="C25" s="71"/>
      <c r="D25" s="71"/>
      <c r="E25" s="72"/>
      <c r="F25" s="72"/>
      <c r="G25" s="72"/>
      <c r="H25" s="72"/>
      <c r="I25" s="72"/>
      <c r="J25" s="72"/>
      <c r="K25" s="72"/>
      <c r="L25" s="72"/>
    </row>
    <row r="26" spans="2:12" x14ac:dyDescent="0.25">
      <c r="B26" s="55" t="s">
        <v>48</v>
      </c>
      <c r="C26" s="55"/>
      <c r="D26" s="55"/>
      <c r="E26" s="55"/>
      <c r="F26" s="55"/>
      <c r="G26" s="55"/>
      <c r="H26" s="55"/>
      <c r="I26" s="55"/>
      <c r="J26" s="55"/>
      <c r="K26" s="55"/>
      <c r="L26" s="55"/>
    </row>
    <row r="27" spans="2:12" x14ac:dyDescent="0.25">
      <c r="B27" s="55" t="s">
        <v>49</v>
      </c>
      <c r="C27" s="55"/>
      <c r="D27" s="55"/>
      <c r="E27" s="55"/>
      <c r="F27" s="55"/>
      <c r="G27" s="55"/>
      <c r="H27" s="55"/>
      <c r="I27" s="55"/>
      <c r="J27" s="55"/>
      <c r="K27" s="55"/>
      <c r="L27" s="55"/>
    </row>
    <row r="28" spans="2:12" x14ac:dyDescent="0.25">
      <c r="B28" s="55" t="s">
        <v>50</v>
      </c>
      <c r="C28" s="55"/>
      <c r="D28" s="55"/>
      <c r="E28" s="55"/>
      <c r="F28" s="55"/>
      <c r="G28" s="55"/>
      <c r="H28" s="55"/>
      <c r="I28" s="55"/>
      <c r="J28" s="55"/>
      <c r="K28" s="55"/>
      <c r="L28" s="55"/>
    </row>
    <row r="29" spans="2:12" x14ac:dyDescent="0.25">
      <c r="B29" s="56"/>
      <c r="C29" s="56"/>
      <c r="D29" s="56"/>
      <c r="E29" s="56"/>
      <c r="F29" s="56"/>
      <c r="G29" s="56"/>
      <c r="H29" s="56"/>
      <c r="I29" s="56"/>
      <c r="J29" s="56"/>
      <c r="K29" s="56"/>
      <c r="L29" s="56"/>
    </row>
    <row r="30" spans="2:12" x14ac:dyDescent="0.25">
      <c r="B30" s="56"/>
      <c r="C30" s="56"/>
      <c r="D30" s="56"/>
      <c r="E30" s="56"/>
      <c r="F30" s="56"/>
      <c r="G30" s="56"/>
      <c r="H30" s="56"/>
      <c r="I30" s="56"/>
      <c r="J30" s="56"/>
      <c r="K30" s="56"/>
      <c r="L30" s="56"/>
    </row>
    <row r="31" spans="2:12" x14ac:dyDescent="0.25">
      <c r="D31" s="2"/>
      <c r="E31" s="58"/>
      <c r="F31" s="3" t="s">
        <v>52</v>
      </c>
      <c r="G31" s="3" t="s">
        <v>51</v>
      </c>
      <c r="H31" s="56"/>
      <c r="I31" s="56"/>
      <c r="J31" s="56"/>
      <c r="K31" s="56"/>
      <c r="L31" s="56"/>
    </row>
    <row r="32" spans="2:12" x14ac:dyDescent="0.25">
      <c r="D32" s="56"/>
      <c r="E32" s="18"/>
      <c r="F32" s="4">
        <v>2017</v>
      </c>
      <c r="G32" s="4">
        <v>11181861</v>
      </c>
      <c r="H32" s="56"/>
      <c r="I32" s="56"/>
      <c r="J32" s="56"/>
      <c r="K32" s="56"/>
      <c r="L32" s="56"/>
    </row>
    <row r="33" spans="1:13" x14ac:dyDescent="0.25">
      <c r="D33" s="56"/>
      <c r="E33" s="18"/>
      <c r="F33" s="4">
        <v>2018</v>
      </c>
      <c r="G33" s="4">
        <v>11347241</v>
      </c>
      <c r="H33" s="56"/>
      <c r="I33" s="56"/>
      <c r="J33" s="56"/>
      <c r="K33" s="56"/>
      <c r="L33" s="56"/>
    </row>
    <row r="34" spans="1:13" x14ac:dyDescent="0.25">
      <c r="D34" s="56"/>
      <c r="E34" s="18"/>
      <c r="F34" s="4">
        <v>2019</v>
      </c>
      <c r="G34" s="4">
        <v>11512468</v>
      </c>
      <c r="H34" s="56"/>
      <c r="I34" s="56"/>
      <c r="J34" s="56"/>
      <c r="K34" s="56"/>
      <c r="L34" s="56"/>
    </row>
    <row r="35" spans="1:13" x14ac:dyDescent="0.25">
      <c r="D35" s="56"/>
      <c r="E35" s="18"/>
      <c r="F35" s="4">
        <v>2020</v>
      </c>
      <c r="G35" s="4">
        <v>11677406</v>
      </c>
      <c r="H35" s="56"/>
      <c r="I35" s="56"/>
      <c r="J35" s="56"/>
      <c r="K35" s="56"/>
      <c r="L35" s="56"/>
    </row>
    <row r="36" spans="1:13" x14ac:dyDescent="0.25">
      <c r="E36" s="18"/>
      <c r="F36" s="4">
        <v>2021</v>
      </c>
      <c r="G36" s="4">
        <v>11841955</v>
      </c>
    </row>
    <row r="37" spans="1:13" x14ac:dyDescent="0.25">
      <c r="E37" s="18"/>
      <c r="F37" s="4">
        <v>2022</v>
      </c>
      <c r="G37" s="4">
        <v>12006031</v>
      </c>
    </row>
    <row r="38" spans="1:13" x14ac:dyDescent="0.25">
      <c r="E38" s="18"/>
      <c r="F38" s="4">
        <v>2023</v>
      </c>
      <c r="G38" s="4">
        <v>12169501</v>
      </c>
    </row>
    <row r="39" spans="1:13" ht="15.75" thickBot="1" x14ac:dyDescent="0.3">
      <c r="E39" s="57"/>
      <c r="F39" s="4">
        <v>2024</v>
      </c>
    </row>
    <row r="40" spans="1:13" ht="15" customHeight="1" x14ac:dyDescent="0.25">
      <c r="C40" s="9"/>
      <c r="E40" s="30" t="s">
        <v>0</v>
      </c>
      <c r="F40" s="31"/>
      <c r="G40" s="31"/>
      <c r="H40" s="32"/>
      <c r="I40" s="73"/>
    </row>
    <row r="41" spans="1:13" ht="15" customHeight="1" thickBot="1" x14ac:dyDescent="0.3">
      <c r="B41" s="9"/>
      <c r="C41" s="9"/>
      <c r="D41" s="9"/>
      <c r="E41" s="33"/>
      <c r="F41" s="34"/>
      <c r="G41" s="34"/>
      <c r="H41" s="35"/>
      <c r="I41" s="73"/>
    </row>
    <row r="43" spans="1:13" x14ac:dyDescent="0.25">
      <c r="A43" t="s">
        <v>62</v>
      </c>
    </row>
    <row r="45" spans="1:13" x14ac:dyDescent="0.25">
      <c r="B45" s="5"/>
    </row>
    <row r="46" spans="1:13" x14ac:dyDescent="0.25">
      <c r="C46" s="11" t="s">
        <v>20</v>
      </c>
      <c r="D46" s="11" t="s">
        <v>21</v>
      </c>
    </row>
    <row r="47" spans="1:13" x14ac:dyDescent="0.25">
      <c r="B47" s="7" t="s">
        <v>1</v>
      </c>
      <c r="C47" s="7" t="str">
        <f>F31</f>
        <v>año(A)</v>
      </c>
      <c r="D47" s="7" t="str">
        <f>G31</f>
        <v>población(P)</v>
      </c>
      <c r="F47" t="s">
        <v>2</v>
      </c>
      <c r="M47" s="10">
        <f>M49*D48+M50*D49+M51*D50+M52*D51+M53*D52+M54*D53+M55*D54</f>
        <v>12332073</v>
      </c>
    </row>
    <row r="48" spans="1:13" x14ac:dyDescent="0.25">
      <c r="B48" s="4">
        <v>0</v>
      </c>
      <c r="C48" s="4">
        <f>F32</f>
        <v>2017</v>
      </c>
      <c r="D48" s="6">
        <f>G32</f>
        <v>11181861</v>
      </c>
    </row>
    <row r="49" spans="2:13" x14ac:dyDescent="0.25">
      <c r="B49" s="4">
        <v>1</v>
      </c>
      <c r="C49" s="4">
        <f>F33</f>
        <v>2018</v>
      </c>
      <c r="D49" s="6">
        <f>G33</f>
        <v>11347241</v>
      </c>
      <c r="F49" t="s">
        <v>3</v>
      </c>
      <c r="M49">
        <f>((C55-C49)*(C55-C50)*(C55-C51)*(C55-C52)*(C55-C53)*(C55-C54))/((C48-C49)*(C48-C50)*(C48-C51)*(C48-C52)*(C48-C53)*(C48-C54))</f>
        <v>1</v>
      </c>
    </row>
    <row r="50" spans="2:13" x14ac:dyDescent="0.25">
      <c r="B50" s="4">
        <v>2</v>
      </c>
      <c r="C50" s="4">
        <f>F34</f>
        <v>2019</v>
      </c>
      <c r="D50" s="6">
        <f>G34</f>
        <v>11512468</v>
      </c>
      <c r="F50" t="s">
        <v>4</v>
      </c>
      <c r="M50">
        <f>((C55-C48)*(C55-C50)*(C55-C51)*(C55-C52)*(C55-C53)*(C55-C54))/((C49-C48)*(C49-C50)*(C49-C51)*(C49-C52)*(C49-C53)*(C49-C54))</f>
        <v>-7</v>
      </c>
    </row>
    <row r="51" spans="2:13" x14ac:dyDescent="0.25">
      <c r="B51" s="4">
        <v>3</v>
      </c>
      <c r="C51" s="4">
        <f>F35</f>
        <v>2020</v>
      </c>
      <c r="D51" s="6">
        <f>G35</f>
        <v>11677406</v>
      </c>
      <c r="F51" t="s">
        <v>5</v>
      </c>
      <c r="M51">
        <f>((C55-C48)*(C55-C49)*(C55-C51)*(C55-C52)*(C55-C53)*(C55-C54))/((C50-C48)*(C50-C49)*(C50-C51)*(C50-C52)*(C50-C53)*(C50-C54))</f>
        <v>21</v>
      </c>
    </row>
    <row r="52" spans="2:13" x14ac:dyDescent="0.25">
      <c r="B52" s="4">
        <v>4</v>
      </c>
      <c r="C52" s="4">
        <f>F36</f>
        <v>2021</v>
      </c>
      <c r="D52" s="6">
        <f>G36</f>
        <v>11841955</v>
      </c>
      <c r="F52" t="s">
        <v>6</v>
      </c>
      <c r="M52">
        <f>((C55-C48)*(C55-C49)*(C55-C50)*(C55-C52)*(C55-C53)*(C55-C54))/((C51-C48)*(C51-C49)*(C51-C50)*(C51-C52)*(C51-C53)*(C51-C54))</f>
        <v>-35</v>
      </c>
    </row>
    <row r="53" spans="2:13" x14ac:dyDescent="0.25">
      <c r="B53" s="4">
        <v>5</v>
      </c>
      <c r="C53" s="4">
        <f>F37</f>
        <v>2022</v>
      </c>
      <c r="D53" s="6">
        <f>G37</f>
        <v>12006031</v>
      </c>
      <c r="F53" t="s">
        <v>7</v>
      </c>
      <c r="M53">
        <f>((C55-C48)*(C55-C49)*(C55-C50)*(C55-C51)*(C55-C53)*(C55-C54))/((C52-C48)*(C52-C49)*(C52-C50)*(C52-C51)*(C52-C53)*(C52-C54))</f>
        <v>35</v>
      </c>
    </row>
    <row r="54" spans="2:13" x14ac:dyDescent="0.25">
      <c r="B54" s="4">
        <v>6</v>
      </c>
      <c r="C54" s="4">
        <f>F38</f>
        <v>2023</v>
      </c>
      <c r="D54" s="6">
        <f>G38</f>
        <v>12169501</v>
      </c>
      <c r="F54" t="s">
        <v>8</v>
      </c>
      <c r="M54">
        <f>((C55-C48)*(C55-C49)*(C55-C50)*(C55-C51)*(C55-C52)*(C55-C54))/((C53-C48)*(C53-C49)*(C53-C50)*(C53-C51)*(C53-C52)*(C53-C54))</f>
        <v>-21</v>
      </c>
    </row>
    <row r="55" spans="2:13" x14ac:dyDescent="0.25">
      <c r="B55" s="8" t="s">
        <v>23</v>
      </c>
      <c r="C55">
        <f>F39</f>
        <v>2024</v>
      </c>
      <c r="D55" t="s">
        <v>22</v>
      </c>
      <c r="F55" t="s">
        <v>9</v>
      </c>
      <c r="M55">
        <f>((C55-C48)*(C55-C49)*(C55-C50)*(C55-C51)*(C55-C52)*(C55-C53))/((C54-C48)*(C54-C49)*(C54-C50)*(C54-C51)*(C54-C52)*(C54-C53))</f>
        <v>7</v>
      </c>
    </row>
    <row r="56" spans="2:13" s="60" customFormat="1" x14ac:dyDescent="0.25">
      <c r="B56" s="8"/>
    </row>
    <row r="57" spans="2:13" s="60" customFormat="1" x14ac:dyDescent="0.25">
      <c r="B57" t="s">
        <v>16</v>
      </c>
    </row>
    <row r="58" spans="2:13" s="60" customFormat="1" ht="15" customHeight="1" x14ac:dyDescent="0.25">
      <c r="B58" s="8"/>
      <c r="H58" s="82"/>
      <c r="I58" s="82"/>
      <c r="J58" s="82"/>
      <c r="K58" s="82"/>
    </row>
    <row r="59" spans="2:13" s="60" customFormat="1" x14ac:dyDescent="0.25">
      <c r="B59" s="8"/>
      <c r="H59" s="82"/>
      <c r="I59" s="82"/>
      <c r="J59" s="82"/>
      <c r="K59" s="82"/>
    </row>
    <row r="60" spans="2:13" s="60" customFormat="1" x14ac:dyDescent="0.25">
      <c r="B60" s="8"/>
    </row>
    <row r="61" spans="2:13" s="60" customFormat="1" x14ac:dyDescent="0.25">
      <c r="B61" s="8"/>
    </row>
    <row r="62" spans="2:13" s="60" customFormat="1" x14ac:dyDescent="0.25">
      <c r="B62" s="8"/>
      <c r="H62" t="s">
        <v>17</v>
      </c>
      <c r="I62">
        <v>12333056</v>
      </c>
    </row>
    <row r="63" spans="2:13" s="60" customFormat="1" x14ac:dyDescent="0.25">
      <c r="B63" s="8"/>
      <c r="H63" t="s">
        <v>18</v>
      </c>
      <c r="I63" s="60">
        <f>M47</f>
        <v>12332073</v>
      </c>
    </row>
    <row r="64" spans="2:13" s="60" customFormat="1" x14ac:dyDescent="0.25">
      <c r="B64" s="8"/>
      <c r="H64"/>
    </row>
    <row r="65" spans="2:11" s="60" customFormat="1" x14ac:dyDescent="0.25">
      <c r="B65" s="8"/>
      <c r="H65" t="s">
        <v>19</v>
      </c>
      <c r="I65" s="83">
        <f>I62-I63</f>
        <v>983</v>
      </c>
    </row>
    <row r="66" spans="2:11" s="60" customFormat="1" x14ac:dyDescent="0.25">
      <c r="B66" s="8"/>
      <c r="H66" t="s">
        <v>24</v>
      </c>
      <c r="I66" s="60">
        <f>(I65/I62)*100</f>
        <v>7.9704494976751902E-3</v>
      </c>
    </row>
    <row r="67" spans="2:11" s="60" customFormat="1" x14ac:dyDescent="0.25">
      <c r="B67" s="8"/>
    </row>
    <row r="68" spans="2:11" s="60" customFormat="1" ht="15.75" thickBot="1" x14ac:dyDescent="0.3">
      <c r="B68" s="8"/>
    </row>
    <row r="69" spans="2:11" s="60" customFormat="1" x14ac:dyDescent="0.25">
      <c r="B69" s="8"/>
      <c r="H69" s="45" t="s">
        <v>64</v>
      </c>
      <c r="I69" s="46"/>
      <c r="J69" s="46"/>
      <c r="K69" s="47"/>
    </row>
    <row r="70" spans="2:11" s="60" customFormat="1" x14ac:dyDescent="0.25">
      <c r="B70" s="8"/>
      <c r="H70" s="48"/>
      <c r="I70" s="49"/>
      <c r="J70" s="49"/>
      <c r="K70" s="50"/>
    </row>
    <row r="71" spans="2:11" s="60" customFormat="1" ht="15.75" thickBot="1" x14ac:dyDescent="0.3">
      <c r="B71" s="8"/>
      <c r="H71" s="51"/>
      <c r="I71" s="52"/>
      <c r="J71" s="52"/>
      <c r="K71" s="53"/>
    </row>
    <row r="72" spans="2:11" s="60" customFormat="1" x14ac:dyDescent="0.25">
      <c r="B72" s="8"/>
    </row>
    <row r="73" spans="2:11" s="60" customFormat="1" x14ac:dyDescent="0.25">
      <c r="B73" s="8"/>
    </row>
    <row r="74" spans="2:11" s="60" customFormat="1" x14ac:dyDescent="0.25">
      <c r="B74" s="60" t="s">
        <v>59</v>
      </c>
    </row>
    <row r="75" spans="2:11" s="60" customFormat="1" ht="15.75" thickBot="1" x14ac:dyDescent="0.3">
      <c r="B75" s="8"/>
    </row>
    <row r="76" spans="2:11" s="60" customFormat="1" ht="15.75" thickBot="1" x14ac:dyDescent="0.3">
      <c r="B76" s="8"/>
      <c r="C76" s="80" t="s">
        <v>58</v>
      </c>
      <c r="D76" s="81"/>
    </row>
    <row r="77" spans="2:11" s="60" customFormat="1" x14ac:dyDescent="0.25">
      <c r="B77" s="8"/>
      <c r="C77" s="79" t="s">
        <v>54</v>
      </c>
      <c r="D77" s="79" t="s">
        <v>55</v>
      </c>
      <c r="H77" s="60" t="s">
        <v>17</v>
      </c>
      <c r="I77" s="60">
        <v>12332252</v>
      </c>
    </row>
    <row r="78" spans="2:11" s="60" customFormat="1" x14ac:dyDescent="0.25">
      <c r="B78" s="8"/>
      <c r="C78" s="77">
        <v>2024</v>
      </c>
      <c r="D78" s="76">
        <f>C23</f>
        <v>12332252</v>
      </c>
      <c r="H78" s="60" t="s">
        <v>18</v>
      </c>
      <c r="I78" s="60">
        <f>M47</f>
        <v>12332073</v>
      </c>
    </row>
    <row r="79" spans="2:11" s="60" customFormat="1" x14ac:dyDescent="0.25">
      <c r="B79" s="8"/>
    </row>
    <row r="80" spans="2:11" s="60" customFormat="1" x14ac:dyDescent="0.25">
      <c r="B80" s="8"/>
      <c r="H80" s="60" t="s">
        <v>19</v>
      </c>
      <c r="I80" s="83">
        <f>ABS(I77-I78)</f>
        <v>179</v>
      </c>
    </row>
    <row r="81" spans="2:11" s="60" customFormat="1" x14ac:dyDescent="0.25">
      <c r="B81" s="8"/>
      <c r="H81" s="60" t="s">
        <v>24</v>
      </c>
      <c r="I81" s="60">
        <f>(I80/I77)*100</f>
        <v>1.451478610719275E-3</v>
      </c>
    </row>
    <row r="82" spans="2:11" s="60" customFormat="1" ht="15.75" thickBot="1" x14ac:dyDescent="0.3">
      <c r="B82" s="8"/>
    </row>
    <row r="83" spans="2:11" s="60" customFormat="1" x14ac:dyDescent="0.25">
      <c r="B83" s="8"/>
      <c r="H83" s="45" t="s">
        <v>66</v>
      </c>
      <c r="I83" s="46"/>
      <c r="J83" s="46"/>
      <c r="K83" s="47"/>
    </row>
    <row r="84" spans="2:11" s="60" customFormat="1" x14ac:dyDescent="0.25">
      <c r="B84" s="8"/>
      <c r="H84" s="48"/>
      <c r="I84" s="49"/>
      <c r="J84" s="49"/>
      <c r="K84" s="50"/>
    </row>
    <row r="85" spans="2:11" s="60" customFormat="1" ht="15.75" thickBot="1" x14ac:dyDescent="0.3">
      <c r="B85" s="8"/>
      <c r="H85" s="51"/>
      <c r="I85" s="52"/>
      <c r="J85" s="52"/>
      <c r="K85" s="53"/>
    </row>
    <row r="86" spans="2:11" s="60" customFormat="1" x14ac:dyDescent="0.25">
      <c r="B86" s="8"/>
    </row>
    <row r="87" spans="2:11" ht="15.75" thickBot="1" x14ac:dyDescent="0.3"/>
    <row r="88" spans="2:11" s="60" customFormat="1" ht="15.75" thickBot="1" x14ac:dyDescent="0.3">
      <c r="B88" s="24" t="s">
        <v>60</v>
      </c>
      <c r="C88" s="25"/>
      <c r="D88" s="25"/>
      <c r="E88" s="25"/>
      <c r="F88" s="25"/>
      <c r="G88" s="78">
        <v>12332073</v>
      </c>
    </row>
    <row r="89" spans="2:11" s="60" customFormat="1" ht="15.75" thickBot="1" x14ac:dyDescent="0.3"/>
    <row r="90" spans="2:11" ht="15.75" thickBot="1" x14ac:dyDescent="0.3">
      <c r="B90" s="24" t="s">
        <v>53</v>
      </c>
      <c r="C90" s="25"/>
      <c r="D90" s="25"/>
      <c r="E90" s="25"/>
      <c r="F90" s="25"/>
      <c r="G90" s="25"/>
      <c r="H90" s="25"/>
      <c r="I90" s="25"/>
      <c r="J90" s="26"/>
    </row>
    <row r="91" spans="2:11" x14ac:dyDescent="0.25">
      <c r="C91" s="11" t="s">
        <v>20</v>
      </c>
      <c r="D91" s="11" t="s">
        <v>21</v>
      </c>
    </row>
    <row r="92" spans="2:11" x14ac:dyDescent="0.25">
      <c r="B92" s="7" t="str">
        <f>B47</f>
        <v>#</v>
      </c>
      <c r="C92" s="7" t="str">
        <f>C47</f>
        <v>año(A)</v>
      </c>
      <c r="D92" s="7" t="str">
        <f>D47</f>
        <v>población(P)</v>
      </c>
      <c r="F92" t="s">
        <v>10</v>
      </c>
      <c r="K92" s="10">
        <f>K94*D93+K95*D94+K96*D95+K97*D96+K98*D97</f>
        <v>12332183</v>
      </c>
    </row>
    <row r="93" spans="2:11" x14ac:dyDescent="0.25">
      <c r="B93" s="4">
        <v>0</v>
      </c>
      <c r="C93" s="4">
        <f>C50</f>
        <v>2019</v>
      </c>
      <c r="D93" s="4">
        <f>D50</f>
        <v>11512468</v>
      </c>
    </row>
    <row r="94" spans="2:11" x14ac:dyDescent="0.25">
      <c r="B94" s="4">
        <v>1</v>
      </c>
      <c r="C94" s="4">
        <f>C51</f>
        <v>2020</v>
      </c>
      <c r="D94" s="4">
        <f>D51</f>
        <v>11677406</v>
      </c>
      <c r="F94" t="s">
        <v>11</v>
      </c>
      <c r="K94">
        <f>((C98-C94)*(C98-C95)*(C98-C96)*(C98-C97))/((C93-C94)*(C93-C95)*(C93-C96)*(C93-C97))</f>
        <v>1</v>
      </c>
    </row>
    <row r="95" spans="2:11" x14ac:dyDescent="0.25">
      <c r="B95" s="4">
        <v>2</v>
      </c>
      <c r="C95" s="4">
        <f>C52</f>
        <v>2021</v>
      </c>
      <c r="D95" s="4">
        <f>D52</f>
        <v>11841955</v>
      </c>
      <c r="F95" t="s">
        <v>13</v>
      </c>
      <c r="K95">
        <f>((C98-C93)*(C98-C95)*(C98-C96)*(C98-C97))/((C94-C93)*(C94-C95)*(C94-C96)*(C94-C97))</f>
        <v>-5</v>
      </c>
    </row>
    <row r="96" spans="2:11" x14ac:dyDescent="0.25">
      <c r="B96" s="4">
        <v>3</v>
      </c>
      <c r="C96" s="4">
        <f>C53</f>
        <v>2022</v>
      </c>
      <c r="D96" s="4">
        <f>D53</f>
        <v>12006031</v>
      </c>
      <c r="F96" t="s">
        <v>12</v>
      </c>
      <c r="K96">
        <f>((C98-C93)*(C98-C94)*(C98-C96)*(C98-C97))/((C95-C93)*(C95-C94)*(C95-C96)*(C95-C97))</f>
        <v>10</v>
      </c>
    </row>
    <row r="97" spans="2:12" x14ac:dyDescent="0.25">
      <c r="B97" s="4">
        <v>4</v>
      </c>
      <c r="C97" s="4">
        <f>C54</f>
        <v>2023</v>
      </c>
      <c r="D97" s="4">
        <f>D54</f>
        <v>12169501</v>
      </c>
      <c r="F97" t="s">
        <v>14</v>
      </c>
      <c r="K97">
        <f>((C98-C93)*(C98-C94)*(C98-C95)*(C98-C97))/((C96-C93)*(C96-C94)*(C96-C95)*(C96-C97))</f>
        <v>-10</v>
      </c>
    </row>
    <row r="98" spans="2:12" x14ac:dyDescent="0.25">
      <c r="B98" s="8" t="str">
        <f>B55</f>
        <v>xk=</v>
      </c>
      <c r="C98">
        <f>C55</f>
        <v>2024</v>
      </c>
      <c r="D98" t="str">
        <f>D55</f>
        <v>yk=?</v>
      </c>
      <c r="F98" t="s">
        <v>15</v>
      </c>
      <c r="K98">
        <f>((C98-C93)*(C98-C94)*(C98-C95)*(C98-C96))/((C97-C93)*(C97-C94)*(C97-C95)*(C97-C96))</f>
        <v>5</v>
      </c>
    </row>
    <row r="100" spans="2:12" s="60" customFormat="1" ht="15.75" thickBot="1" x14ac:dyDescent="0.3">
      <c r="B100" s="60" t="s">
        <v>63</v>
      </c>
    </row>
    <row r="101" spans="2:12" s="60" customFormat="1" ht="15.75" thickBot="1" x14ac:dyDescent="0.3">
      <c r="C101" s="80" t="s">
        <v>58</v>
      </c>
      <c r="D101" s="81"/>
    </row>
    <row r="102" spans="2:12" s="60" customFormat="1" x14ac:dyDescent="0.25">
      <c r="C102" s="79" t="s">
        <v>54</v>
      </c>
      <c r="D102" s="79" t="s">
        <v>55</v>
      </c>
      <c r="H102" s="60" t="s">
        <v>17</v>
      </c>
      <c r="I102" s="60">
        <v>12332252</v>
      </c>
    </row>
    <row r="103" spans="2:12" s="60" customFormat="1" x14ac:dyDescent="0.25">
      <c r="C103" s="77">
        <v>2024</v>
      </c>
      <c r="D103" s="76">
        <f>C23</f>
        <v>12332252</v>
      </c>
      <c r="H103" s="60" t="s">
        <v>18</v>
      </c>
      <c r="I103" s="60">
        <f>K92</f>
        <v>12332183</v>
      </c>
    </row>
    <row r="104" spans="2:12" s="60" customFormat="1" x14ac:dyDescent="0.25"/>
    <row r="105" spans="2:12" s="60" customFormat="1" x14ac:dyDescent="0.25">
      <c r="H105" s="60" t="s">
        <v>19</v>
      </c>
      <c r="I105" s="60">
        <f>ABS(I102-I103)</f>
        <v>69</v>
      </c>
    </row>
    <row r="106" spans="2:12" s="60" customFormat="1" x14ac:dyDescent="0.25">
      <c r="H106" s="60" t="s">
        <v>24</v>
      </c>
      <c r="I106" s="60">
        <f>(I105/I102)*100</f>
        <v>5.595085147465361E-4</v>
      </c>
    </row>
    <row r="107" spans="2:12" s="60" customFormat="1" ht="15.75" thickBot="1" x14ac:dyDescent="0.3"/>
    <row r="108" spans="2:12" s="60" customFormat="1" ht="15" customHeight="1" x14ac:dyDescent="0.25">
      <c r="H108" s="45" t="s">
        <v>65</v>
      </c>
      <c r="I108" s="46"/>
      <c r="J108" s="46"/>
      <c r="K108" s="46"/>
      <c r="L108" s="47"/>
    </row>
    <row r="109" spans="2:12" s="60" customFormat="1" x14ac:dyDescent="0.25">
      <c r="H109" s="48"/>
      <c r="I109" s="49"/>
      <c r="J109" s="49"/>
      <c r="K109" s="49"/>
      <c r="L109" s="50"/>
    </row>
    <row r="110" spans="2:12" s="60" customFormat="1" ht="15.75" thickBot="1" x14ac:dyDescent="0.3">
      <c r="H110" s="51"/>
      <c r="I110" s="52"/>
      <c r="J110" s="52"/>
      <c r="K110" s="52"/>
      <c r="L110" s="53"/>
    </row>
    <row r="111" spans="2:12" s="60" customFormat="1" x14ac:dyDescent="0.25"/>
    <row r="112" spans="2:12" s="60" customFormat="1" x14ac:dyDescent="0.25"/>
    <row r="113" spans="1:13" ht="15.75" thickBot="1" x14ac:dyDescent="0.3"/>
    <row r="114" spans="1:13" ht="15.75" thickBot="1" x14ac:dyDescent="0.3">
      <c r="B114" s="24" t="s">
        <v>60</v>
      </c>
      <c r="C114" s="25"/>
      <c r="D114" s="25"/>
      <c r="E114" s="25"/>
      <c r="F114" s="25"/>
      <c r="G114" s="78">
        <v>12332183</v>
      </c>
      <c r="H114" s="18"/>
      <c r="I114" s="18"/>
      <c r="J114" s="18"/>
      <c r="K114" s="18"/>
      <c r="L114" s="18"/>
      <c r="M114" s="18"/>
    </row>
    <row r="115" spans="1:13" ht="15.75" thickBot="1" x14ac:dyDescent="0.3"/>
    <row r="116" spans="1:13" ht="15" customHeight="1" x14ac:dyDescent="0.25">
      <c r="E116" s="30" t="s">
        <v>25</v>
      </c>
      <c r="F116" s="31"/>
      <c r="G116" s="31"/>
      <c r="H116" s="32"/>
      <c r="I116" s="73"/>
    </row>
    <row r="117" spans="1:13" ht="15.75" customHeight="1" thickBot="1" x14ac:dyDescent="0.3">
      <c r="E117" s="33"/>
      <c r="F117" s="34"/>
      <c r="G117" s="34"/>
      <c r="H117" s="35"/>
      <c r="I117" s="73"/>
    </row>
    <row r="119" spans="1:13" x14ac:dyDescent="0.25">
      <c r="A119" t="s">
        <v>61</v>
      </c>
    </row>
    <row r="122" spans="1:13" x14ac:dyDescent="0.25">
      <c r="C122" s="14" t="s">
        <v>20</v>
      </c>
      <c r="D122" s="14" t="s">
        <v>21</v>
      </c>
    </row>
    <row r="123" spans="1:13" x14ac:dyDescent="0.25">
      <c r="B123" s="12" t="s">
        <v>1</v>
      </c>
      <c r="C123" s="12" t="str">
        <f>F31</f>
        <v>año(A)</v>
      </c>
      <c r="D123" s="12" t="str">
        <f>G31</f>
        <v>población(P)</v>
      </c>
      <c r="E123" s="13" t="s">
        <v>26</v>
      </c>
      <c r="F123" s="13" t="s">
        <v>27</v>
      </c>
      <c r="G123" s="15" t="s">
        <v>28</v>
      </c>
      <c r="H123" s="15" t="s">
        <v>29</v>
      </c>
      <c r="I123" s="15" t="s">
        <v>30</v>
      </c>
      <c r="J123" s="15" t="s">
        <v>31</v>
      </c>
    </row>
    <row r="124" spans="1:13" x14ac:dyDescent="0.25">
      <c r="B124" s="4">
        <v>0</v>
      </c>
      <c r="C124" s="6">
        <f>F32</f>
        <v>2017</v>
      </c>
      <c r="D124" s="6">
        <f>G32</f>
        <v>11181861</v>
      </c>
      <c r="E124" s="4">
        <f>(D125-D124)/(C125-C124)</f>
        <v>165380</v>
      </c>
      <c r="F124" s="4">
        <f>(E125-E124)/(C126-C124)</f>
        <v>-76.5</v>
      </c>
      <c r="G124" s="4">
        <f>(F125-F124)/(C127-C124)</f>
        <v>-22.666666666666668</v>
      </c>
      <c r="H124" s="4">
        <f>(G125-G124)/(C128-C124)</f>
        <v>1.5</v>
      </c>
      <c r="I124" s="4">
        <f>(H125-H124)/(C129-C124)</f>
        <v>-0.1666666666666666</v>
      </c>
      <c r="J124" s="4">
        <f>(I125-I124)/(C130-C124)</f>
        <v>-6.2500000000000014E-2</v>
      </c>
    </row>
    <row r="125" spans="1:13" x14ac:dyDescent="0.25">
      <c r="B125" s="4">
        <v>1</v>
      </c>
      <c r="C125" s="6">
        <f>F33</f>
        <v>2018</v>
      </c>
      <c r="D125" s="6">
        <f>G33</f>
        <v>11347241</v>
      </c>
      <c r="E125" s="4">
        <f t="shared" ref="E125:E129" si="0">(D126-D125)/(C126-C125)</f>
        <v>165227</v>
      </c>
      <c r="F125" s="4">
        <f t="shared" ref="F125:F128" si="1">(E126-E125)/(C127-C125)</f>
        <v>-144.5</v>
      </c>
      <c r="G125" s="4">
        <f t="shared" ref="G125:G127" si="2">(F126-F125)/(C128-C125)</f>
        <v>-16.666666666666668</v>
      </c>
      <c r="H125" s="4">
        <f t="shared" ref="H125:H126" si="3">(G126-G125)/(C129-C125)</f>
        <v>0.66666666666666696</v>
      </c>
      <c r="I125" s="4">
        <f>(H126-H125)/(C130-C125)</f>
        <v>-0.54166666666666674</v>
      </c>
    </row>
    <row r="126" spans="1:13" x14ac:dyDescent="0.25">
      <c r="B126" s="4">
        <v>2</v>
      </c>
      <c r="C126" s="6">
        <f>F34</f>
        <v>2019</v>
      </c>
      <c r="D126" s="6">
        <f>G34</f>
        <v>11512468</v>
      </c>
      <c r="E126" s="4">
        <f t="shared" si="0"/>
        <v>164938</v>
      </c>
      <c r="F126" s="4">
        <f t="shared" si="1"/>
        <v>-194.5</v>
      </c>
      <c r="G126" s="4">
        <f t="shared" si="2"/>
        <v>-14</v>
      </c>
      <c r="H126" s="4">
        <f t="shared" si="3"/>
        <v>-2.041666666666667</v>
      </c>
    </row>
    <row r="127" spans="1:13" x14ac:dyDescent="0.25">
      <c r="B127" s="4">
        <v>3</v>
      </c>
      <c r="C127" s="6">
        <f>F35</f>
        <v>2020</v>
      </c>
      <c r="D127" s="6">
        <f>G35</f>
        <v>11677406</v>
      </c>
      <c r="E127" s="4">
        <f t="shared" si="0"/>
        <v>164549</v>
      </c>
      <c r="F127" s="4">
        <f t="shared" si="1"/>
        <v>-236.5</v>
      </c>
      <c r="G127" s="4">
        <f t="shared" si="2"/>
        <v>-22.166666666666668</v>
      </c>
    </row>
    <row r="128" spans="1:13" x14ac:dyDescent="0.25">
      <c r="B128" s="4">
        <v>4</v>
      </c>
      <c r="C128" s="6">
        <f>F36</f>
        <v>2021</v>
      </c>
      <c r="D128" s="6">
        <f>G36</f>
        <v>11841955</v>
      </c>
      <c r="E128" s="4">
        <f t="shared" si="0"/>
        <v>164076</v>
      </c>
      <c r="F128" s="4">
        <f t="shared" si="1"/>
        <v>-303</v>
      </c>
    </row>
    <row r="129" spans="2:14" x14ac:dyDescent="0.25">
      <c r="B129" s="4">
        <v>5</v>
      </c>
      <c r="C129" s="6">
        <f>F37</f>
        <v>2022</v>
      </c>
      <c r="D129" s="6">
        <f>G37</f>
        <v>12006031</v>
      </c>
      <c r="E129" s="4">
        <f t="shared" si="0"/>
        <v>163470</v>
      </c>
    </row>
    <row r="130" spans="2:14" x14ac:dyDescent="0.25">
      <c r="B130" s="4">
        <v>6</v>
      </c>
      <c r="C130" s="6">
        <f>F38</f>
        <v>2023</v>
      </c>
      <c r="D130" s="6">
        <f>G38</f>
        <v>12169501</v>
      </c>
    </row>
    <row r="131" spans="2:14" x14ac:dyDescent="0.25">
      <c r="C131" s="1">
        <f>F39</f>
        <v>2024</v>
      </c>
    </row>
    <row r="132" spans="2:14" x14ac:dyDescent="0.25">
      <c r="D132" s="54" t="s">
        <v>35</v>
      </c>
      <c r="E132" s="54"/>
      <c r="F132" s="54"/>
      <c r="G132" s="54"/>
      <c r="H132" s="54"/>
      <c r="I132" s="54"/>
      <c r="J132" s="54"/>
      <c r="K132" s="54"/>
      <c r="L132" s="54"/>
      <c r="M132" s="27"/>
    </row>
    <row r="133" spans="2:14" x14ac:dyDescent="0.25">
      <c r="D133" s="54"/>
      <c r="E133" s="54"/>
      <c r="F133" s="54"/>
      <c r="G133" s="54"/>
      <c r="H133" s="54"/>
      <c r="I133" s="54"/>
      <c r="J133" s="54"/>
      <c r="K133" s="54"/>
      <c r="L133" s="54"/>
      <c r="M133" s="27"/>
    </row>
    <row r="134" spans="2:14" x14ac:dyDescent="0.25">
      <c r="C134" t="s">
        <v>67</v>
      </c>
      <c r="D134" s="13">
        <f>D124+E124*(C131-C124)+F124*(C131-C124)*(C131-C125)+G124*(C131-C124)*(C131-C125)*(C131-C126)+H124*(C131-C124)*(C131-C125)*(C131-C126)*(C131-C127)+I124*(C131-C124)*(C131-C125)*(C131-C126)*(C131-C127)*(C131-C128)+J124*(C131-C124)*(C131-C125)*(C131-C126)*(C131-C127)*(C131-C128)*(C131-C129)</f>
        <v>12332073</v>
      </c>
    </row>
    <row r="136" spans="2:14" x14ac:dyDescent="0.25">
      <c r="C136" t="s">
        <v>32</v>
      </c>
      <c r="D136" s="13">
        <f>ABS((J124*(C131-C124)*(C131-C125)*(C131-C126)*(C131-C127)*(C131-C128)*(C131-C129))/FACT(6))</f>
        <v>0.43750000000000017</v>
      </c>
    </row>
    <row r="138" spans="2:14" ht="15.75" thickBot="1" x14ac:dyDescent="0.3"/>
    <row r="139" spans="2:14" ht="15.75" thickBot="1" x14ac:dyDescent="0.3">
      <c r="B139" s="24" t="s">
        <v>60</v>
      </c>
      <c r="C139" s="25"/>
      <c r="D139" s="25"/>
      <c r="E139" s="25"/>
      <c r="F139" s="25"/>
      <c r="G139" s="78">
        <v>12332073</v>
      </c>
      <c r="H139" s="18"/>
      <c r="I139" s="18"/>
      <c r="J139" s="18"/>
      <c r="K139" s="18"/>
      <c r="L139" s="18"/>
      <c r="M139" s="18"/>
    </row>
    <row r="140" spans="2:14" ht="15.75" thickBot="1" x14ac:dyDescent="0.3"/>
    <row r="141" spans="2:14" ht="15.75" customHeight="1" thickBot="1" x14ac:dyDescent="0.3">
      <c r="B141" s="24" t="s">
        <v>33</v>
      </c>
      <c r="C141" s="26"/>
      <c r="D141" s="36" t="s">
        <v>69</v>
      </c>
      <c r="E141" s="37"/>
      <c r="F141" s="37"/>
      <c r="G141" s="37"/>
      <c r="H141" s="37"/>
      <c r="I141" s="37"/>
      <c r="J141" s="37"/>
      <c r="K141" s="37"/>
      <c r="L141" s="38"/>
      <c r="M141" s="91" t="s">
        <v>58</v>
      </c>
      <c r="N141" s="81"/>
    </row>
    <row r="142" spans="2:14" x14ac:dyDescent="0.25">
      <c r="B142" s="18"/>
      <c r="C142" s="18"/>
      <c r="D142" s="39"/>
      <c r="E142" s="40"/>
      <c r="F142" s="40"/>
      <c r="G142" s="40"/>
      <c r="H142" s="40"/>
      <c r="I142" s="40"/>
      <c r="J142" s="40"/>
      <c r="K142" s="40"/>
      <c r="L142" s="41"/>
      <c r="M142" s="92" t="s">
        <v>54</v>
      </c>
      <c r="N142" s="79" t="s">
        <v>55</v>
      </c>
    </row>
    <row r="143" spans="2:14" x14ac:dyDescent="0.25">
      <c r="B143" s="18"/>
      <c r="C143" s="18"/>
      <c r="D143" s="39"/>
      <c r="E143" s="40"/>
      <c r="F143" s="40"/>
      <c r="G143" s="40"/>
      <c r="H143" s="40"/>
      <c r="I143" s="40"/>
      <c r="J143" s="40"/>
      <c r="K143" s="40"/>
      <c r="L143" s="41"/>
      <c r="M143" s="93">
        <v>2024</v>
      </c>
      <c r="N143" s="76">
        <f>C23</f>
        <v>12332252</v>
      </c>
    </row>
    <row r="144" spans="2:14" x14ac:dyDescent="0.25">
      <c r="D144" s="39"/>
      <c r="E144" s="40"/>
      <c r="F144" s="40"/>
      <c r="G144" s="40"/>
      <c r="H144" s="40"/>
      <c r="I144" s="40"/>
      <c r="J144" s="40"/>
      <c r="K144" s="40"/>
      <c r="L144" s="41"/>
    </row>
    <row r="145" spans="1:14" ht="15.75" thickBot="1" x14ac:dyDescent="0.3">
      <c r="D145" s="42"/>
      <c r="E145" s="43"/>
      <c r="F145" s="43"/>
      <c r="G145" s="43"/>
      <c r="H145" s="43"/>
      <c r="I145" s="43"/>
      <c r="J145" s="43"/>
      <c r="K145" s="43"/>
      <c r="L145" s="44"/>
    </row>
    <row r="146" spans="1:14" s="60" customFormat="1" x14ac:dyDescent="0.25">
      <c r="D146" s="29"/>
      <c r="E146" s="29"/>
      <c r="F146" s="29"/>
      <c r="G146" s="29"/>
      <c r="H146" s="29"/>
      <c r="I146" s="29"/>
      <c r="J146" s="29"/>
      <c r="K146" s="29"/>
      <c r="L146" s="29"/>
    </row>
    <row r="147" spans="1:14" x14ac:dyDescent="0.25">
      <c r="A147" s="54" t="s">
        <v>70</v>
      </c>
      <c r="B147" s="54"/>
      <c r="C147" s="54"/>
      <c r="D147" s="54"/>
      <c r="E147" s="54"/>
      <c r="F147" s="54"/>
      <c r="G147" s="54"/>
      <c r="H147" s="54"/>
      <c r="I147" s="54"/>
      <c r="J147" s="54"/>
      <c r="K147" s="54"/>
      <c r="L147" s="54"/>
      <c r="M147" s="54"/>
      <c r="N147" s="54"/>
    </row>
    <row r="148" spans="1:14" s="60" customFormat="1" x14ac:dyDescent="0.25">
      <c r="A148" s="54"/>
      <c r="B148" s="54"/>
      <c r="C148" s="54"/>
      <c r="D148" s="54"/>
      <c r="E148" s="54"/>
      <c r="F148" s="54"/>
      <c r="G148" s="54"/>
      <c r="H148" s="54"/>
      <c r="I148" s="54"/>
      <c r="J148" s="54"/>
      <c r="K148" s="54"/>
      <c r="L148" s="54"/>
      <c r="M148" s="54"/>
      <c r="N148" s="54"/>
    </row>
    <row r="150" spans="1:14" x14ac:dyDescent="0.25">
      <c r="E150" s="19" t="s">
        <v>54</v>
      </c>
      <c r="F150" s="19" t="s">
        <v>55</v>
      </c>
    </row>
    <row r="151" spans="1:14" x14ac:dyDescent="0.25">
      <c r="E151" s="17">
        <v>2025</v>
      </c>
      <c r="F151" s="17">
        <v>12494181</v>
      </c>
    </row>
    <row r="154" spans="1:14" x14ac:dyDescent="0.25">
      <c r="C154" s="23" t="s">
        <v>20</v>
      </c>
      <c r="D154" s="23" t="s">
        <v>21</v>
      </c>
    </row>
    <row r="155" spans="1:14" x14ac:dyDescent="0.25">
      <c r="B155" s="20" t="s">
        <v>1</v>
      </c>
      <c r="C155" s="20" t="str">
        <f>F31</f>
        <v>año(A)</v>
      </c>
      <c r="D155" s="20" t="str">
        <f>G31</f>
        <v>población(P)</v>
      </c>
      <c r="E155" s="21" t="s">
        <v>26</v>
      </c>
      <c r="F155" s="21" t="s">
        <v>27</v>
      </c>
      <c r="G155" s="22" t="s">
        <v>28</v>
      </c>
      <c r="H155" s="22" t="s">
        <v>29</v>
      </c>
      <c r="I155" s="22" t="s">
        <v>30</v>
      </c>
      <c r="J155" s="22" t="s">
        <v>31</v>
      </c>
      <c r="K155" s="22" t="s">
        <v>56</v>
      </c>
    </row>
    <row r="156" spans="1:14" x14ac:dyDescent="0.25">
      <c r="B156" s="4">
        <v>0</v>
      </c>
      <c r="C156" s="20">
        <f t="shared" ref="C156:C162" si="4">F32</f>
        <v>2017</v>
      </c>
      <c r="D156" s="20">
        <f t="shared" ref="D156:D162" si="5">G32</f>
        <v>11181861</v>
      </c>
      <c r="E156" s="4">
        <f>(D157-D156)/(C157-C156)</f>
        <v>165380</v>
      </c>
      <c r="F156" s="4">
        <f>(E157-E156)/(C158-C156)</f>
        <v>-76.5</v>
      </c>
      <c r="G156" s="4">
        <f>(F157-F156)/(C159-C156)</f>
        <v>-22.666666666666668</v>
      </c>
      <c r="H156" s="4">
        <f>(G157-G156)/(C160-C156)</f>
        <v>1.5</v>
      </c>
      <c r="I156" s="4">
        <f>(H157-H156)/(C161-C156)</f>
        <v>-0.1666666666666666</v>
      </c>
      <c r="J156" s="4">
        <f>(I157-I156)/(C162-C156)</f>
        <v>-6.2500000000000014E-2</v>
      </c>
      <c r="K156" s="4">
        <f>(J157-J156)/(C163-C156)</f>
        <v>9.9127055770103265E-18</v>
      </c>
    </row>
    <row r="157" spans="1:14" x14ac:dyDescent="0.25">
      <c r="B157" s="4">
        <v>1</v>
      </c>
      <c r="C157" s="20">
        <f t="shared" si="4"/>
        <v>2018</v>
      </c>
      <c r="D157" s="20">
        <f t="shared" si="5"/>
        <v>11347241</v>
      </c>
      <c r="E157" s="4">
        <f t="shared" ref="E157:E162" si="6">(D158-D157)/(C158-C157)</f>
        <v>165227</v>
      </c>
      <c r="F157" s="4">
        <f t="shared" ref="F157:F161" si="7">(E158-E157)/(C159-C157)</f>
        <v>-144.5</v>
      </c>
      <c r="G157" s="4">
        <f t="shared" ref="G157:G160" si="8">(F158-F157)/(C160-C157)</f>
        <v>-16.666666666666668</v>
      </c>
      <c r="H157" s="4">
        <f t="shared" ref="H157:H159" si="9">(G158-G157)/(C161-C157)</f>
        <v>0.66666666666666696</v>
      </c>
      <c r="I157" s="4">
        <f>(H158-H157)/(C162-C157)</f>
        <v>-0.54166666666666674</v>
      </c>
      <c r="J157" s="4">
        <f>(I158-I157)/(C163-C157)</f>
        <v>-6.2499999999999944E-2</v>
      </c>
    </row>
    <row r="158" spans="1:14" x14ac:dyDescent="0.25">
      <c r="B158" s="4">
        <v>2</v>
      </c>
      <c r="C158" s="20">
        <f t="shared" si="4"/>
        <v>2019</v>
      </c>
      <c r="D158" s="20">
        <f t="shared" si="5"/>
        <v>11512468</v>
      </c>
      <c r="E158" s="4">
        <f t="shared" si="6"/>
        <v>164938</v>
      </c>
      <c r="F158" s="4">
        <f t="shared" si="7"/>
        <v>-194.5</v>
      </c>
      <c r="G158" s="4">
        <f t="shared" si="8"/>
        <v>-14</v>
      </c>
      <c r="H158" s="4">
        <f t="shared" si="9"/>
        <v>-2.041666666666667</v>
      </c>
      <c r="I158" s="4">
        <f>(H159-H158)/(C163-C158)</f>
        <v>-0.91666666666666641</v>
      </c>
    </row>
    <row r="159" spans="1:14" x14ac:dyDescent="0.25">
      <c r="B159" s="4">
        <v>3</v>
      </c>
      <c r="C159" s="20">
        <f t="shared" si="4"/>
        <v>2020</v>
      </c>
      <c r="D159" s="20">
        <f t="shared" si="5"/>
        <v>11677406</v>
      </c>
      <c r="E159" s="4">
        <f t="shared" si="6"/>
        <v>164549</v>
      </c>
      <c r="F159" s="4">
        <f t="shared" si="7"/>
        <v>-236.5</v>
      </c>
      <c r="G159" s="4">
        <f t="shared" si="8"/>
        <v>-22.166666666666668</v>
      </c>
      <c r="H159" s="4">
        <f t="shared" si="9"/>
        <v>-6.6249999999999991</v>
      </c>
    </row>
    <row r="160" spans="1:14" x14ac:dyDescent="0.25">
      <c r="B160" s="4">
        <v>4</v>
      </c>
      <c r="C160" s="20">
        <f t="shared" si="4"/>
        <v>2021</v>
      </c>
      <c r="D160" s="20">
        <f t="shared" si="5"/>
        <v>11841955</v>
      </c>
      <c r="E160" s="4">
        <f t="shared" si="6"/>
        <v>164076</v>
      </c>
      <c r="F160" s="4">
        <f t="shared" si="7"/>
        <v>-303</v>
      </c>
      <c r="G160" s="4">
        <f t="shared" si="8"/>
        <v>-48.666666666666664</v>
      </c>
    </row>
    <row r="161" spans="2:12" x14ac:dyDescent="0.25">
      <c r="B161" s="4">
        <v>5</v>
      </c>
      <c r="C161" s="20">
        <f t="shared" si="4"/>
        <v>2022</v>
      </c>
      <c r="D161" s="20">
        <f t="shared" si="5"/>
        <v>12006031</v>
      </c>
      <c r="E161" s="4">
        <f t="shared" si="6"/>
        <v>163470</v>
      </c>
      <c r="F161" s="4">
        <f t="shared" si="7"/>
        <v>-449</v>
      </c>
    </row>
    <row r="162" spans="2:12" x14ac:dyDescent="0.25">
      <c r="B162" s="4">
        <v>6</v>
      </c>
      <c r="C162" s="20">
        <f t="shared" si="4"/>
        <v>2023</v>
      </c>
      <c r="D162" s="20">
        <f t="shared" si="5"/>
        <v>12169501</v>
      </c>
      <c r="E162" s="4">
        <f t="shared" si="6"/>
        <v>162572</v>
      </c>
    </row>
    <row r="163" spans="2:12" x14ac:dyDescent="0.25">
      <c r="B163" s="16">
        <v>7</v>
      </c>
      <c r="C163" s="20">
        <f>C131</f>
        <v>2024</v>
      </c>
      <c r="D163" s="20">
        <f>D134</f>
        <v>12332073</v>
      </c>
    </row>
    <row r="164" spans="2:12" x14ac:dyDescent="0.25">
      <c r="C164" s="1">
        <v>2025</v>
      </c>
    </row>
    <row r="165" spans="2:12" s="60" customFormat="1" x14ac:dyDescent="0.25">
      <c r="B165" s="75" t="s">
        <v>57</v>
      </c>
      <c r="C165" s="75"/>
      <c r="D165" s="75"/>
      <c r="E165" s="75"/>
      <c r="F165" s="75"/>
      <c r="G165" s="75"/>
      <c r="H165" s="75"/>
      <c r="I165" s="75"/>
      <c r="J165" s="75"/>
      <c r="K165" s="75"/>
      <c r="L165" s="75"/>
    </row>
    <row r="166" spans="2:12" x14ac:dyDescent="0.25">
      <c r="B166" s="75"/>
      <c r="C166" s="75"/>
      <c r="D166" s="75"/>
      <c r="E166" s="75"/>
      <c r="F166" s="75"/>
      <c r="G166" s="75"/>
      <c r="H166" s="75"/>
      <c r="I166" s="75"/>
      <c r="J166" s="75"/>
      <c r="K166" s="75"/>
      <c r="L166" s="75"/>
    </row>
    <row r="167" spans="2:12" x14ac:dyDescent="0.25">
      <c r="C167" t="s">
        <v>68</v>
      </c>
      <c r="D167" s="28">
        <f>D156+E156*(C164-C156)+F156*(C164-C156)*(C164-C157)+G156*(C164-C156)*(C164-C157)*(C164-C158)+H156*(C164-C156)*(C164-C157)*(C164-C158)*(C164-C159)+I156*(C164-C156)*(C164-C157)*(C164-C158)*(C164-C159)*(C164-C160)+J156*(C164-C156)*(C164-C157)*(C164-C158)*(C164-C159)*(C164-C160)*(C164-C161)+K156*(C164-C156)*(C164-C157)*(C164-C158)*(C164-C159)*(C164-C160)*(C164-C161)*(C164-C162)</f>
        <v>12493141</v>
      </c>
    </row>
    <row r="169" spans="2:12" x14ac:dyDescent="0.25">
      <c r="C169" t="s">
        <v>32</v>
      </c>
      <c r="D169" s="28">
        <f>ABS((J156*(C163-C156)*(C163-C157)*(C163-C158)*(C163-C159)*(C163-C160)*(C163-C161))/FACT(6))</f>
        <v>0.43750000000000017</v>
      </c>
    </row>
    <row r="171" spans="2:12" ht="15.75" thickBot="1" x14ac:dyDescent="0.3"/>
    <row r="172" spans="2:12" ht="15" customHeight="1" x14ac:dyDescent="0.25">
      <c r="B172" s="18"/>
      <c r="C172" s="45" t="s">
        <v>71</v>
      </c>
      <c r="D172" s="46"/>
      <c r="E172" s="46"/>
      <c r="F172" s="46"/>
      <c r="G172" s="46"/>
      <c r="H172" s="46"/>
      <c r="I172" s="46"/>
      <c r="J172" s="46"/>
      <c r="K172" s="47"/>
      <c r="L172" s="82"/>
    </row>
    <row r="173" spans="2:12" x14ac:dyDescent="0.25">
      <c r="B173" s="18"/>
      <c r="C173" s="48"/>
      <c r="D173" s="49"/>
      <c r="E173" s="49"/>
      <c r="F173" s="49"/>
      <c r="G173" s="49"/>
      <c r="H173" s="49"/>
      <c r="I173" s="49"/>
      <c r="J173" s="49"/>
      <c r="K173" s="50"/>
      <c r="L173" s="82"/>
    </row>
    <row r="174" spans="2:12" x14ac:dyDescent="0.25">
      <c r="B174" s="18"/>
      <c r="C174" s="48"/>
      <c r="D174" s="49"/>
      <c r="E174" s="49"/>
      <c r="F174" s="49"/>
      <c r="G174" s="49"/>
      <c r="H174" s="49"/>
      <c r="I174" s="49"/>
      <c r="J174" s="49"/>
      <c r="K174" s="50"/>
      <c r="L174" s="82"/>
    </row>
    <row r="175" spans="2:12" ht="15.75" thickBot="1" x14ac:dyDescent="0.3">
      <c r="C175" s="51"/>
      <c r="D175" s="52"/>
      <c r="E175" s="52"/>
      <c r="F175" s="52"/>
      <c r="G175" s="52"/>
      <c r="H175" s="52"/>
      <c r="I175" s="52"/>
      <c r="J175" s="52"/>
      <c r="K175" s="53"/>
      <c r="L175" s="82"/>
    </row>
    <row r="176" spans="2:12" ht="15.75" thickBot="1" x14ac:dyDescent="0.3">
      <c r="F176" s="96" t="s">
        <v>54</v>
      </c>
      <c r="G176" s="97" t="s">
        <v>58</v>
      </c>
      <c r="H176" s="98" t="s">
        <v>25</v>
      </c>
      <c r="I176" s="99" t="s">
        <v>0</v>
      </c>
    </row>
    <row r="177" spans="2:10" ht="15.75" thickBot="1" x14ac:dyDescent="0.3">
      <c r="F177" s="84">
        <v>2024</v>
      </c>
      <c r="G177" s="85">
        <f>C23</f>
        <v>12332252</v>
      </c>
      <c r="H177" s="86">
        <v>12332073</v>
      </c>
      <c r="I177" s="87">
        <v>12332073</v>
      </c>
    </row>
    <row r="178" spans="2:10" ht="15.75" thickBot="1" x14ac:dyDescent="0.3">
      <c r="F178" s="88">
        <v>2025</v>
      </c>
      <c r="G178" s="89">
        <f>C24</f>
        <v>12494181</v>
      </c>
      <c r="H178" s="90">
        <v>12493141</v>
      </c>
      <c r="I178" s="1"/>
    </row>
    <row r="180" spans="2:10" x14ac:dyDescent="0.25">
      <c r="C180" s="18"/>
      <c r="D180" s="18"/>
      <c r="E180" s="18"/>
    </row>
    <row r="181" spans="2:10" x14ac:dyDescent="0.25">
      <c r="E181" s="94"/>
      <c r="F181" s="95"/>
      <c r="G181" s="95"/>
      <c r="H181" s="95"/>
      <c r="I181" s="95"/>
    </row>
    <row r="183" spans="2:10" ht="15" customHeight="1" x14ac:dyDescent="0.25">
      <c r="B183" s="82"/>
      <c r="C183" s="82"/>
      <c r="D183" s="82"/>
      <c r="E183" s="82"/>
      <c r="F183" s="74"/>
      <c r="G183" s="74"/>
      <c r="I183" s="74"/>
      <c r="J183" s="74"/>
    </row>
    <row r="184" spans="2:10" x14ac:dyDescent="0.25">
      <c r="B184" s="82"/>
      <c r="C184" s="82"/>
      <c r="D184" s="82"/>
      <c r="E184" s="82"/>
      <c r="F184" s="74"/>
      <c r="G184" s="74"/>
      <c r="H184" s="1"/>
      <c r="I184" s="57"/>
      <c r="J184" s="57"/>
    </row>
    <row r="185" spans="2:10" x14ac:dyDescent="0.25">
      <c r="B185" s="82"/>
      <c r="C185" s="82"/>
      <c r="D185" s="82"/>
      <c r="E185" s="82"/>
      <c r="F185" s="74"/>
      <c r="G185" s="74"/>
      <c r="I185" s="57"/>
      <c r="J185" s="57"/>
    </row>
    <row r="186" spans="2:10" x14ac:dyDescent="0.25">
      <c r="B186" s="82"/>
      <c r="C186" s="82"/>
      <c r="D186" s="82"/>
      <c r="E186" s="82"/>
      <c r="F186" s="74"/>
      <c r="G186" s="74"/>
      <c r="H186" s="1"/>
      <c r="I186" s="57"/>
      <c r="J186" s="57"/>
    </row>
  </sheetData>
  <mergeCells count="16">
    <mergeCell ref="C172:K175"/>
    <mergeCell ref="M141:N141"/>
    <mergeCell ref="C76:D76"/>
    <mergeCell ref="H69:K71"/>
    <mergeCell ref="H83:K85"/>
    <mergeCell ref="H108:L110"/>
    <mergeCell ref="D141:L145"/>
    <mergeCell ref="B26:L26"/>
    <mergeCell ref="B27:L27"/>
    <mergeCell ref="B28:L28"/>
    <mergeCell ref="D132:L133"/>
    <mergeCell ref="E40:H41"/>
    <mergeCell ref="B165:L166"/>
    <mergeCell ref="E116:H117"/>
    <mergeCell ref="C101:D101"/>
    <mergeCell ref="A147:N14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Fernandez</dc:creator>
  <cp:lastModifiedBy>Katherine Fernandez</cp:lastModifiedBy>
  <dcterms:created xsi:type="dcterms:W3CDTF">2024-10-10T19:38:07Z</dcterms:created>
  <dcterms:modified xsi:type="dcterms:W3CDTF">2024-10-11T22:55:29Z</dcterms:modified>
</cp:coreProperties>
</file>