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 Fernandez\Documents\MATLAB\Seidel - Katherine Fernandez\"/>
    </mc:Choice>
  </mc:AlternateContent>
  <xr:revisionPtr revIDLastSave="0" documentId="13_ncr:1_{94D43E9D-DC35-4991-951D-E9401D1531DC}" xr6:coauthVersionLast="47" xr6:coauthVersionMax="47" xr10:uidLastSave="{00000000-0000-0000-0000-000000000000}"/>
  <bookViews>
    <workbookView xWindow="-120" yWindow="-120" windowWidth="20730" windowHeight="11160" xr2:uid="{E281E441-71FB-4E36-B413-427AD1FB3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6" i="1" l="1"/>
  <c r="N56" i="1"/>
  <c r="O56" i="1"/>
  <c r="P56" i="1"/>
  <c r="P59" i="1" s="1"/>
  <c r="Q56" i="1"/>
  <c r="R56" i="1"/>
  <c r="S56" i="1"/>
  <c r="M57" i="1"/>
  <c r="M59" i="1" s="1"/>
  <c r="N57" i="1"/>
  <c r="O57" i="1"/>
  <c r="P57" i="1"/>
  <c r="Q57" i="1"/>
  <c r="Q59" i="1" s="1"/>
  <c r="R57" i="1"/>
  <c r="S57" i="1"/>
  <c r="M58" i="1"/>
  <c r="N58" i="1"/>
  <c r="N59" i="1" s="1"/>
  <c r="O58" i="1"/>
  <c r="P58" i="1"/>
  <c r="Q58" i="1"/>
  <c r="R58" i="1"/>
  <c r="R59" i="1" s="1"/>
  <c r="S58" i="1"/>
  <c r="O59" i="1"/>
  <c r="S59" i="1"/>
  <c r="R50" i="1"/>
  <c r="S50" i="1"/>
  <c r="R51" i="1"/>
  <c r="S51" i="1"/>
  <c r="R52" i="1"/>
  <c r="S52" i="1"/>
  <c r="R53" i="1"/>
  <c r="S53" i="1"/>
  <c r="M50" i="1"/>
  <c r="N50" i="1"/>
  <c r="O50" i="1"/>
  <c r="P50" i="1"/>
  <c r="P53" i="1" s="1"/>
  <c r="Q50" i="1"/>
  <c r="M51" i="1"/>
  <c r="N51" i="1"/>
  <c r="O51" i="1"/>
  <c r="O53" i="1" s="1"/>
  <c r="P51" i="1"/>
  <c r="Q51" i="1"/>
  <c r="M52" i="1"/>
  <c r="N52" i="1"/>
  <c r="N53" i="1" s="1"/>
  <c r="O52" i="1"/>
  <c r="P52" i="1"/>
  <c r="Q52" i="1"/>
  <c r="M53" i="1"/>
  <c r="Q53" i="1"/>
  <c r="T45" i="1"/>
  <c r="T46" i="1" s="1"/>
  <c r="S45" i="1"/>
  <c r="S46" i="1" s="1"/>
  <c r="R45" i="1"/>
  <c r="R46" i="1" s="1"/>
  <c r="Q45" i="1"/>
  <c r="Q46" i="1" s="1"/>
  <c r="P45" i="1"/>
  <c r="P46" i="1" s="1"/>
  <c r="O45" i="1"/>
  <c r="O46" i="1" s="1"/>
  <c r="N45" i="1"/>
  <c r="N46" i="1"/>
  <c r="N47" i="1"/>
  <c r="E45" i="1"/>
  <c r="E46" i="1" s="1"/>
  <c r="T47" i="1" l="1"/>
  <c r="S47" i="1"/>
  <c r="R47" i="1"/>
  <c r="Q47" i="1"/>
  <c r="P47" i="1"/>
  <c r="O47" i="1"/>
  <c r="E47" i="1"/>
  <c r="F45" i="1" s="1"/>
  <c r="D47" i="1"/>
  <c r="C58" i="1" s="1"/>
  <c r="D46" i="1"/>
  <c r="C56" i="1"/>
  <c r="C47" i="1"/>
  <c r="C46" i="1"/>
  <c r="C45" i="1"/>
  <c r="K28" i="1"/>
  <c r="G28" i="1"/>
  <c r="P28" i="1" s="1"/>
  <c r="F33" i="1" s="1"/>
  <c r="E28" i="1"/>
  <c r="D28" i="1"/>
  <c r="N28" i="1" s="1"/>
  <c r="D33" i="1" s="1"/>
  <c r="C28" i="1"/>
  <c r="M28" i="1" s="1"/>
  <c r="C33" i="1" s="1"/>
  <c r="J27" i="1"/>
  <c r="G27" i="1"/>
  <c r="P27" i="1" s="1"/>
  <c r="F32" i="1" s="1"/>
  <c r="E27" i="1"/>
  <c r="O27" i="1" s="1"/>
  <c r="E32" i="1" s="1"/>
  <c r="D27" i="1"/>
  <c r="C27" i="1"/>
  <c r="M27" i="1" s="1"/>
  <c r="C32" i="1" s="1"/>
  <c r="G26" i="1"/>
  <c r="P26" i="1" s="1"/>
  <c r="E26" i="1"/>
  <c r="O26" i="1" s="1"/>
  <c r="E31" i="1" s="1"/>
  <c r="D26" i="1"/>
  <c r="N26" i="1" s="1"/>
  <c r="D31" i="1" s="1"/>
  <c r="C26" i="1"/>
  <c r="I26" i="1" s="1"/>
  <c r="C7" i="1" a="1"/>
  <c r="C7" i="1" s="1"/>
  <c r="G7" i="1" s="1" a="1"/>
  <c r="G7" i="1" s="1"/>
  <c r="F46" i="1" l="1"/>
  <c r="F47" i="1"/>
  <c r="C57" i="1"/>
  <c r="C59" i="1" s="1"/>
  <c r="D56" i="1"/>
  <c r="C38" i="1"/>
  <c r="C40" i="1"/>
  <c r="C52" i="1"/>
  <c r="F31" i="1"/>
  <c r="D45" i="1" s="1"/>
  <c r="C51" i="1"/>
  <c r="C39" i="1"/>
  <c r="G45" i="1" l="1"/>
  <c r="C50" i="1"/>
  <c r="C53" i="1" s="1"/>
  <c r="D57" i="1"/>
  <c r="D50" i="1"/>
  <c r="C41" i="1"/>
  <c r="G46" i="1" l="1"/>
  <c r="G47" i="1"/>
  <c r="F58" i="1" s="1"/>
  <c r="F56" i="1"/>
  <c r="D52" i="1"/>
  <c r="D58" i="1"/>
  <c r="D59" i="1" s="1"/>
  <c r="E57" i="1"/>
  <c r="D51" i="1"/>
  <c r="E56" i="1"/>
  <c r="D53" i="1" l="1"/>
  <c r="H45" i="1"/>
  <c r="F57" i="1"/>
  <c r="F59" i="1" s="1"/>
  <c r="E52" i="1"/>
  <c r="E58" i="1"/>
  <c r="E59" i="1" s="1"/>
  <c r="E50" i="1"/>
  <c r="F52" i="1"/>
  <c r="E51" i="1"/>
  <c r="H46" i="1" l="1"/>
  <c r="G56" i="1"/>
  <c r="F51" i="1"/>
  <c r="F50" i="1"/>
  <c r="F53" i="1" s="1"/>
  <c r="E53" i="1"/>
  <c r="G57" i="1" l="1"/>
  <c r="H47" i="1"/>
  <c r="G50" i="1"/>
  <c r="G51" i="1"/>
  <c r="G59" i="1" l="1"/>
  <c r="G58" i="1"/>
  <c r="G52" i="1"/>
  <c r="I45" i="1"/>
  <c r="G53" i="1"/>
  <c r="I46" i="1" l="1"/>
  <c r="I47" i="1" s="1"/>
  <c r="H56" i="1"/>
  <c r="H50" i="1"/>
  <c r="H58" i="1" l="1"/>
  <c r="H52" i="1"/>
  <c r="H59" i="1"/>
  <c r="J45" i="1"/>
  <c r="H57" i="1"/>
  <c r="H51" i="1"/>
  <c r="H53" i="1" s="1"/>
  <c r="J46" i="1" l="1"/>
  <c r="J47" i="1"/>
  <c r="I56" i="1"/>
  <c r="I50" i="1"/>
  <c r="I53" i="1" l="1"/>
  <c r="I58" i="1"/>
  <c r="I52" i="1"/>
  <c r="K45" i="1"/>
  <c r="I57" i="1"/>
  <c r="I59" i="1" s="1"/>
  <c r="I51" i="1"/>
  <c r="K46" i="1" l="1"/>
  <c r="J56" i="1"/>
  <c r="J50" i="1"/>
  <c r="J57" i="1" l="1"/>
  <c r="J51" i="1"/>
  <c r="K47" i="1"/>
  <c r="L45" i="1" s="1"/>
  <c r="L46" i="1" l="1"/>
  <c r="K56" i="1"/>
  <c r="K50" i="1"/>
  <c r="J58" i="1"/>
  <c r="J59" i="1" s="1"/>
  <c r="J52" i="1"/>
  <c r="J53" i="1" s="1"/>
  <c r="K57" i="1" l="1"/>
  <c r="K51" i="1"/>
  <c r="L47" i="1"/>
  <c r="M45" i="1" s="1"/>
  <c r="M46" i="1" l="1"/>
  <c r="M47" i="1" s="1"/>
  <c r="L56" i="1"/>
  <c r="L50" i="1"/>
  <c r="K53" i="1"/>
  <c r="K59" i="1"/>
  <c r="K58" i="1"/>
  <c r="K52" i="1"/>
  <c r="L58" i="1" l="1"/>
  <c r="L52" i="1"/>
  <c r="L57" i="1"/>
  <c r="L59" i="1" s="1"/>
  <c r="L51" i="1"/>
  <c r="L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<sst xmlns="http://schemas.openxmlformats.org/spreadsheetml/2006/main" count="80" uniqueCount="48">
  <si>
    <t>cantera 1</t>
  </si>
  <si>
    <t>cantera 2</t>
  </si>
  <si>
    <t>cantera 3</t>
  </si>
  <si>
    <t>arena</t>
  </si>
  <si>
    <t>=</t>
  </si>
  <si>
    <t>(arena)</t>
  </si>
  <si>
    <t>grano fino</t>
  </si>
  <si>
    <t>(grano fino)</t>
  </si>
  <si>
    <t>grano grueso</t>
  </si>
  <si>
    <t>(grano grueso)</t>
  </si>
  <si>
    <t>inversa</t>
  </si>
  <si>
    <t>(cantera 1)</t>
  </si>
  <si>
    <t>(cantera 2)</t>
  </si>
  <si>
    <t>(cantera 3)</t>
  </si>
  <si>
    <t>analizar la convergencia del metodo en el sistema de ecuaciones</t>
  </si>
  <si>
    <t xml:space="preserve"> </t>
  </si>
  <si>
    <t>aii  &gt; sumatoria de los aij</t>
  </si>
  <si>
    <t>abs(0,52) &gt; abs(0,2) + abs(0,25)</t>
  </si>
  <si>
    <t>abs(0,5) &gt; abs(0,3) + abs(0,2)</t>
  </si>
  <si>
    <t>abs(0,55) &gt; abs(0,18) + abs(0,3)</t>
  </si>
  <si>
    <t>conclusión: el sistema converge porque la diagonal es predominante</t>
  </si>
  <si>
    <t>2.Despejar los elementos de la diagonal</t>
  </si>
  <si>
    <t>x= M x + c</t>
  </si>
  <si>
    <t>x1</t>
  </si>
  <si>
    <t>x2</t>
  </si>
  <si>
    <t>x3</t>
  </si>
  <si>
    <t>c</t>
  </si>
  <si>
    <t>M</t>
  </si>
  <si>
    <t>x1=                 -1/5 x2 - 2/5 x3 + 6/5</t>
  </si>
  <si>
    <t>x2= -2/6 x1                 - 3/6 x3 + 3/6</t>
  </si>
  <si>
    <t>x3=  4/8 x1 - 2/8 x2                  + 4/8</t>
  </si>
  <si>
    <t>3. encontrar el alfa = indicador de convergencia</t>
  </si>
  <si>
    <t>alfa1</t>
  </si>
  <si>
    <t>alfa 2</t>
  </si>
  <si>
    <t>si alfa &lt;= 1 el sistema converge</t>
  </si>
  <si>
    <t>alfa 3</t>
  </si>
  <si>
    <t>si alfa &gt; 1  converge o lentamente o no converge</t>
  </si>
  <si>
    <t>maximo</t>
  </si>
  <si>
    <t>4. Iterar</t>
  </si>
  <si>
    <t>tol=</t>
  </si>
  <si>
    <t>e1</t>
  </si>
  <si>
    <t>e2</t>
  </si>
  <si>
    <t>e3</t>
  </si>
  <si>
    <t>max ei</t>
  </si>
  <si>
    <t>5. Error relativo:</t>
  </si>
  <si>
    <t>5. Error absoluto:</t>
  </si>
  <si>
    <t>REFERENCIA:</t>
  </si>
  <si>
    <t>Se necesita: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</si>
</sst>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horizontal="center"/>
    </xf>
    <xf numFmtId="0" fontId="0" fillId="4" borderId="0" xfId="0" applyFill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0" xfId="0" applyBorder="1" applyAlignment="1">
      <alignment horizontal="center"/>
    </xf>
    <xf numFmtId="0" fontId="0" fillId="7" borderId="0" xfId="0" applyFill="1"/>
    <xf numFmtId="0" fontId="1" fillId="8" borderId="12" xfId="0" applyFont="1" applyFill="1" applyBorder="1"/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23" xfId="0" applyBorder="1"/>
    <xf numFmtId="0" fontId="0" fillId="0" borderId="12" xfId="0" applyBorder="1"/>
    <xf numFmtId="0" fontId="0" fillId="0" borderId="24" xfId="0" applyBorder="1"/>
    <xf numFmtId="0" fontId="3" fillId="0" borderId="0" xfId="0" applyFont="1" applyAlignment="1">
      <alignment horizontal="center"/>
    </xf>
    <xf numFmtId="0" fontId="3" fillId="10" borderId="0" xfId="0" applyFont="1" applyFill="1" applyAlignment="1">
      <alignment horizontal="right"/>
    </xf>
    <xf numFmtId="0" fontId="0" fillId="11" borderId="0" xfId="0" applyFill="1"/>
    <xf numFmtId="0" fontId="3" fillId="11" borderId="25" xfId="0" applyFont="1" applyFill="1" applyBorder="1" applyAlignment="1">
      <alignment horizontal="center"/>
    </xf>
    <xf numFmtId="0" fontId="3" fillId="11" borderId="26" xfId="0" applyFont="1" applyFill="1" applyBorder="1" applyAlignment="1">
      <alignment horizontal="center"/>
    </xf>
    <xf numFmtId="0" fontId="3" fillId="11" borderId="27" xfId="0" applyFont="1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3" fillId="10" borderId="30" xfId="0" applyFont="1" applyFill="1" applyBorder="1" applyAlignment="1">
      <alignment horizontal="center"/>
    </xf>
    <xf numFmtId="0" fontId="3" fillId="12" borderId="0" xfId="0" applyFont="1" applyFill="1" applyAlignment="1">
      <alignment horizontal="right"/>
    </xf>
    <xf numFmtId="0" fontId="0" fillId="13" borderId="0" xfId="0" applyFill="1"/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3" fillId="12" borderId="18" xfId="0" applyFont="1" applyFill="1" applyBorder="1" applyAlignment="1">
      <alignment horizontal="center"/>
    </xf>
    <xf numFmtId="0" fontId="0" fillId="0" borderId="34" xfId="0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12" xfId="0" applyFill="1" applyBorder="1"/>
    <xf numFmtId="0" fontId="0" fillId="0" borderId="23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9525</xdr:rowOff>
    </xdr:from>
    <xdr:to>
      <xdr:col>6</xdr:col>
      <xdr:colOff>95250</xdr:colOff>
      <xdr:row>81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15B0CC-AA2B-42E6-B4B1-54BA7A88B9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104" b="16159"/>
        <a:stretch/>
      </xdr:blipFill>
      <xdr:spPr>
        <a:xfrm>
          <a:off x="0" y="11696700"/>
          <a:ext cx="4667250" cy="41052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60</xdr:row>
      <xdr:rowOff>0</xdr:rowOff>
    </xdr:from>
    <xdr:to>
      <xdr:col>9</xdr:col>
      <xdr:colOff>333711</xdr:colOff>
      <xdr:row>85</xdr:row>
      <xdr:rowOff>76875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678CB-F079-40B4-B2A9-CA72C265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50" y="11687175"/>
          <a:ext cx="2410161" cy="483937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60</xdr:row>
      <xdr:rowOff>0</xdr:rowOff>
    </xdr:from>
    <xdr:to>
      <xdr:col>12</xdr:col>
      <xdr:colOff>609942</xdr:colOff>
      <xdr:row>74</xdr:row>
      <xdr:rowOff>124215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E64F1B7-72E9-4826-8E41-DDDF7F10E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675" y="11687175"/>
          <a:ext cx="2448267" cy="2791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911E-1550-4548-9193-7367914762D8}">
  <dimension ref="B2:CD59"/>
  <sheetViews>
    <sheetView tabSelected="1" topLeftCell="A31" zoomScaleNormal="100" workbookViewId="0">
      <selection activeCell="N62" sqref="N62"/>
    </sheetView>
  </sheetViews>
  <sheetFormatPr baseColWidth="10" defaultRowHeight="15" x14ac:dyDescent="0.25"/>
  <cols>
    <col min="18" max="20" width="11.42578125" customWidth="1"/>
  </cols>
  <sheetData>
    <row r="2" spans="2:8" x14ac:dyDescent="0.25">
      <c r="B2" s="1"/>
      <c r="C2" s="2" t="s">
        <v>0</v>
      </c>
      <c r="D2" s="2" t="s">
        <v>1</v>
      </c>
      <c r="E2" s="2" t="s">
        <v>2</v>
      </c>
      <c r="F2" s="3"/>
      <c r="G2" s="3"/>
      <c r="H2" s="4"/>
    </row>
    <row r="3" spans="2:8" x14ac:dyDescent="0.25">
      <c r="B3" s="5" t="s">
        <v>3</v>
      </c>
      <c r="C3" s="6">
        <v>0.52</v>
      </c>
      <c r="D3" s="7">
        <v>0.2</v>
      </c>
      <c r="E3" s="7">
        <v>0.25</v>
      </c>
      <c r="F3" s="8" t="s">
        <v>4</v>
      </c>
      <c r="G3" s="9">
        <v>4800</v>
      </c>
      <c r="H3" s="10" t="s">
        <v>5</v>
      </c>
    </row>
    <row r="4" spans="2:8" x14ac:dyDescent="0.25">
      <c r="B4" s="5" t="s">
        <v>6</v>
      </c>
      <c r="C4" s="7">
        <v>0.3</v>
      </c>
      <c r="D4" s="6">
        <v>0.5</v>
      </c>
      <c r="E4" s="7">
        <v>0.2</v>
      </c>
      <c r="F4" s="8" t="s">
        <v>4</v>
      </c>
      <c r="G4" s="9">
        <v>5810</v>
      </c>
      <c r="H4" s="10" t="s">
        <v>7</v>
      </c>
    </row>
    <row r="5" spans="2:8" x14ac:dyDescent="0.25">
      <c r="B5" s="5" t="s">
        <v>8</v>
      </c>
      <c r="C5" s="7">
        <v>0.18</v>
      </c>
      <c r="D5" s="7">
        <v>0.3</v>
      </c>
      <c r="E5" s="6">
        <v>0.55000000000000004</v>
      </c>
      <c r="F5" s="8" t="s">
        <v>4</v>
      </c>
      <c r="G5" s="9">
        <v>5690</v>
      </c>
      <c r="H5" s="10" t="s">
        <v>9</v>
      </c>
    </row>
    <row r="6" spans="2:8" ht="15.75" thickBot="1" x14ac:dyDescent="0.3">
      <c r="B6" s="5"/>
      <c r="H6" s="11"/>
    </row>
    <row r="7" spans="2:8" x14ac:dyDescent="0.25">
      <c r="B7" s="5" t="s">
        <v>10</v>
      </c>
      <c r="C7" s="1" cm="1">
        <f t="array" ref="C7:E9">MINVERSE(C3:E5)</f>
        <v>2.5</v>
      </c>
      <c r="D7" s="3">
        <v>-0.40697674418604657</v>
      </c>
      <c r="E7" s="4">
        <v>-0.98837209302325568</v>
      </c>
      <c r="G7" s="15" cm="1">
        <f t="array" ref="G7:G9">MMULT(_xlfn.ANCHORARRAY(C7),G3:G5)</f>
        <v>4011.6279069767443</v>
      </c>
      <c r="H7" s="11" t="s">
        <v>11</v>
      </c>
    </row>
    <row r="8" spans="2:8" x14ac:dyDescent="0.25">
      <c r="B8" s="5"/>
      <c r="C8" s="5">
        <v>-1.4999999999999998</v>
      </c>
      <c r="D8">
        <v>2.8023255813953489</v>
      </c>
      <c r="E8" s="11">
        <v>-0.33720930232558155</v>
      </c>
      <c r="G8" s="16">
        <v>7162.790697674418</v>
      </c>
      <c r="H8" s="11" t="s">
        <v>12</v>
      </c>
    </row>
    <row r="9" spans="2:8" ht="15.75" thickBot="1" x14ac:dyDescent="0.3">
      <c r="B9" s="5"/>
      <c r="C9" s="12">
        <v>-1.2909570053780891E-16</v>
      </c>
      <c r="D9" s="13">
        <v>-1.3953488372093024</v>
      </c>
      <c r="E9" s="14">
        <v>2.3255813953488373</v>
      </c>
      <c r="G9" s="17">
        <v>5125.5813953488359</v>
      </c>
      <c r="H9" s="11" t="s">
        <v>13</v>
      </c>
    </row>
    <row r="10" spans="2:8" x14ac:dyDescent="0.25">
      <c r="B10" s="5"/>
      <c r="H10" s="11"/>
    </row>
    <row r="11" spans="2:8" x14ac:dyDescent="0.25">
      <c r="B11" s="5"/>
      <c r="C11" t="s">
        <v>14</v>
      </c>
      <c r="H11" s="11"/>
    </row>
    <row r="12" spans="2:8" x14ac:dyDescent="0.25">
      <c r="B12" s="5"/>
      <c r="H12" s="11"/>
    </row>
    <row r="13" spans="2:8" x14ac:dyDescent="0.25">
      <c r="B13" s="5"/>
      <c r="H13" s="11"/>
    </row>
    <row r="14" spans="2:8" x14ac:dyDescent="0.25">
      <c r="B14" s="5"/>
      <c r="C14" t="s">
        <v>15</v>
      </c>
      <c r="H14" s="11"/>
    </row>
    <row r="15" spans="2:8" x14ac:dyDescent="0.25">
      <c r="B15" s="5"/>
      <c r="C15" s="18" t="s">
        <v>16</v>
      </c>
      <c r="D15" s="18"/>
      <c r="E15" s="18"/>
      <c r="H15" s="11"/>
    </row>
    <row r="16" spans="2:8" x14ac:dyDescent="0.25">
      <c r="B16" s="5"/>
      <c r="C16" s="18"/>
      <c r="D16" s="18"/>
      <c r="E16" s="18"/>
      <c r="H16" s="11"/>
    </row>
    <row r="17" spans="2:16" x14ac:dyDescent="0.25">
      <c r="B17" s="5"/>
      <c r="C17" s="18" t="s">
        <v>17</v>
      </c>
      <c r="D17" s="18"/>
      <c r="E17" s="18"/>
      <c r="H17" s="11"/>
    </row>
    <row r="18" spans="2:16" x14ac:dyDescent="0.25">
      <c r="B18" s="5"/>
      <c r="C18" s="18" t="s">
        <v>18</v>
      </c>
      <c r="D18" s="18"/>
      <c r="E18" s="18"/>
      <c r="H18" s="11"/>
    </row>
    <row r="19" spans="2:16" x14ac:dyDescent="0.25">
      <c r="B19" s="5"/>
      <c r="C19" s="18" t="s">
        <v>19</v>
      </c>
      <c r="D19" s="18"/>
      <c r="E19" s="18"/>
      <c r="H19" s="11"/>
    </row>
    <row r="20" spans="2:16" x14ac:dyDescent="0.25">
      <c r="B20" s="5"/>
      <c r="H20" s="11"/>
    </row>
    <row r="21" spans="2:16" x14ac:dyDescent="0.25">
      <c r="B21" s="12"/>
      <c r="C21" s="13" t="s">
        <v>20</v>
      </c>
      <c r="D21" s="13"/>
      <c r="E21" s="13"/>
      <c r="F21" s="13"/>
      <c r="G21" s="13"/>
      <c r="H21" s="14"/>
    </row>
    <row r="24" spans="2:16" x14ac:dyDescent="0.25">
      <c r="C24" t="s">
        <v>21</v>
      </c>
      <c r="F24" t="s">
        <v>22</v>
      </c>
    </row>
    <row r="25" spans="2:16" x14ac:dyDescent="0.25">
      <c r="C25" s="19" t="s">
        <v>23</v>
      </c>
      <c r="D25" s="19" t="s">
        <v>24</v>
      </c>
      <c r="E25" s="19" t="s">
        <v>25</v>
      </c>
      <c r="G25" s="19" t="s">
        <v>26</v>
      </c>
      <c r="I25" s="19" t="s">
        <v>23</v>
      </c>
      <c r="J25" s="19" t="s">
        <v>24</v>
      </c>
      <c r="K25" s="19" t="s">
        <v>25</v>
      </c>
      <c r="M25" s="19" t="s">
        <v>23</v>
      </c>
      <c r="N25" s="19" t="s">
        <v>24</v>
      </c>
      <c r="O25" s="19" t="s">
        <v>25</v>
      </c>
    </row>
    <row r="26" spans="2:16" x14ac:dyDescent="0.25">
      <c r="C26" s="6">
        <f t="shared" ref="C26:E28" si="0">C3</f>
        <v>0.52</v>
      </c>
      <c r="D26" s="7">
        <f t="shared" si="0"/>
        <v>0.2</v>
      </c>
      <c r="E26" s="7">
        <f t="shared" si="0"/>
        <v>0.25</v>
      </c>
      <c r="F26" s="8" t="s">
        <v>4</v>
      </c>
      <c r="G26" s="9">
        <f>G3</f>
        <v>4800</v>
      </c>
      <c r="I26" s="6">
        <f>C26</f>
        <v>0.52</v>
      </c>
      <c r="L26" s="8" t="s">
        <v>4</v>
      </c>
      <c r="N26" s="7">
        <f>(-1)*D26</f>
        <v>-0.2</v>
      </c>
      <c r="O26" s="7">
        <f>(-1)*E26</f>
        <v>-0.25</v>
      </c>
      <c r="P26" s="9">
        <f>G26</f>
        <v>4800</v>
      </c>
    </row>
    <row r="27" spans="2:16" x14ac:dyDescent="0.25">
      <c r="C27" s="7">
        <f t="shared" si="0"/>
        <v>0.3</v>
      </c>
      <c r="D27" s="6">
        <f t="shared" si="0"/>
        <v>0.5</v>
      </c>
      <c r="E27" s="7">
        <f t="shared" si="0"/>
        <v>0.2</v>
      </c>
      <c r="F27" s="8" t="s">
        <v>4</v>
      </c>
      <c r="G27" s="9">
        <f>G4</f>
        <v>5810</v>
      </c>
      <c r="J27" s="6">
        <f>D27</f>
        <v>0.5</v>
      </c>
      <c r="L27" s="8" t="s">
        <v>4</v>
      </c>
      <c r="M27" s="7">
        <f>(-1)*C27</f>
        <v>-0.3</v>
      </c>
      <c r="O27" s="7">
        <f>(-1)*E27</f>
        <v>-0.2</v>
      </c>
      <c r="P27" s="9">
        <f>G27</f>
        <v>5810</v>
      </c>
    </row>
    <row r="28" spans="2:16" x14ac:dyDescent="0.25">
      <c r="C28" s="7">
        <f t="shared" si="0"/>
        <v>0.18</v>
      </c>
      <c r="D28" s="7">
        <f t="shared" si="0"/>
        <v>0.3</v>
      </c>
      <c r="E28" s="6">
        <f t="shared" si="0"/>
        <v>0.55000000000000004</v>
      </c>
      <c r="F28" s="8" t="s">
        <v>4</v>
      </c>
      <c r="G28" s="9">
        <f>G5</f>
        <v>5690</v>
      </c>
      <c r="K28" s="6">
        <f>E28</f>
        <v>0.55000000000000004</v>
      </c>
      <c r="L28" s="8" t="s">
        <v>4</v>
      </c>
      <c r="M28" s="7">
        <f>(-1)*C28</f>
        <v>-0.18</v>
      </c>
      <c r="N28" s="7">
        <f>(-1)*D28</f>
        <v>-0.3</v>
      </c>
      <c r="P28" s="9">
        <f>G28</f>
        <v>5690</v>
      </c>
    </row>
    <row r="29" spans="2:16" x14ac:dyDescent="0.25">
      <c r="D29" s="8"/>
      <c r="L29" s="8"/>
    </row>
    <row r="30" spans="2:16" ht="15.75" thickBot="1" x14ac:dyDescent="0.3">
      <c r="B30" s="20" t="s">
        <v>27</v>
      </c>
      <c r="C30" s="2" t="s">
        <v>23</v>
      </c>
      <c r="D30" s="2" t="s">
        <v>24</v>
      </c>
      <c r="E30" s="2" t="s">
        <v>25</v>
      </c>
      <c r="F30" s="21" t="s">
        <v>26</v>
      </c>
    </row>
    <row r="31" spans="2:16" x14ac:dyDescent="0.25">
      <c r="B31" s="22" t="s">
        <v>0</v>
      </c>
      <c r="C31" s="23">
        <v>0</v>
      </c>
      <c r="D31" s="24">
        <f>N26/I26</f>
        <v>-0.38461538461538464</v>
      </c>
      <c r="E31" s="24">
        <f>O26/I26</f>
        <v>-0.48076923076923073</v>
      </c>
      <c r="F31" s="25">
        <f>P26/I26</f>
        <v>9230.7692307692305</v>
      </c>
      <c r="H31" t="s">
        <v>28</v>
      </c>
    </row>
    <row r="32" spans="2:16" x14ac:dyDescent="0.25">
      <c r="B32" s="22" t="s">
        <v>1</v>
      </c>
      <c r="C32" s="26">
        <f>M27/J27</f>
        <v>-0.6</v>
      </c>
      <c r="D32" s="6">
        <v>0</v>
      </c>
      <c r="E32">
        <f>O27/J27</f>
        <v>-0.4</v>
      </c>
      <c r="F32" s="27">
        <f>P27/J27</f>
        <v>11620</v>
      </c>
      <c r="H32" t="s">
        <v>29</v>
      </c>
    </row>
    <row r="33" spans="2:82" ht="15.75" thickBot="1" x14ac:dyDescent="0.3">
      <c r="B33" s="28" t="s">
        <v>2</v>
      </c>
      <c r="C33" s="29">
        <f>M28/K28</f>
        <v>-0.32727272727272722</v>
      </c>
      <c r="D33" s="30">
        <f>N28/K28</f>
        <v>-0.54545454545454541</v>
      </c>
      <c r="E33" s="31">
        <v>0</v>
      </c>
      <c r="F33" s="32">
        <f>P28/K28</f>
        <v>10345.454545454544</v>
      </c>
      <c r="H33" t="s">
        <v>30</v>
      </c>
    </row>
    <row r="36" spans="2:82" ht="15.75" thickBot="1" x14ac:dyDescent="0.3">
      <c r="C36" t="s">
        <v>31</v>
      </c>
    </row>
    <row r="37" spans="2:82" x14ac:dyDescent="0.25">
      <c r="B37" s="33"/>
      <c r="C37" s="33"/>
      <c r="D37" s="33"/>
      <c r="E37" s="33"/>
      <c r="F37" s="33"/>
      <c r="G37" s="33"/>
      <c r="H37" s="33"/>
      <c r="J37" s="57" t="s">
        <v>46</v>
      </c>
      <c r="K37" s="58"/>
    </row>
    <row r="38" spans="2:82" x14ac:dyDescent="0.25">
      <c r="B38" s="33" t="s">
        <v>32</v>
      </c>
      <c r="C38" s="33">
        <f>+ABS(D31)+ABS(E31)</f>
        <v>0.86538461538461542</v>
      </c>
      <c r="D38" s="33"/>
      <c r="E38" s="33"/>
      <c r="F38" s="33"/>
      <c r="G38" s="33"/>
      <c r="H38" s="33"/>
      <c r="J38" s="26" t="s">
        <v>47</v>
      </c>
      <c r="K38" s="59"/>
    </row>
    <row r="39" spans="2:82" x14ac:dyDescent="0.25">
      <c r="B39" s="33" t="s">
        <v>33</v>
      </c>
      <c r="C39" s="33">
        <f>+ABS(C32)+ABS(E32)</f>
        <v>1</v>
      </c>
      <c r="D39" s="33"/>
      <c r="E39" s="33" t="s">
        <v>34</v>
      </c>
      <c r="F39" s="33"/>
      <c r="G39" s="33"/>
      <c r="H39" s="33"/>
      <c r="J39" s="26">
        <v>4011.6279100000002</v>
      </c>
      <c r="K39" s="59" t="s">
        <v>11</v>
      </c>
    </row>
    <row r="40" spans="2:82" x14ac:dyDescent="0.25">
      <c r="B40" s="33" t="s">
        <v>35</v>
      </c>
      <c r="C40" s="33">
        <f>+ABS(C33)+ABS(D33)</f>
        <v>0.87272727272727257</v>
      </c>
      <c r="D40" s="33"/>
      <c r="E40" s="33" t="s">
        <v>36</v>
      </c>
      <c r="F40" s="33"/>
      <c r="G40" s="33"/>
      <c r="H40" s="33"/>
      <c r="J40" s="26">
        <v>7162.7906999999996</v>
      </c>
      <c r="K40" s="59" t="s">
        <v>12</v>
      </c>
    </row>
    <row r="41" spans="2:82" ht="15.75" thickBot="1" x14ac:dyDescent="0.3">
      <c r="B41" s="33" t="s">
        <v>37</v>
      </c>
      <c r="C41" s="34">
        <f>+MAX(C38:C40)</f>
        <v>1</v>
      </c>
      <c r="D41" s="33"/>
      <c r="E41" s="33"/>
      <c r="F41" s="33"/>
      <c r="G41" s="33"/>
      <c r="H41" s="33"/>
      <c r="J41" s="29">
        <v>5125.5814</v>
      </c>
      <c r="K41" s="60" t="s">
        <v>13</v>
      </c>
    </row>
    <row r="43" spans="2:82" ht="15.75" thickBot="1" x14ac:dyDescent="0.3">
      <c r="C43" t="s">
        <v>38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2:82" ht="15.75" thickBot="1" x14ac:dyDescent="0.3">
      <c r="C44" s="35">
        <v>0</v>
      </c>
      <c r="D44" s="36">
        <v>1</v>
      </c>
      <c r="E44" s="36">
        <v>2</v>
      </c>
      <c r="F44" s="36">
        <v>3</v>
      </c>
      <c r="G44" s="36">
        <v>4</v>
      </c>
      <c r="H44" s="36">
        <v>5</v>
      </c>
      <c r="I44" s="36">
        <v>6</v>
      </c>
      <c r="J44" s="36">
        <v>7</v>
      </c>
      <c r="K44" s="66">
        <v>8</v>
      </c>
      <c r="L44" s="36">
        <v>9</v>
      </c>
      <c r="M44" s="36">
        <v>10</v>
      </c>
      <c r="N44" s="36">
        <v>11</v>
      </c>
      <c r="O44" s="36">
        <v>12</v>
      </c>
      <c r="P44" s="36">
        <v>13</v>
      </c>
      <c r="Q44" s="36">
        <v>14</v>
      </c>
      <c r="R44" s="36">
        <v>15</v>
      </c>
      <c r="S44" s="36">
        <v>16</v>
      </c>
      <c r="T44" s="36">
        <v>17</v>
      </c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</row>
    <row r="45" spans="2:82" ht="15.75" x14ac:dyDescent="0.25">
      <c r="B45" s="37" t="s">
        <v>0</v>
      </c>
      <c r="C45" s="14">
        <f>C31</f>
        <v>0</v>
      </c>
      <c r="D45" s="38">
        <f>$D$31*C46+$E$31*C47+$F$31</f>
        <v>9230.7692307692305</v>
      </c>
      <c r="E45" s="38">
        <f t="shared" ref="E45:M45" si="1">$D$31*D46+$E$31*D47+$F$31</f>
        <v>4965.1425497579348</v>
      </c>
      <c r="F45" s="38">
        <f t="shared" si="1"/>
        <v>4176.9273652651809</v>
      </c>
      <c r="G45" s="38">
        <f t="shared" si="1"/>
        <v>4037.8301432990738</v>
      </c>
      <c r="H45" s="38">
        <f t="shared" si="1"/>
        <v>4015.0686585307085</v>
      </c>
      <c r="I45" s="38">
        <f t="shared" si="1"/>
        <v>4011.853362558868</v>
      </c>
      <c r="J45" s="38">
        <f t="shared" si="1"/>
        <v>4011.5558848591481</v>
      </c>
      <c r="K45" s="38">
        <f t="shared" si="1"/>
        <v>4011.5842209617722</v>
      </c>
      <c r="L45" s="38">
        <f t="shared" si="1"/>
        <v>4011.6119203829367</v>
      </c>
      <c r="M45" s="38">
        <f t="shared" si="1"/>
        <v>4011.6229293542638</v>
      </c>
      <c r="N45" s="38">
        <f t="shared" ref="N45:T45" si="2">$D$31*M46+$E$31*M47+$F$31</f>
        <v>4011.6264771873193</v>
      </c>
      <c r="O45" s="38">
        <f t="shared" si="2"/>
        <v>4011.6275156928341</v>
      </c>
      <c r="P45" s="38">
        <f t="shared" si="2"/>
        <v>4011.6278032988203</v>
      </c>
      <c r="Q45" s="38">
        <f t="shared" si="2"/>
        <v>4011.6278801314402</v>
      </c>
      <c r="R45" s="62">
        <f t="shared" si="2"/>
        <v>4011.6279001446637</v>
      </c>
      <c r="S45" s="38">
        <f t="shared" si="2"/>
        <v>4011.6279052611262</v>
      </c>
      <c r="T45" s="38">
        <f t="shared" si="2"/>
        <v>4011.6279065505087</v>
      </c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</row>
    <row r="46" spans="2:82" ht="15.75" x14ac:dyDescent="0.25">
      <c r="B46" s="37" t="s">
        <v>1</v>
      </c>
      <c r="C46" s="40">
        <f>D32</f>
        <v>0</v>
      </c>
      <c r="D46" s="39">
        <f>$C$32*D45+$E$32*C47+$F$32</f>
        <v>6081.5384615384619</v>
      </c>
      <c r="E46" s="39">
        <f t="shared" ref="E46:T46" si="3">$C$32*E45+$E$32*D47+$F$32</f>
        <v>7038.0053792361487</v>
      </c>
      <c r="F46" s="39">
        <f t="shared" si="3"/>
        <v>7161.2088700970908</v>
      </c>
      <c r="G46" s="39">
        <f t="shared" si="3"/>
        <v>7168.3634316764546</v>
      </c>
      <c r="H46" s="39">
        <f t="shared" si="3"/>
        <v>7165.3722269155896</v>
      </c>
      <c r="I46" s="39">
        <f t="shared" si="3"/>
        <v>7163.6690927266463</v>
      </c>
      <c r="J46" s="39">
        <f t="shared" si="3"/>
        <v>7163.0550749598497</v>
      </c>
      <c r="K46" s="39">
        <f t="shared" si="3"/>
        <v>7162.8651632502833</v>
      </c>
      <c r="L46" s="39">
        <f t="shared" si="3"/>
        <v>7162.8108177689319</v>
      </c>
      <c r="M46" s="39">
        <f t="shared" si="3"/>
        <v>7162.7959812962481</v>
      </c>
      <c r="N46" s="39">
        <f t="shared" si="3"/>
        <v>7162.7920567222573</v>
      </c>
      <c r="O46" s="39">
        <f t="shared" si="3"/>
        <v>7162.7910417918592</v>
      </c>
      <c r="P46" s="39">
        <f t="shared" si="3"/>
        <v>7162.7907837387211</v>
      </c>
      <c r="Q46" s="39">
        <f t="shared" si="3"/>
        <v>7162.7907189868838</v>
      </c>
      <c r="R46" s="61">
        <f t="shared" si="3"/>
        <v>7162.7907029093649</v>
      </c>
      <c r="S46" s="39">
        <f t="shared" si="3"/>
        <v>7162.7906989515786</v>
      </c>
      <c r="T46" s="39">
        <f t="shared" si="3"/>
        <v>7162.7906979842228</v>
      </c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</row>
    <row r="47" spans="2:82" ht="15.75" x14ac:dyDescent="0.25">
      <c r="B47" s="37" t="s">
        <v>2</v>
      </c>
      <c r="C47" s="40">
        <f>E33</f>
        <v>0</v>
      </c>
      <c r="D47" s="39">
        <f>$C$33*D45+$D$33*D46+$F$33</f>
        <v>4007.2727272727261</v>
      </c>
      <c r="E47" s="39">
        <f t="shared" ref="E47:T47" si="4">$C$33*E45+$D$33*E46+$F$33</f>
        <v>4881.5867768595026</v>
      </c>
      <c r="F47" s="39">
        <f t="shared" si="4"/>
        <v>5072.3462058602536</v>
      </c>
      <c r="G47" s="39">
        <f t="shared" si="4"/>
        <v>5113.9664449149632</v>
      </c>
      <c r="H47" s="39">
        <f t="shared" si="4"/>
        <v>5123.0472243450822</v>
      </c>
      <c r="I47" s="39">
        <f t="shared" si="4"/>
        <v>5125.0284853116536</v>
      </c>
      <c r="J47" s="39">
        <f t="shared" si="4"/>
        <v>5125.4607604316334</v>
      </c>
      <c r="K47" s="39">
        <f t="shared" si="4"/>
        <v>5125.5550750032644</v>
      </c>
      <c r="L47" s="39">
        <f t="shared" si="4"/>
        <v>5125.5756527279846</v>
      </c>
      <c r="M47" s="39">
        <f t="shared" si="4"/>
        <v>5125.580142413377</v>
      </c>
      <c r="N47" s="39">
        <f t="shared" si="4"/>
        <v>5125.5811219810994</v>
      </c>
      <c r="O47" s="39">
        <f t="shared" si="4"/>
        <v>5125.5813357049665</v>
      </c>
      <c r="P47" s="39">
        <f t="shared" si="4"/>
        <v>5125.5813823356284</v>
      </c>
      <c r="Q47" s="39">
        <f t="shared" si="4"/>
        <v>5125.5813925095918</v>
      </c>
      <c r="R47" s="61">
        <f t="shared" si="4"/>
        <v>5125.5813947293645</v>
      </c>
      <c r="S47" s="39">
        <f t="shared" si="4"/>
        <v>5125.5813952136787</v>
      </c>
      <c r="T47" s="39">
        <f t="shared" si="4"/>
        <v>5125.5813953193474</v>
      </c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</row>
    <row r="48" spans="2:82" x14ac:dyDescent="0.25"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</row>
    <row r="49" spans="2:82" ht="16.5" thickBot="1" x14ac:dyDescent="0.3">
      <c r="B49" s="41"/>
      <c r="C49" t="s">
        <v>44</v>
      </c>
      <c r="E49" s="42" t="s">
        <v>39</v>
      </c>
      <c r="F49" s="43">
        <v>1.0000000000000001E-5</v>
      </c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</row>
    <row r="50" spans="2:82" ht="15.75" x14ac:dyDescent="0.25">
      <c r="B50" s="44" t="s">
        <v>40</v>
      </c>
      <c r="C50" s="40">
        <f t="shared" ref="C50:R52" si="5">ABS(D45-C45)</f>
        <v>9230.7692307692305</v>
      </c>
      <c r="D50" s="40">
        <f t="shared" si="5"/>
        <v>4265.6266810112957</v>
      </c>
      <c r="E50" s="40">
        <f t="shared" si="5"/>
        <v>788.21518449275391</v>
      </c>
      <c r="F50" s="40">
        <f t="shared" si="5"/>
        <v>139.0972219661071</v>
      </c>
      <c r="G50" s="40">
        <f t="shared" si="5"/>
        <v>22.761484768365335</v>
      </c>
      <c r="H50" s="40">
        <f t="shared" si="5"/>
        <v>3.2152959718405327</v>
      </c>
      <c r="I50" s="40">
        <f t="shared" si="5"/>
        <v>0.29747769971982052</v>
      </c>
      <c r="J50" s="40">
        <f t="shared" si="5"/>
        <v>2.8336102624052728E-2</v>
      </c>
      <c r="K50" s="40">
        <f t="shared" si="5"/>
        <v>2.769942116447055E-2</v>
      </c>
      <c r="L50" s="39">
        <f t="shared" si="5"/>
        <v>1.100897132710088E-2</v>
      </c>
      <c r="M50" s="39">
        <f t="shared" ref="M50:M52" si="6">ABS(N45-M45)</f>
        <v>3.5478330555633875E-3</v>
      </c>
      <c r="N50" s="39">
        <f t="shared" ref="N50:N52" si="7">ABS(O45-N45)</f>
        <v>1.0385055147708044E-3</v>
      </c>
      <c r="O50" s="39">
        <f t="shared" ref="O50:O52" si="8">ABS(P45-O45)</f>
        <v>2.8760598615917843E-4</v>
      </c>
      <c r="P50" s="39">
        <f t="shared" ref="P50:P52" si="9">ABS(Q45-P45)</f>
        <v>7.6832619924971368E-5</v>
      </c>
      <c r="Q50" s="39">
        <f t="shared" ref="Q50:Q52" si="10">ABS(R45-Q45)</f>
        <v>2.0013223547721282E-5</v>
      </c>
      <c r="R50" s="39">
        <f t="shared" ref="R50:R52" si="11">ABS(S45-R45)</f>
        <v>5.1164624892408028E-6</v>
      </c>
      <c r="S50" s="39">
        <f t="shared" ref="S50:S52" si="12">ABS(T45-S45)</f>
        <v>1.2893824532511644E-6</v>
      </c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</row>
    <row r="51" spans="2:82" ht="15.75" x14ac:dyDescent="0.25">
      <c r="B51" s="45" t="s">
        <v>41</v>
      </c>
      <c r="C51" s="40">
        <f t="shared" si="5"/>
        <v>6081.5384615384619</v>
      </c>
      <c r="D51" s="40">
        <f t="shared" si="5"/>
        <v>956.46691769768677</v>
      </c>
      <c r="E51" s="40">
        <f t="shared" si="5"/>
        <v>123.20349086094211</v>
      </c>
      <c r="F51" s="40">
        <f t="shared" si="5"/>
        <v>7.1545615793638717</v>
      </c>
      <c r="G51" s="40">
        <f t="shared" si="5"/>
        <v>2.9912047608650028</v>
      </c>
      <c r="H51" s="40">
        <f t="shared" si="5"/>
        <v>1.7031341889432952</v>
      </c>
      <c r="I51" s="40">
        <f t="shared" si="5"/>
        <v>0.61401776679667819</v>
      </c>
      <c r="J51" s="40">
        <f t="shared" si="5"/>
        <v>0.18991170956633141</v>
      </c>
      <c r="K51" s="40">
        <f t="shared" si="5"/>
        <v>5.4345481351447233E-2</v>
      </c>
      <c r="L51" s="39">
        <f t="shared" si="5"/>
        <v>1.4836472683782631E-2</v>
      </c>
      <c r="M51" s="39">
        <f t="shared" si="6"/>
        <v>3.9245739908437827E-3</v>
      </c>
      <c r="N51" s="39">
        <f t="shared" si="7"/>
        <v>1.0149303980142577E-3</v>
      </c>
      <c r="O51" s="39">
        <f t="shared" si="8"/>
        <v>2.5805313816817943E-4</v>
      </c>
      <c r="P51" s="39">
        <f t="shared" si="9"/>
        <v>6.4751837271614932E-5</v>
      </c>
      <c r="Q51" s="39">
        <f t="shared" si="10"/>
        <v>1.6077518921520095E-5</v>
      </c>
      <c r="R51" s="39">
        <f t="shared" si="11"/>
        <v>3.9577862480655313E-6</v>
      </c>
      <c r="S51" s="39">
        <f t="shared" si="12"/>
        <v>9.6735584520502016E-7</v>
      </c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</row>
    <row r="52" spans="2:82" ht="16.5" thickBot="1" x14ac:dyDescent="0.3">
      <c r="B52" s="46" t="s">
        <v>42</v>
      </c>
      <c r="C52" s="47">
        <f t="shared" si="5"/>
        <v>4007.2727272727261</v>
      </c>
      <c r="D52" s="48">
        <f t="shared" si="5"/>
        <v>874.31404958677649</v>
      </c>
      <c r="E52" s="48">
        <f t="shared" si="5"/>
        <v>190.75942900075097</v>
      </c>
      <c r="F52" s="48">
        <f t="shared" si="5"/>
        <v>41.6202390547096</v>
      </c>
      <c r="G52" s="48">
        <f t="shared" si="5"/>
        <v>9.080779430119037</v>
      </c>
      <c r="H52" s="48">
        <f t="shared" si="5"/>
        <v>1.9812609665714263</v>
      </c>
      <c r="I52" s="48">
        <f t="shared" si="5"/>
        <v>0.43227511997974943</v>
      </c>
      <c r="J52" s="48">
        <f t="shared" si="5"/>
        <v>9.4314571631002764E-2</v>
      </c>
      <c r="K52" s="48">
        <f t="shared" si="5"/>
        <v>2.0577724720169499E-2</v>
      </c>
      <c r="L52" s="56">
        <f t="shared" si="5"/>
        <v>4.4896853924001334E-3</v>
      </c>
      <c r="M52" s="56">
        <f t="shared" si="6"/>
        <v>9.7956772242469015E-4</v>
      </c>
      <c r="N52" s="56">
        <f t="shared" si="7"/>
        <v>2.1372386709117563E-4</v>
      </c>
      <c r="O52" s="56">
        <f t="shared" si="8"/>
        <v>4.6630661927338224E-5</v>
      </c>
      <c r="P52" s="56">
        <f t="shared" si="9"/>
        <v>1.0173963346460368E-5</v>
      </c>
      <c r="Q52" s="56">
        <f t="shared" si="10"/>
        <v>2.2197727957973257E-6</v>
      </c>
      <c r="R52" s="56">
        <f t="shared" si="11"/>
        <v>4.8431411414640024E-7</v>
      </c>
      <c r="S52" s="56">
        <f t="shared" si="12"/>
        <v>1.0566873243078589E-7</v>
      </c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</row>
    <row r="53" spans="2:82" ht="16.5" thickBot="1" x14ac:dyDescent="0.3">
      <c r="B53" s="49" t="s">
        <v>43</v>
      </c>
      <c r="C53" s="14">
        <f>+MAX(C50:C52)</f>
        <v>9230.7692307692305</v>
      </c>
      <c r="D53" s="14">
        <f t="shared" ref="D53:R53" si="13">+MAX(D50:D52)</f>
        <v>4265.6266810112957</v>
      </c>
      <c r="E53" s="14">
        <f t="shared" si="13"/>
        <v>788.21518449275391</v>
      </c>
      <c r="F53" s="14">
        <f t="shared" si="13"/>
        <v>139.0972219661071</v>
      </c>
      <c r="G53" s="14">
        <f t="shared" si="13"/>
        <v>22.761484768365335</v>
      </c>
      <c r="H53" s="14">
        <f t="shared" si="13"/>
        <v>3.2152959718405327</v>
      </c>
      <c r="I53" s="14">
        <f t="shared" si="13"/>
        <v>0.61401776679667819</v>
      </c>
      <c r="J53" s="14">
        <f t="shared" si="13"/>
        <v>0.18991170956633141</v>
      </c>
      <c r="K53" s="14">
        <f t="shared" si="13"/>
        <v>5.4345481351447233E-2</v>
      </c>
      <c r="L53" s="38">
        <f t="shared" si="13"/>
        <v>1.4836472683782631E-2</v>
      </c>
      <c r="M53" s="38">
        <f t="shared" ref="M53:Q53" si="14">+MAX(M50:M52)</f>
        <v>3.9245739908437827E-3</v>
      </c>
      <c r="N53" s="38">
        <f t="shared" si="14"/>
        <v>1.0385055147708044E-3</v>
      </c>
      <c r="O53" s="38">
        <f t="shared" si="14"/>
        <v>2.8760598615917843E-4</v>
      </c>
      <c r="P53" s="38">
        <f t="shared" si="14"/>
        <v>7.6832619924971368E-5</v>
      </c>
      <c r="Q53" s="38">
        <f t="shared" si="14"/>
        <v>2.0013223547721282E-5</v>
      </c>
      <c r="R53" s="38">
        <f t="shared" ref="R53:S53" si="15">+MAX(R50:R52)</f>
        <v>5.1164624892408028E-6</v>
      </c>
      <c r="S53" s="38">
        <f t="shared" si="15"/>
        <v>1.2893824532511644E-6</v>
      </c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</row>
    <row r="54" spans="2:82" x14ac:dyDescent="0.25">
      <c r="M54" s="65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</row>
    <row r="55" spans="2:82" ht="16.5" thickBot="1" x14ac:dyDescent="0.3">
      <c r="C55" t="s">
        <v>45</v>
      </c>
      <c r="E55" s="50" t="s">
        <v>39</v>
      </c>
      <c r="F55" s="51">
        <v>1.0000000000000001E-5</v>
      </c>
      <c r="M55" s="65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</row>
    <row r="56" spans="2:82" ht="15.75" x14ac:dyDescent="0.25">
      <c r="B56" s="52" t="s">
        <v>40</v>
      </c>
      <c r="C56" s="39">
        <f>ABS((D45-C45)/D45)</f>
        <v>1</v>
      </c>
      <c r="D56" s="39">
        <f t="shared" ref="D56:E56" si="16">ABS((E45-D45)/E45)</f>
        <v>0.85911464540313298</v>
      </c>
      <c r="E56" s="39">
        <f t="shared" si="16"/>
        <v>0.18870694066826618</v>
      </c>
      <c r="F56" s="39">
        <f t="shared" ref="F56:R56" si="17">ABS((G45-F45)/G45)</f>
        <v>3.4448507497756936E-2</v>
      </c>
      <c r="G56" s="39">
        <f t="shared" si="17"/>
        <v>5.6690150789836732E-3</v>
      </c>
      <c r="H56" s="39">
        <f t="shared" si="17"/>
        <v>8.0144902648927592E-4</v>
      </c>
      <c r="I56" s="39">
        <f t="shared" si="17"/>
        <v>7.4155192712780925E-5</v>
      </c>
      <c r="J56" s="39">
        <f t="shared" si="17"/>
        <v>7.0635691695036092E-6</v>
      </c>
      <c r="K56" s="39">
        <f t="shared" si="17"/>
        <v>6.9048107629081043E-6</v>
      </c>
      <c r="L56" s="39">
        <f t="shared" si="17"/>
        <v>2.7442687214057166E-6</v>
      </c>
      <c r="M56" s="39">
        <f t="shared" ref="M56:S56" si="18">ABS((N45-M45)/N45)</f>
        <v>8.8438768557806702E-7</v>
      </c>
      <c r="N56" s="39">
        <f t="shared" si="18"/>
        <v>2.588738637144999E-7</v>
      </c>
      <c r="O56" s="39">
        <f t="shared" si="18"/>
        <v>7.1693088257758062E-8</v>
      </c>
      <c r="P56" s="39">
        <f t="shared" si="18"/>
        <v>1.9152479297868965E-8</v>
      </c>
      <c r="Q56" s="39">
        <f t="shared" si="18"/>
        <v>4.988803559522453E-9</v>
      </c>
      <c r="R56" s="39">
        <f t="shared" si="18"/>
        <v>1.2754080413417008E-9</v>
      </c>
      <c r="S56" s="39">
        <f t="shared" si="18"/>
        <v>3.2141127823588948E-10</v>
      </c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</row>
    <row r="57" spans="2:82" ht="15.75" x14ac:dyDescent="0.25">
      <c r="B57" s="53" t="s">
        <v>41</v>
      </c>
      <c r="C57" s="39">
        <f>ABS((D46-C46)/D46)</f>
        <v>1</v>
      </c>
      <c r="D57" s="39">
        <f t="shared" ref="D57:E57" si="19">ABS((E46-D46)/E46)</f>
        <v>0.13590028227592721</v>
      </c>
      <c r="E57" s="39">
        <f t="shared" si="19"/>
        <v>1.7204286747646801E-2</v>
      </c>
      <c r="F57" s="39">
        <f t="shared" ref="F57:R57" si="20">ABS((G46-F46)/G46)</f>
        <v>9.9807461599232079E-4</v>
      </c>
      <c r="G57" s="39">
        <f t="shared" si="20"/>
        <v>4.1745280861041865E-4</v>
      </c>
      <c r="H57" s="39">
        <f t="shared" si="20"/>
        <v>2.3774607214513947E-4</v>
      </c>
      <c r="I57" s="39">
        <f t="shared" si="20"/>
        <v>8.5720095737239587E-5</v>
      </c>
      <c r="J57" s="39">
        <f t="shared" si="20"/>
        <v>2.6513372126658242E-5</v>
      </c>
      <c r="K57" s="39">
        <f t="shared" si="20"/>
        <v>7.5871725128676135E-6</v>
      </c>
      <c r="L57" s="39">
        <f t="shared" si="20"/>
        <v>2.0713242039175995E-6</v>
      </c>
      <c r="M57" s="39">
        <f t="shared" ref="M57:S57" si="21">ABS((N46-M46)/N46)</f>
        <v>5.4791119995736613E-7</v>
      </c>
      <c r="N57" s="39">
        <f t="shared" si="21"/>
        <v>1.4169482148684326E-7</v>
      </c>
      <c r="O57" s="39">
        <f t="shared" si="21"/>
        <v>3.6026898726963085E-8</v>
      </c>
      <c r="P57" s="39">
        <f t="shared" si="21"/>
        <v>9.0400292025806294E-9</v>
      </c>
      <c r="Q57" s="39">
        <f t="shared" si="21"/>
        <v>2.2445886789613675E-9</v>
      </c>
      <c r="R57" s="39">
        <f t="shared" si="21"/>
        <v>5.5254807998854897E-10</v>
      </c>
      <c r="S57" s="39">
        <f t="shared" si="21"/>
        <v>1.3505292643511932E-10</v>
      </c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</row>
    <row r="58" spans="2:82" ht="16.5" thickBot="1" x14ac:dyDescent="0.3">
      <c r="B58" s="54" t="s">
        <v>42</v>
      </c>
      <c r="C58" s="56">
        <f>ABS((D47-C47)/D47)</f>
        <v>1</v>
      </c>
      <c r="D58" s="56">
        <f t="shared" ref="D58:E58" si="22">ABS((E47-D47)/E47)</f>
        <v>0.17910447761194029</v>
      </c>
      <c r="E58" s="56">
        <f t="shared" si="22"/>
        <v>3.760773047793152E-2</v>
      </c>
      <c r="F58" s="56">
        <f t="shared" ref="F58:R58" si="23">ABS((G47-F47)/G47)</f>
        <v>8.1385436339916524E-3</v>
      </c>
      <c r="G58" s="56">
        <f t="shared" si="23"/>
        <v>1.7725347888589689E-3</v>
      </c>
      <c r="H58" s="56">
        <f t="shared" si="23"/>
        <v>3.86585356988693E-4</v>
      </c>
      <c r="I58" s="56">
        <f t="shared" si="23"/>
        <v>8.4338782440185144E-5</v>
      </c>
      <c r="J58" s="56">
        <f t="shared" si="23"/>
        <v>1.8400850298334313E-5</v>
      </c>
      <c r="K58" s="56">
        <f t="shared" si="23"/>
        <v>4.0147148563142208E-6</v>
      </c>
      <c r="L58" s="56">
        <f t="shared" si="23"/>
        <v>8.7593701935292875E-7</v>
      </c>
      <c r="M58" s="56">
        <f t="shared" ref="M58:S58" si="24">ABS((N47-M47)/N47)</f>
        <v>1.9111349505791751E-7</v>
      </c>
      <c r="N58" s="56">
        <f t="shared" si="24"/>
        <v>4.1697488166340902E-8</v>
      </c>
      <c r="O58" s="56">
        <f t="shared" si="24"/>
        <v>9.097633702206389E-9</v>
      </c>
      <c r="P58" s="56">
        <f t="shared" si="24"/>
        <v>1.9849384035396195E-9</v>
      </c>
      <c r="Q58" s="56">
        <f t="shared" si="24"/>
        <v>4.3307726964982318E-10</v>
      </c>
      <c r="R58" s="56">
        <f t="shared" si="24"/>
        <v>9.4489595775155935E-11</v>
      </c>
      <c r="S58" s="56">
        <f t="shared" si="24"/>
        <v>2.061595051973655E-11</v>
      </c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</row>
    <row r="59" spans="2:82" ht="16.5" thickBot="1" x14ac:dyDescent="0.3">
      <c r="B59" s="55" t="s">
        <v>43</v>
      </c>
      <c r="C59" s="38">
        <f>MAX(C56:C58)</f>
        <v>1</v>
      </c>
      <c r="D59" s="38">
        <f t="shared" ref="D59:E59" si="25">MAX(D56:D58)</f>
        <v>0.85911464540313298</v>
      </c>
      <c r="E59" s="38">
        <f t="shared" si="25"/>
        <v>0.18870694066826618</v>
      </c>
      <c r="F59" s="38">
        <f t="shared" ref="F59" si="26">MAX(F56:F58)</f>
        <v>3.4448507497756936E-2</v>
      </c>
      <c r="G59" s="38">
        <f t="shared" ref="G59" si="27">MAX(G56:G58)</f>
        <v>5.6690150789836732E-3</v>
      </c>
      <c r="H59" s="38">
        <f t="shared" ref="H59" si="28">MAX(H56:H58)</f>
        <v>8.0144902648927592E-4</v>
      </c>
      <c r="I59" s="38">
        <f t="shared" ref="I59" si="29">MAX(I56:I58)</f>
        <v>8.5720095737239587E-5</v>
      </c>
      <c r="J59" s="38">
        <f t="shared" ref="J59" si="30">MAX(J56:J58)</f>
        <v>2.6513372126658242E-5</v>
      </c>
      <c r="K59" s="38">
        <f t="shared" ref="K59" si="31">MAX(K56:K58)</f>
        <v>7.5871725128676135E-6</v>
      </c>
      <c r="L59" s="38">
        <f t="shared" ref="L59" si="32">MAX(L56:L58)</f>
        <v>2.7442687214057166E-6</v>
      </c>
      <c r="M59" s="38">
        <f t="shared" ref="M59" si="33">MAX(M56:M58)</f>
        <v>8.8438768557806702E-7</v>
      </c>
      <c r="N59" s="38">
        <f t="shared" ref="N59" si="34">MAX(N56:N58)</f>
        <v>2.588738637144999E-7</v>
      </c>
      <c r="O59" s="38">
        <f t="shared" ref="O59" si="35">MAX(O56:O58)</f>
        <v>7.1693088257758062E-8</v>
      </c>
      <c r="P59" s="38">
        <f t="shared" ref="P59" si="36">MAX(P56:P58)</f>
        <v>1.9152479297868965E-8</v>
      </c>
      <c r="Q59" s="38">
        <f t="shared" ref="Q59" si="37">MAX(Q56:Q58)</f>
        <v>4.988803559522453E-9</v>
      </c>
      <c r="R59" s="38">
        <f t="shared" ref="R59" si="38">MAX(R56:R58)</f>
        <v>1.2754080413417008E-9</v>
      </c>
      <c r="S59" s="38">
        <f t="shared" ref="S59" si="39">MAX(S56:S58)</f>
        <v>3.2141127823588948E-10</v>
      </c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</row>
  </sheetData>
  <mergeCells count="1">
    <mergeCell ref="J37:K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Fernandez</dc:creator>
  <cp:lastModifiedBy>Katherine Fernandez</cp:lastModifiedBy>
  <dcterms:created xsi:type="dcterms:W3CDTF">2024-09-17T14:19:58Z</dcterms:created>
  <dcterms:modified xsi:type="dcterms:W3CDTF">2024-09-17T16:33:00Z</dcterms:modified>
</cp:coreProperties>
</file>