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202300"/>
  <xr:revisionPtr revIDLastSave="0" documentId="13_ncr:1_{DC9DDF6F-4BAA-DC47-B438-89679083B69A}" xr6:coauthVersionLast="47" xr6:coauthVersionMax="47" xr10:uidLastSave="{00000000-0000-0000-0000-000000000000}"/>
  <bookViews>
    <workbookView xWindow="800" yWindow="500" windowWidth="26740" windowHeight="15880" activeTab="3" xr2:uid="{BAB1E410-742B-4976-960A-2ACD449F15F7}"/>
  </bookViews>
  <sheets>
    <sheet name="Template Chart 1" sheetId="9" r:id="rId1"/>
    <sheet name="Template Chart 2" sheetId="11" r:id="rId2"/>
    <sheet name="Template Chart 3" sheetId="7" r:id="rId3"/>
    <sheet name="Template Chart 3 (v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/>
  <c r="H11" i="4" a="1"/>
  <c r="H11" i="4" s="1"/>
  <c r="G12" i="4" a="1"/>
  <c r="G12" i="4" s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5" i="4"/>
  <c r="E5" i="11"/>
  <c r="E6" i="11"/>
  <c r="E7" i="11"/>
  <c r="E8" i="11"/>
  <c r="E9" i="11"/>
  <c r="E10" i="11"/>
  <c r="E11" i="11"/>
  <c r="E4" i="11"/>
  <c r="H6" i="7"/>
  <c r="H9" i="7" a="1"/>
  <c r="H9" i="7" s="1"/>
  <c r="I8" i="7" a="1"/>
  <c r="I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H12" i="4" l="1" a="1"/>
  <c r="H12" i="4" s="1"/>
  <c r="I9" i="7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</valueMetadata>
</metadata>
</file>

<file path=xl/sharedStrings.xml><?xml version="1.0" encoding="utf-8"?>
<sst xmlns="http://schemas.openxmlformats.org/spreadsheetml/2006/main" count="178" uniqueCount="35">
  <si>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</si>
  <si>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</si>
  <si>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</si>
  <si>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</si>
  <si>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</si>
  <si>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</si>
  <si>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</si>
  <si>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</si>
  <si>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</si>
  <si>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</si>
  <si>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</si>
  <si>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</si>
  <si>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</si>
  <si>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</si>
  <si>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</si>
  <si>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</si>
  <si>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</si>
  <si>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</si>
  <si>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</si>
  <si>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</si>
  <si>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</si>
  <si>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</si>
  <si>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Category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</si>
  <si>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</si>
  <si>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</si>
  <si>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</si>
  <si>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</si>
  <si>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</si>
  <si>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</si>
  <si>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</si>
  <si>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</si>
  <si>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</si>
  <si>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Manufacturing company sourcing parts from Chine &amp; US</t>
  </si>
  <si>
    <t>Battery cells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</si>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</sst>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top"/>
    </xf>
    <xf numFmtId="9" fontId="0" fillId="0" borderId="0" xfId="1" applyFont="1"/>
    <xf numFmtId="0" fontId="0" fillId="0" borderId="1" xfId="0" applyBorder="1"/>
    <xf numFmtId="0" fontId="1" fillId="0" borderId="0" xfId="0" applyFont="1"/>
    <xf numFmtId="0" fontId="0" fillId="2" borderId="0" xfId="0" applyFill="1"/>
    <xf numFmtId="9" fontId="0" fillId="2" borderId="0" xfId="0" applyNumberFormat="1" applyFill="1"/>
  </cellXfs>
  <cellStyles count="5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Percent" xfId="1" builtinId="5"/>
  </cellStyles>
  <dxfs count="7"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E4E4E4"/>
      <color rgb="FFCFCDBF"/>
      <color rgb="FFB3B19C"/>
      <color rgb="FFDBDACF"/>
      <color rgb="FFEEB5B3"/>
      <color rgb="FFFFD1FF"/>
      <color rgb="FFFF7575"/>
      <color rgb="FFEE422A"/>
      <color rgb="FFDE140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A07-9261-F23C10FDEA5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A07-9261-F23C10FD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7241733923087633E-2"/>
          <c:y val="2.6195896835607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9-424C-9354-D9379C550A7C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9-424C-9354-D9379C55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2986880"/>
        <c:axId val="599442255"/>
      </c:barChart>
      <c:catAx>
        <c:axId val="392986880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599442255"/>
        <c:crosses val="autoZero"/>
        <c:auto val="1"/>
        <c:lblAlgn val="ctr"/>
        <c:lblOffset val="100"/>
        <c:noMultiLvlLbl val="0"/>
      </c:catAx>
      <c:valAx>
        <c:axId val="599442255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39298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61067366579174"/>
          <c:y val="9.317074948964707E-2"/>
          <c:w val="0.32293032078389355"/>
          <c:h val="5.3785722944072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5870516185478"/>
          <c:y val="0.16259685411548577"/>
          <c:w val="0.71291207349081376"/>
          <c:h val="0.7303740668463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E-4A3F-A0FB-B44BA4CF1998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E-4A3F-A0FB-B44BA4CF1998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8F9DD43-365C-1341-A455-328DF6D62F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40E-4A3F-A0FB-B44BA4CF19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F508BE-DDF8-B046-9809-F1E46A4EC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40E-4A3F-A0FB-B44BA4CF19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4315BA-4FA1-7844-9886-3014E9B0A3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40E-4A3F-A0FB-B44BA4CF19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E90B25B-7E25-2D4C-A322-90412A713B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40E-4A3F-A0FB-B44BA4CF199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A1838A-0702-5A40-8422-6656615A70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40E-4A3F-A0FB-B44BA4CF199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344CD20-60D1-E04C-803A-900E0B16BC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40E-4A3F-A0FB-B44BA4CF199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995BDE7-1C8A-1B4A-89E0-F83F7178A0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40E-4A3F-A0FB-B44BA4CF199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FD61079-97F6-F749-93B4-2987CCFE42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40E-4A3F-A0FB-B44BA4CF1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40E-4A3F-A0FB-B44BA4C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882255"/>
        <c:axId val="1089880815"/>
      </c:scatterChart>
      <c:valAx>
        <c:axId val="108988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0815"/>
        <c:crosses val="autoZero"/>
        <c:crossBetween val="midCat"/>
      </c:valAx>
      <c:valAx>
        <c:axId val="1089880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988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 Engagement Scores </a:t>
            </a:r>
            <a:r>
              <a:rPr lang="en-US" sz="1400" b="1" i="0" u="none" strike="noStrike" kern="1200" spc="0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vs </a:t>
            </a:r>
            <a:r>
              <a:rPr lang="en-US" sz="1400" b="1" i="0" u="none" strike="noStrike" kern="1200" spc="0" baseline="0">
                <a:solidFill>
                  <a:schemeClr val="accent2"/>
                </a:solidFill>
              </a:rPr>
              <a:t>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02537182852143"/>
          <c:y val="0.17171296296296296"/>
          <c:w val="0.77124540682414711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4-6342-98E8-78911D616EB2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74-6342-98E8-78911D616EB2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CD32D3-D44E-1E42-9915-B34D88083D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274-6342-98E8-78911D616EB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E4D760-92D8-EC44-A28A-3A2C83B56A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274-6342-98E8-78911D616EB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C3A50DB-96D8-E348-A2A0-54451FF3B5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74-6342-98E8-78911D616EB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3921E71-EEB7-A547-BE43-E20E4F544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274-6342-98E8-78911D616EB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0668C2-95A8-274F-A60E-08C05F4BFF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274-6342-98E8-78911D616EB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5DE1AD-E330-D244-AC28-350214E27F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74-6342-98E8-78911D616EB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AD77BE1-A23A-2443-BCCE-CB9F7D9030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274-6342-98E8-78911D616EB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4AEC3F3-EDAF-ED47-9A2A-8A82FF6A8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274-6342-98E8-78911D616E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6274-6342-98E8-78911D616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793984"/>
        <c:axId val="575795696"/>
      </c:scatterChart>
      <c:valAx>
        <c:axId val="57579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alpha val="3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95696"/>
        <c:crosses val="autoZero"/>
        <c:crossBetween val="midCat"/>
      </c:valAx>
      <c:valAx>
        <c:axId val="575795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  <a:alpha val="3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5793984"/>
        <c:crosses val="autoZero"/>
        <c:crossBetween val="midCat"/>
      </c:valAx>
      <c:spPr>
        <a:noFill/>
        <a:ln>
          <a:solidFill>
            <a:schemeClr val="bg1">
              <a:lumMod val="95000"/>
              <a:alpha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sv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7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15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220731</xdr:colOff>
      <xdr:row>1</xdr:row>
      <xdr:rowOff>202764</xdr:rowOff>
    </xdr:from>
    <xdr:to>
      <xdr:col>20</xdr:col>
      <xdr:colOff>308733</xdr:colOff>
      <xdr:row>20</xdr:row>
      <xdr:rowOff>133709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F82D3D-4C65-B98C-0979-36AC8A2F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292650</xdr:colOff>
      <xdr:row>2</xdr:row>
      <xdr:rowOff>19878</xdr:rowOff>
    </xdr:from>
    <xdr:to>
      <xdr:col>11</xdr:col>
      <xdr:colOff>474869</xdr:colOff>
      <xdr:row>21</xdr:row>
      <xdr:rowOff>121478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017AA-9CF9-092A-6497-36C1DD863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689C9B-4D16-4225-8DB2-8179A9289C0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5ECB46-C665-461E-B712-A682E509BA8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57D2AAE-5272-4E9B-AC57-5EFCFA14D81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Template Chart 1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F317D0-E991-48BE-8665-F8CA754D93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Template Chart 1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499502D-0C44-4E4C-A2DF-DF43C54CA0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0.01368</cdr:x>
      <cdr:y>0.0988</cdr:y>
    </cdr:from>
    <cdr:to>
      <cdr:x>0.28663</cdr:x>
      <cdr:y>0.21555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E35A89-B669-34BF-7FBA-C34380C72059}"/>
            </a:ext>
          </a:extLst>
        </cdr:cNvPr>
        <cdr:cNvSpPr txBox="1"/>
      </cdr:nvSpPr>
      <cdr:spPr>
        <a:xfrm xmlns:a="http://schemas.openxmlformats.org/drawingml/2006/main">
          <a:off x="57799" y="383189"/>
          <a:ext cx="1152964" cy="4527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AC3A0FF-BF99-B94A-A1FB-0E54E416E715}" type="TxLink">
            <a:rPr lang="en-US" sz="1200" b="0" i="0" u="none" strike="noStrike" kern="1200">
              <a:solidFill>
                <a:srgbClr val="000000"/>
              </a:solidFill>
              <a:latin typeface="Aptos Narrow"/>
            </a:rPr>
            <a:t>Battery cells</a:t>
          </a:fld>
          <a:endParaRPr lang="en-US" sz="1100" kern="1200"/>
        </a:p>
      </cdr:txBody>
    </cdr:sp>
  </cdr:relSizeAnchor>
  <cdr:relSizeAnchor xmlns:cdr="http://schemas.openxmlformats.org/drawingml/2006/chartDrawing">
    <cdr:from>
      <cdr:x>0.01111</cdr:x>
      <cdr:y>0.24583</cdr:y>
    </cdr:from>
    <cdr:to>
      <cdr:x>0.31763</cdr:x>
      <cdr:y>0.36257</cdr:y>
    </cdr:to>
    <cdr:sp macro="" textlink="'Template Chart 1'!$A$7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854DED5-E769-FEE7-37E0-0A5E0B90EEC8}"/>
            </a:ext>
          </a:extLst>
        </cdr:cNvPr>
        <cdr:cNvSpPr txBox="1"/>
      </cdr:nvSpPr>
      <cdr:spPr>
        <a:xfrm xmlns:a="http://schemas.openxmlformats.org/drawingml/2006/main">
          <a:off x="46934" y="953435"/>
          <a:ext cx="1294791" cy="452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E9E498A-A0B4-3D4A-B280-367545E311ED}" type="TxLink">
            <a:rPr lang="en-US" sz="1200" b="0" i="0" u="none" strike="noStrike" kern="1200">
              <a:solidFill>
                <a:srgbClr val="000000"/>
              </a:solidFill>
              <a:latin typeface="Aptos Narrow"/>
            </a:rPr>
            <a:t>Microprocessors</a:t>
          </a:fld>
          <a:endParaRPr lang="en-US" sz="1100" kern="1200"/>
        </a:p>
      </cdr:txBody>
    </cdr:sp>
  </cdr:relSizeAnchor>
  <cdr:relSizeAnchor xmlns:cdr="http://schemas.openxmlformats.org/drawingml/2006/chartDrawing">
    <cdr:from>
      <cdr:x>0.0085</cdr:x>
      <cdr:y>0.39861</cdr:y>
    </cdr:from>
    <cdr:to>
      <cdr:x>0.28144</cdr:x>
      <cdr:y>0.51536</cdr:y>
    </cdr:to>
    <cdr:sp macro="" textlink="'Template Chart 1'!$A$8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BFBDCAB-AD97-08F6-CA6D-F3AC6749E79F}"/>
            </a:ext>
          </a:extLst>
        </cdr:cNvPr>
        <cdr:cNvSpPr txBox="1"/>
      </cdr:nvSpPr>
      <cdr:spPr>
        <a:xfrm xmlns:a="http://schemas.openxmlformats.org/drawingml/2006/main">
          <a:off x="35891" y="1545994"/>
          <a:ext cx="1152963" cy="4527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4572241-2075-1948-AFB9-52BB3AA3778E}" type="TxLink">
            <a:rPr lang="en-US" sz="1200" b="0" i="0" u="none" strike="noStrike" kern="1200">
              <a:solidFill>
                <a:srgbClr val="000000"/>
              </a:solidFill>
              <a:latin typeface="Aptos Narrow"/>
            </a:rPr>
            <a:t>LCD Displays</a:t>
          </a:fld>
          <a:endParaRPr lang="en-US" sz="1100" kern="1200"/>
        </a:p>
      </cdr:txBody>
    </cdr:sp>
  </cdr:relSizeAnchor>
  <cdr:relSizeAnchor xmlns:cdr="http://schemas.openxmlformats.org/drawingml/2006/chartDrawing">
    <cdr:from>
      <cdr:x>0.01373</cdr:x>
      <cdr:y>0.54972</cdr:y>
    </cdr:from>
    <cdr:to>
      <cdr:x>0.28667</cdr:x>
      <cdr:y>0.66647</cdr:y>
    </cdr:to>
    <cdr:sp macro="" textlink="'Template Chart 1'!$A$9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BFBDCAB-AD97-08F6-CA6D-F3AC6749E79F}"/>
            </a:ext>
          </a:extLst>
        </cdr:cNvPr>
        <cdr:cNvSpPr txBox="1"/>
      </cdr:nvSpPr>
      <cdr:spPr>
        <a:xfrm xmlns:a="http://schemas.openxmlformats.org/drawingml/2006/main">
          <a:off x="57978" y="2132080"/>
          <a:ext cx="1152963" cy="4527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EBDF02D-659B-9243-9EA2-0399E0AAD571}" type="TxLink">
            <a:rPr lang="en-US" sz="1200" b="0" i="0" u="none" strike="noStrike" kern="1200">
              <a:solidFill>
                <a:srgbClr val="000000"/>
              </a:solidFill>
              <a:latin typeface="Aptos Narrow"/>
            </a:rPr>
            <a:t>Sensors</a:t>
          </a:fld>
          <a:endParaRPr lang="en-US" sz="1100" kern="1200"/>
        </a:p>
      </cdr:txBody>
    </cdr:sp>
  </cdr:relSizeAnchor>
  <cdr:relSizeAnchor xmlns:cdr="http://schemas.openxmlformats.org/drawingml/2006/chartDrawing">
    <cdr:from>
      <cdr:x>0.0085</cdr:x>
      <cdr:y>0.7025</cdr:y>
    </cdr:from>
    <cdr:to>
      <cdr:x>0.28144</cdr:x>
      <cdr:y>0.81925</cdr:y>
    </cdr:to>
    <cdr:sp macro="" textlink="'Template Chart 1'!$A$10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BFBDCAB-AD97-08F6-CA6D-F3AC6749E79F}"/>
            </a:ext>
          </a:extLst>
        </cdr:cNvPr>
        <cdr:cNvSpPr txBox="1"/>
      </cdr:nvSpPr>
      <cdr:spPr>
        <a:xfrm xmlns:a="http://schemas.openxmlformats.org/drawingml/2006/main">
          <a:off x="35892" y="2724640"/>
          <a:ext cx="1152963" cy="4527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058910F-D06F-C44B-976A-4E465A723204}" type="TxLink">
            <a:rPr lang="en-US" sz="1200" b="0" i="0" u="none" strike="noStrike" kern="1200">
              <a:solidFill>
                <a:srgbClr val="000000"/>
              </a:solidFill>
              <a:latin typeface="Aptos Narrow"/>
            </a:rPr>
            <a:t>HPC chips</a:t>
          </a:fld>
          <a:endParaRPr lang="en-US" sz="1100" kern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223836</xdr:colOff>
      <xdr:row>2</xdr:row>
      <xdr:rowOff>369093</xdr:rowOff>
    </xdr:from>
    <xdr:to>
      <xdr:col>21</xdr:col>
      <xdr:colOff>668336</xdr:colOff>
      <xdr:row>18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33E54-2854-F3DD-59CA-D73B98DA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520700</xdr:colOff>
      <xdr:row>8</xdr:row>
      <xdr:rowOff>184150</xdr:rowOff>
    </xdr:from>
    <xdr:to>
      <xdr:col>13</xdr:col>
      <xdr:colOff>381000</xdr:colOff>
      <xdr:row>22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BFC67-8E12-1215-708A-9CD604FA6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157162</xdr:colOff>
      <xdr:row>2</xdr:row>
      <xdr:rowOff>66674</xdr:rowOff>
    </xdr:from>
    <xdr:to>
      <xdr:col>0</xdr:col>
      <xdr:colOff>248602</xdr:colOff>
      <xdr:row>2</xdr:row>
      <xdr:rowOff>158114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779817-F6B9-48E7-80D5-4C5194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133349</xdr:colOff>
      <xdr:row>1</xdr:row>
      <xdr:rowOff>33335</xdr:rowOff>
    </xdr:from>
    <xdr:to>
      <xdr:col>2</xdr:col>
      <xdr:colOff>369455</xdr:colOff>
      <xdr:row>4</xdr:row>
      <xdr:rowOff>1735</xdr:rowOff>
    </xdr:to>
    <xdr:pic>
      <xdr:nvPicPr>
        <xdr:cNvPr id="3" name="Graphic 2" descr="Line arrow: Counter-clockwise curve with solid fill">
          <a:extLst>
            <a:ext uri="{FF2B5EF4-FFF2-40B4-BE49-F238E27FC236}">
              <a16:creationId xmlns:a16="http://schemas.microsoft.com/office/drawing/2014/main" id="{78456944-DD68-B649-8FA9-0E5E22875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21384430" flipH="1" flipV="1">
          <a:off x="6033076" y="241153"/>
          <a:ext cx="236106" cy="630340"/>
        </a:xfrm>
        <a:prstGeom prst="rect">
          <a:avLst/>
        </a:prstGeom>
      </xdr:spPr>
    </xdr:pic>
    <xdr:clientData/>
  </xdr:twoCellAnchor>
  <xdr:twoCellAnchor editAs="oneCell">
    <xdr:from>
      <xdr:col>9</xdr:col>
      <xdr:colOff>48953</xdr:colOff>
      <xdr:row>9</xdr:row>
      <xdr:rowOff>82338</xdr:rowOff>
    </xdr:from>
    <xdr:to>
      <xdr:col>9</xdr:col>
      <xdr:colOff>140393</xdr:colOff>
      <xdr:row>9</xdr:row>
      <xdr:rowOff>176391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A76D090-1240-4D65-6025-9AA5AF059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84961" y="2075943"/>
          <a:ext cx="91440" cy="94053"/>
        </a:xfrm>
        <a:prstGeom prst="rect">
          <a:avLst/>
        </a:prstGeom>
      </xdr:spPr>
    </xdr:pic>
    <xdr:clientData/>
  </xdr:twoCellAnchor>
  <xdr:twoCellAnchor editAs="oneCell">
    <xdr:from>
      <xdr:col>9</xdr:col>
      <xdr:colOff>651822</xdr:colOff>
      <xdr:row>9</xdr:row>
      <xdr:rowOff>79741</xdr:rowOff>
    </xdr:from>
    <xdr:to>
      <xdr:col>10</xdr:col>
      <xdr:colOff>68882</xdr:colOff>
      <xdr:row>9</xdr:row>
      <xdr:rowOff>172540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12DB7F5-2C92-27D4-7C42-0A13A7719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87830" y="2073346"/>
          <a:ext cx="91440" cy="92799"/>
        </a:xfrm>
        <a:prstGeom prst="rect">
          <a:avLst/>
        </a:prstGeom>
      </xdr:spPr>
    </xdr:pic>
    <xdr:clientData/>
  </xdr:twoCellAnchor>
  <xdr:twoCellAnchor editAs="oneCell">
    <xdr:from>
      <xdr:col>5</xdr:col>
      <xdr:colOff>637153</xdr:colOff>
      <xdr:row>9</xdr:row>
      <xdr:rowOff>86689</xdr:rowOff>
    </xdr:from>
    <xdr:to>
      <xdr:col>6</xdr:col>
      <xdr:colOff>57001</xdr:colOff>
      <xdr:row>9</xdr:row>
      <xdr:rowOff>168985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CD3C7C1-71ED-AC47-A829-62BD8F78D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90136" y="2088553"/>
          <a:ext cx="91440" cy="82296"/>
        </a:xfrm>
        <a:prstGeom prst="rect">
          <a:avLst/>
        </a:prstGeom>
      </xdr:spPr>
    </xdr:pic>
    <xdr:clientData/>
  </xdr:twoCellAnchor>
  <xdr:twoCellAnchor editAs="oneCell">
    <xdr:from>
      <xdr:col>7</xdr:col>
      <xdr:colOff>111932</xdr:colOff>
      <xdr:row>9</xdr:row>
      <xdr:rowOff>73187</xdr:rowOff>
    </xdr:from>
    <xdr:to>
      <xdr:col>7</xdr:col>
      <xdr:colOff>203372</xdr:colOff>
      <xdr:row>9</xdr:row>
      <xdr:rowOff>167240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1C7C8D5-491E-B845-8121-8B5EE30EB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91254" y="2075051"/>
          <a:ext cx="91440" cy="9405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6">
  <rv s="0">
    <v>0</v>
    <v>5</v>
  </rv>
  <rv s="0">
    <v>1</v>
    <v>5</v>
  </rv>
  <rv s="0">
    <v>2</v>
    <v>5</v>
  </rv>
  <rv s="0">
    <v>3</v>
    <v>5</v>
  </rv>
  <rv s="0">
    <v>2</v>
    <v>4</v>
  </rv>
  <rv s="0">
    <v>0</v>
    <v>4</v>
  </rv>
  <rv s="0">
    <v>1</v>
    <v>4</v>
  </rv>
  <rv s="0">
    <v>3</v>
    <v>4</v>
  </rv>
  <rv s="0">
    <v>4</v>
    <v>5</v>
  </rv>
  <rv s="0">
    <v>5</v>
    <v>5</v>
  </rv>
  <rv s="0">
    <v>6</v>
    <v>5</v>
  </rv>
  <rv s="0">
    <v>7</v>
    <v>5</v>
  </rv>
  <rv s="0">
    <v>6</v>
    <v>4</v>
  </rv>
  <rv s="0">
    <v>4</v>
    <v>4</v>
  </rv>
  <rv s="0">
    <v>5</v>
    <v>4</v>
  </rv>
  <rv s="0">
    <v>7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6" dataDxfId="4" headerRowBorderDxfId="5">
  <autoFilter ref="B5:E37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3"/>
    <tableColumn id="2" xr3:uid="{B67E7A57-DDE8-42CA-B864-C481419106AC}" name="Year" dataDxfId="2"/>
    <tableColumn id="3" xr3:uid="{30E1FA80-C8A0-45E9-8354-8592DEF980FD}" name="Complaints directed at IT Helpdesk" dataDxfId="1"/>
    <tableColumn id="7" xr3:uid="{F1449BBC-C846-46D1-A15A-C0680434F011}" name="Category" dataDxfId="0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C10"/>
  <sheetViews>
    <sheetView showGridLines="0" zoomScale="87" zoomScaleNormal="115" workbookViewId="0">
      <selection activeCell="D18" sqref="D18"/>
    </sheetView>
  </sheetViews>
  <sheetFormatPr baseColWidth="10" defaultColWidth="8.83203125" defaultRowHeight="16"/>
  <cols>
    <col min="1" max="1" width="14" bestFit="1" customWidth="1"/>
    <col min="2" max="2" width="9.5" customWidth="1"/>
    <col min="3" max="3" width="12" customWidth="1"/>
    <col min="5" max="5" width="14" bestFit="1" customWidth="1"/>
  </cols>
  <sheetData>
    <row r="1" spans="1:3">
      <c r="A1" s="17" t="s">
        <v>32</v>
      </c>
    </row>
    <row r="2" spans="1:3" ht="17.75" customHeight="1"/>
    <row r="3" spans="1:3">
      <c r="A3" t="s">
        <v>23</v>
      </c>
    </row>
    <row r="5" spans="1:3">
      <c r="B5" s="1" t="s">
        <v>1</v>
      </c>
      <c r="C5" s="1" t="s">
        <v>2</v>
      </c>
    </row>
    <row r="6" spans="1:3">
      <c r="A6" t="s">
        <v>33</v>
      </c>
      <c r="B6">
        <v>370</v>
      </c>
      <c r="C6">
        <v>291</v>
      </c>
    </row>
    <row r="7" spans="1:3">
      <c r="A7" t="s">
        <v>6</v>
      </c>
      <c r="B7">
        <v>32</v>
      </c>
      <c r="C7">
        <v>122</v>
      </c>
    </row>
    <row r="8" spans="1:3">
      <c r="A8" t="s">
        <v>3</v>
      </c>
      <c r="B8">
        <v>2</v>
      </c>
      <c r="C8">
        <v>11</v>
      </c>
    </row>
    <row r="9" spans="1:3">
      <c r="A9" t="s">
        <v>4</v>
      </c>
      <c r="B9">
        <v>456</v>
      </c>
      <c r="C9">
        <v>988</v>
      </c>
    </row>
    <row r="10" spans="1:3">
      <c r="A10" t="s">
        <v>5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F14"/>
  <sheetViews>
    <sheetView showGridLines="0" topLeftCell="A3" zoomScaleNormal="100" workbookViewId="0">
      <selection activeCell="H30" sqref="H30"/>
    </sheetView>
  </sheetViews>
  <sheetFormatPr baseColWidth="10" defaultColWidth="8.83203125" defaultRowHeight="16"/>
  <cols>
    <col min="1" max="1" width="15.1640625" customWidth="1"/>
    <col min="2" max="2" width="16" customWidth="1"/>
    <col min="3" max="3" width="15" customWidth="1"/>
    <col min="5" max="5" width="8.83203125" bestFit="1" customWidth="1"/>
  </cols>
  <sheetData>
    <row r="1" spans="1:6">
      <c r="A1" s="16" t="s">
        <v>24</v>
      </c>
      <c r="B1" s="16"/>
      <c r="C1" s="16"/>
    </row>
    <row r="2" spans="1:6" ht="9.5" customHeight="1"/>
    <row r="3" spans="1:6" ht="51">
      <c r="A3" s="1" t="s">
        <v>0</v>
      </c>
      <c r="B3" s="6" t="s">
        <v>25</v>
      </c>
      <c r="C3" s="6" t="s">
        <v>26</v>
      </c>
      <c r="D3" s="18" t="s">
        <v>29</v>
      </c>
      <c r="E3" s="18" t="s">
        <v>30</v>
      </c>
      <c r="F3" s="18" t="s">
        <v>31</v>
      </c>
    </row>
    <row r="4" spans="1:6">
      <c r="A4" t="s">
        <v>13</v>
      </c>
      <c r="B4" s="15">
        <v>0.2</v>
      </c>
      <c r="C4" s="15">
        <v>0.35</v>
      </c>
      <c r="D4" s="18">
        <v>1</v>
      </c>
      <c r="E4" s="19">
        <f>C4-B4</f>
        <v>0.14999999999999997</v>
      </c>
      <c r="F4" s="19">
        <v>0</v>
      </c>
    </row>
    <row r="5" spans="1:6">
      <c r="A5" t="s">
        <v>8</v>
      </c>
      <c r="B5" s="15">
        <v>0.6</v>
      </c>
      <c r="C5" s="15">
        <v>0.7</v>
      </c>
      <c r="D5" s="18">
        <v>2</v>
      </c>
      <c r="E5" s="19">
        <f t="shared" ref="E5:E11" si="0">C5-B5</f>
        <v>9.9999999999999978E-2</v>
      </c>
      <c r="F5" s="19">
        <v>0</v>
      </c>
    </row>
    <row r="6" spans="1:6">
      <c r="A6" t="s">
        <v>27</v>
      </c>
      <c r="B6" s="15">
        <v>0.8</v>
      </c>
      <c r="C6" s="15">
        <v>0.7</v>
      </c>
      <c r="D6" s="18">
        <v>3</v>
      </c>
      <c r="E6" s="19">
        <f t="shared" si="0"/>
        <v>-0.10000000000000009</v>
      </c>
      <c r="F6" s="19">
        <v>0</v>
      </c>
    </row>
    <row r="7" spans="1:6">
      <c r="A7" t="s">
        <v>28</v>
      </c>
      <c r="B7" s="15">
        <v>0.85</v>
      </c>
      <c r="C7" s="15">
        <v>0.78</v>
      </c>
      <c r="D7" s="18">
        <v>4</v>
      </c>
      <c r="E7" s="19">
        <f t="shared" si="0"/>
        <v>-6.9999999999999951E-2</v>
      </c>
      <c r="F7" s="19">
        <v>0</v>
      </c>
    </row>
    <row r="8" spans="1:6">
      <c r="A8" t="s">
        <v>9</v>
      </c>
      <c r="B8" s="15">
        <v>0.45</v>
      </c>
      <c r="C8" s="15">
        <v>0.55000000000000004</v>
      </c>
      <c r="D8" s="18">
        <v>5</v>
      </c>
      <c r="E8" s="19">
        <f t="shared" si="0"/>
        <v>0.10000000000000003</v>
      </c>
      <c r="F8" s="19">
        <v>0</v>
      </c>
    </row>
    <row r="9" spans="1:6">
      <c r="A9" t="s">
        <v>10</v>
      </c>
      <c r="B9" s="15">
        <v>0.32</v>
      </c>
      <c r="C9" s="15">
        <v>0.55000000000000004</v>
      </c>
      <c r="D9" s="18">
        <v>6</v>
      </c>
      <c r="E9" s="19">
        <f t="shared" si="0"/>
        <v>0.23000000000000004</v>
      </c>
      <c r="F9" s="19">
        <v>0</v>
      </c>
    </row>
    <row r="10" spans="1:6">
      <c r="A10" t="s">
        <v>11</v>
      </c>
      <c r="B10" s="15">
        <v>0.6</v>
      </c>
      <c r="C10" s="15">
        <v>0.65</v>
      </c>
      <c r="D10" s="18">
        <v>7</v>
      </c>
      <c r="E10" s="19">
        <f t="shared" si="0"/>
        <v>5.0000000000000044E-2</v>
      </c>
      <c r="F10" s="19">
        <v>0</v>
      </c>
    </row>
    <row r="11" spans="1:6">
      <c r="A11" t="s">
        <v>14</v>
      </c>
      <c r="B11" s="15">
        <v>0.75</v>
      </c>
      <c r="C11" s="15">
        <v>0.8</v>
      </c>
      <c r="D11" s="18">
        <v>8</v>
      </c>
      <c r="E11" s="19">
        <f t="shared" si="0"/>
        <v>5.0000000000000044E-2</v>
      </c>
      <c r="F11" s="19">
        <v>0</v>
      </c>
    </row>
    <row r="12" spans="1:6">
      <c r="B12" s="15"/>
      <c r="C12" s="15"/>
    </row>
    <row r="13" spans="1:6">
      <c r="B13" s="15"/>
      <c r="C13" s="15"/>
    </row>
    <row r="14" spans="1:6">
      <c r="B14" s="15"/>
      <c r="C14" s="1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37"/>
  <sheetViews>
    <sheetView showGridLines="0" zoomScaleNormal="100" workbookViewId="0">
      <selection activeCell="H4" sqref="H4"/>
    </sheetView>
  </sheetViews>
  <sheetFormatPr baseColWidth="10" defaultColWidth="8.83203125" defaultRowHeight="16"/>
  <cols>
    <col min="1" max="1" width="2.5" customWidth="1"/>
    <col min="2" max="2" width="12.5" customWidth="1"/>
    <col min="3" max="3" width="9.5" customWidth="1"/>
    <col min="4" max="4" width="17.6640625" customWidth="1"/>
    <col min="5" max="6" width="9.33203125" customWidth="1"/>
    <col min="7" max="7" width="12.1640625" bestFit="1" customWidth="1"/>
    <col min="8" max="8" width="11" customWidth="1"/>
    <col min="9" max="12" width="9.5" customWidth="1"/>
    <col min="15" max="15" width="12.5" customWidth="1"/>
    <col min="17" max="17" width="14.5" customWidth="1"/>
  </cols>
  <sheetData>
    <row r="1" spans="2:13">
      <c r="G1" t="s">
        <v>16</v>
      </c>
      <c r="H1" s="10" t="e" vm="1">
        <v>#VALUE!</v>
      </c>
      <c r="L1" s="10"/>
    </row>
    <row r="2" spans="2:13">
      <c r="B2" t="s">
        <v>7</v>
      </c>
      <c r="G2" t="s">
        <v>18</v>
      </c>
      <c r="H2" t="e" vm="2">
        <v>#VALUE!</v>
      </c>
    </row>
    <row r="3" spans="2:13">
      <c r="G3" t="s">
        <v>17</v>
      </c>
      <c r="H3" t="e" vm="3">
        <v>#VALUE!</v>
      </c>
    </row>
    <row r="4" spans="2:13">
      <c r="G4" t="s">
        <v>19</v>
      </c>
      <c r="H4" t="e" vm="4">
        <v>#VALUE!</v>
      </c>
    </row>
    <row r="5" spans="2:13" ht="51">
      <c r="B5" s="1" t="s">
        <v>0</v>
      </c>
      <c r="C5" s="1" t="s">
        <v>20</v>
      </c>
      <c r="D5" s="6" t="s">
        <v>21</v>
      </c>
      <c r="E5" s="1" t="s">
        <v>22</v>
      </c>
      <c r="G5" s="13"/>
    </row>
    <row r="6" spans="2:13">
      <c r="B6" s="7" t="s">
        <v>8</v>
      </c>
      <c r="C6" s="7">
        <v>2021</v>
      </c>
      <c r="D6" s="7" t="s">
        <v>17</v>
      </c>
      <c r="E6" s="14" t="e" vm="5">
        <f>_xlfn.XLOOKUP(TComplaints[[#This Row],[Complaints directed at IT Helpdesk]],$G$1:$G$4,$H$1:$H$4)</f>
        <v>#VALUE!</v>
      </c>
      <c r="G6" s="2"/>
      <c r="H6" t="str">
        <f>B2</f>
        <v>Estimated frequency of complaints directed at IT Helpdesk</v>
      </c>
    </row>
    <row r="7" spans="2:13">
      <c r="B7" s="8" t="s">
        <v>10</v>
      </c>
      <c r="C7" s="8">
        <v>2021</v>
      </c>
      <c r="D7" s="8" t="s">
        <v>16</v>
      </c>
      <c r="E7" s="8" t="e" vm="6">
        <f>_xlfn.XLOOKUP(TComplaints[[#This Row],[Complaints directed at IT Helpdesk]],$G$1:$G$4,$H$1:$H$4)</f>
        <v>#VALUE!</v>
      </c>
      <c r="G7" s="2"/>
      <c r="H7" s="3" t="s">
        <v>16</v>
      </c>
      <c r="I7" s="5" t="s">
        <v>18</v>
      </c>
      <c r="J7" s="2"/>
      <c r="K7" s="4" t="s">
        <v>17</v>
      </c>
      <c r="L7" s="3" t="s">
        <v>19</v>
      </c>
    </row>
    <row r="8" spans="2:13">
      <c r="B8" s="8" t="s">
        <v>11</v>
      </c>
      <c r="C8" s="8">
        <v>2021</v>
      </c>
      <c r="D8" s="8" t="s">
        <v>16</v>
      </c>
      <c r="E8" s="8" t="e" vm="6">
        <f>_xlfn.XLOOKUP(TComplaints[[#This Row],[Complaints directed at IT Helpdesk]],$G$1:$G$4,$H$1:$H$4)</f>
        <v>#VALUE!</v>
      </c>
      <c r="F8" s="11"/>
      <c r="H8" s="2"/>
      <c r="I8" s="2" cm="1">
        <f t="array" ref="I8:L8">TRANSPOSE(_xlfn.UNIQUE(TComplaints[Year]))</f>
        <v>2021</v>
      </c>
      <c r="J8" s="2">
        <v>2022</v>
      </c>
      <c r="K8" s="2">
        <v>2023</v>
      </c>
      <c r="L8" s="2">
        <v>2024</v>
      </c>
      <c r="M8" s="2"/>
    </row>
    <row r="9" spans="2:13">
      <c r="B9" s="8" t="s">
        <v>12</v>
      </c>
      <c r="C9" s="8">
        <v>2021</v>
      </c>
      <c r="D9" s="8" t="s">
        <v>18</v>
      </c>
      <c r="E9" s="8" t="e" vm="7">
        <f>_xlfn.XLOOKUP(TComplaints[[#This Row],[Complaints directed at IT Helpdesk]],$G$1:$G$4,$H$1:$H$4)</f>
        <v>#VALUE!</v>
      </c>
      <c r="F9" s="12"/>
      <c r="H9" t="str" cm="1">
        <f t="array" ref="H9:H16">_xlfn.UNIQUE(TComplaints[Department])</f>
        <v>Finance</v>
      </c>
      <c r="I9" t="e" cm="1" vm="5">
        <f t="array" ref="I9:L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</row>
    <row r="10" spans="2:13">
      <c r="B10" s="8" t="s">
        <v>13</v>
      </c>
      <c r="C10" s="8">
        <v>2021</v>
      </c>
      <c r="D10" s="8" t="s">
        <v>16</v>
      </c>
      <c r="E10" s="8" t="e" vm="6">
        <f>_xlfn.XLOOKUP(TComplaints[[#This Row],[Complaints directed at IT Helpdesk]],$G$1:$G$4,$H$1:$H$4)</f>
        <v>#VALUE!</v>
      </c>
      <c r="F10" s="12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</row>
    <row r="11" spans="2:13">
      <c r="B11" s="8" t="s">
        <v>14</v>
      </c>
      <c r="C11" s="8">
        <v>2021</v>
      </c>
      <c r="D11" s="8" t="s">
        <v>16</v>
      </c>
      <c r="E11" s="8" t="e" vm="6">
        <f>_xlfn.XLOOKUP(TComplaints[[#This Row],[Complaints directed at IT Helpdesk]],$G$1:$G$4,$H$1:$H$4)</f>
        <v>#VALUE!</v>
      </c>
      <c r="F11" s="12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</row>
    <row r="12" spans="2:13">
      <c r="B12" s="8" t="s">
        <v>15</v>
      </c>
      <c r="C12" s="8">
        <v>2021</v>
      </c>
      <c r="D12" s="8" t="s">
        <v>16</v>
      </c>
      <c r="E12" s="8" t="e" vm="6">
        <f>_xlfn.XLOOKUP(TComplaints[[#This Row],[Complaints directed at IT Helpdesk]],$G$1:$G$4,$H$1:$H$4)</f>
        <v>#VALUE!</v>
      </c>
      <c r="F12" s="12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</row>
    <row r="13" spans="2:13">
      <c r="B13" s="8" t="s">
        <v>9</v>
      </c>
      <c r="C13" s="8">
        <v>2021</v>
      </c>
      <c r="D13" s="8" t="s">
        <v>16</v>
      </c>
      <c r="E13" s="8" t="e" vm="6">
        <f>_xlfn.XLOOKUP(TComplaints[[#This Row],[Complaints directed at IT Helpdesk]],$G$1:$G$4,$H$1:$H$4)</f>
        <v>#VALUE!</v>
      </c>
      <c r="F13" s="13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</row>
    <row r="14" spans="2:13">
      <c r="B14" s="8" t="s">
        <v>8</v>
      </c>
      <c r="C14" s="8">
        <v>2022</v>
      </c>
      <c r="D14" s="8" t="s">
        <v>19</v>
      </c>
      <c r="E14" s="8" t="e" vm="8">
        <f>_xlfn.XLOOKUP(TComplaints[[#This Row],[Complaints directed at IT Helpdesk]],$G$1:$G$4,$H$1:$H$4)</f>
        <v>#VALUE!</v>
      </c>
      <c r="F14" s="12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</row>
    <row r="15" spans="2:13">
      <c r="B15" s="8" t="s">
        <v>10</v>
      </c>
      <c r="C15" s="8">
        <v>2022</v>
      </c>
      <c r="D15" s="8" t="s">
        <v>17</v>
      </c>
      <c r="E15" s="8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</row>
    <row r="16" spans="2:13">
      <c r="B16" s="8" t="s">
        <v>11</v>
      </c>
      <c r="C16" s="8">
        <v>2022</v>
      </c>
      <c r="D16" s="8" t="s">
        <v>17</v>
      </c>
      <c r="E16" s="8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</row>
    <row r="17" spans="2:5">
      <c r="B17" s="8" t="s">
        <v>12</v>
      </c>
      <c r="C17" s="8">
        <v>2022</v>
      </c>
      <c r="D17" s="8" t="s">
        <v>17</v>
      </c>
      <c r="E17" s="8" t="e" vm="5">
        <f>_xlfn.XLOOKUP(TComplaints[[#This Row],[Complaints directed at IT Helpdesk]],$G$1:$G$4,$H$1:$H$4)</f>
        <v>#VALUE!</v>
      </c>
    </row>
    <row r="18" spans="2:5">
      <c r="B18" s="8" t="s">
        <v>13</v>
      </c>
      <c r="C18" s="8">
        <v>2022</v>
      </c>
      <c r="D18" s="8" t="s">
        <v>18</v>
      </c>
      <c r="E18" s="8" t="e" vm="7">
        <f>_xlfn.XLOOKUP(TComplaints[[#This Row],[Complaints directed at IT Helpdesk]],$G$1:$G$4,$H$1:$H$4)</f>
        <v>#VALUE!</v>
      </c>
    </row>
    <row r="19" spans="2:5">
      <c r="B19" s="8" t="s">
        <v>14</v>
      </c>
      <c r="C19" s="8">
        <v>2022</v>
      </c>
      <c r="D19" s="8" t="s">
        <v>18</v>
      </c>
      <c r="E19" s="8" t="e" vm="7">
        <f>_xlfn.XLOOKUP(TComplaints[[#This Row],[Complaints directed at IT Helpdesk]],$G$1:$G$4,$H$1:$H$4)</f>
        <v>#VALUE!</v>
      </c>
    </row>
    <row r="20" spans="2:5">
      <c r="B20" s="8" t="s">
        <v>15</v>
      </c>
      <c r="C20" s="8">
        <v>2022</v>
      </c>
      <c r="D20" s="8" t="s">
        <v>18</v>
      </c>
      <c r="E20" s="8" t="e" vm="7">
        <f>_xlfn.XLOOKUP(TComplaints[[#This Row],[Complaints directed at IT Helpdesk]],$G$1:$G$4,$H$1:$H$4)</f>
        <v>#VALUE!</v>
      </c>
    </row>
    <row r="21" spans="2:5">
      <c r="B21" s="8" t="s">
        <v>9</v>
      </c>
      <c r="C21" s="8">
        <v>2022</v>
      </c>
      <c r="D21" s="8" t="s">
        <v>16</v>
      </c>
      <c r="E21" s="8" t="e" vm="6">
        <f>_xlfn.XLOOKUP(TComplaints[[#This Row],[Complaints directed at IT Helpdesk]],$G$1:$G$4,$H$1:$H$4)</f>
        <v>#VALUE!</v>
      </c>
    </row>
    <row r="22" spans="2:5">
      <c r="B22" s="8" t="s">
        <v>8</v>
      </c>
      <c r="C22" s="8">
        <v>2023</v>
      </c>
      <c r="D22" s="8" t="s">
        <v>19</v>
      </c>
      <c r="E22" s="8" t="e" vm="8">
        <f>_xlfn.XLOOKUP(TComplaints[[#This Row],[Complaints directed at IT Helpdesk]],$G$1:$G$4,$H$1:$H$4)</f>
        <v>#VALUE!</v>
      </c>
    </row>
    <row r="23" spans="2:5">
      <c r="B23" s="8" t="s">
        <v>10</v>
      </c>
      <c r="C23" s="8">
        <v>2023</v>
      </c>
      <c r="D23" s="8" t="s">
        <v>19</v>
      </c>
      <c r="E23" s="8" t="e" vm="8">
        <f>_xlfn.XLOOKUP(TComplaints[[#This Row],[Complaints directed at IT Helpdesk]],$G$1:$G$4,$H$1:$H$4)</f>
        <v>#VALUE!</v>
      </c>
    </row>
    <row r="24" spans="2:5">
      <c r="B24" s="8" t="s">
        <v>11</v>
      </c>
      <c r="C24" s="8">
        <v>2023</v>
      </c>
      <c r="D24" s="8" t="s">
        <v>19</v>
      </c>
      <c r="E24" s="8" t="e" vm="8">
        <f>_xlfn.XLOOKUP(TComplaints[[#This Row],[Complaints directed at IT Helpdesk]],$G$1:$G$4,$H$1:$H$4)</f>
        <v>#VALUE!</v>
      </c>
    </row>
    <row r="25" spans="2:5">
      <c r="B25" s="8" t="s">
        <v>12</v>
      </c>
      <c r="C25" s="8">
        <v>2023</v>
      </c>
      <c r="D25" s="8" t="s">
        <v>17</v>
      </c>
      <c r="E25" s="8" t="e" vm="5">
        <f>_xlfn.XLOOKUP(TComplaints[[#This Row],[Complaints directed at IT Helpdesk]],$G$1:$G$4,$H$1:$H$4)</f>
        <v>#VALUE!</v>
      </c>
    </row>
    <row r="26" spans="2:5">
      <c r="B26" s="8" t="s">
        <v>13</v>
      </c>
      <c r="C26" s="8">
        <v>2023</v>
      </c>
      <c r="D26" s="8" t="s">
        <v>17</v>
      </c>
      <c r="E26" s="8" t="e" vm="5">
        <f>_xlfn.XLOOKUP(TComplaints[[#This Row],[Complaints directed at IT Helpdesk]],$G$1:$G$4,$H$1:$H$4)</f>
        <v>#VALUE!</v>
      </c>
    </row>
    <row r="27" spans="2:5">
      <c r="B27" s="8" t="s">
        <v>14</v>
      </c>
      <c r="C27" s="8">
        <v>2023</v>
      </c>
      <c r="D27" s="8" t="s">
        <v>17</v>
      </c>
      <c r="E27" s="8" t="e" vm="5">
        <f>_xlfn.XLOOKUP(TComplaints[[#This Row],[Complaints directed at IT Helpdesk]],$G$1:$G$4,$H$1:$H$4)</f>
        <v>#VALUE!</v>
      </c>
    </row>
    <row r="28" spans="2:5">
      <c r="B28" s="8" t="s">
        <v>15</v>
      </c>
      <c r="C28" s="8">
        <v>2023</v>
      </c>
      <c r="D28" s="8" t="s">
        <v>17</v>
      </c>
      <c r="E28" s="8" t="e" vm="5">
        <f>_xlfn.XLOOKUP(TComplaints[[#This Row],[Complaints directed at IT Helpdesk]],$G$1:$G$4,$H$1:$H$4)</f>
        <v>#VALUE!</v>
      </c>
    </row>
    <row r="29" spans="2:5">
      <c r="B29" s="8" t="s">
        <v>9</v>
      </c>
      <c r="C29" s="8">
        <v>2023</v>
      </c>
      <c r="D29" s="8" t="s">
        <v>16</v>
      </c>
      <c r="E29" s="8" t="e" vm="6">
        <f>_xlfn.XLOOKUP(TComplaints[[#This Row],[Complaints directed at IT Helpdesk]],$G$1:$G$4,$H$1:$H$4)</f>
        <v>#VALUE!</v>
      </c>
    </row>
    <row r="30" spans="2:5">
      <c r="B30" s="8" t="s">
        <v>8</v>
      </c>
      <c r="C30" s="8">
        <v>2024</v>
      </c>
      <c r="D30" s="8" t="s">
        <v>19</v>
      </c>
      <c r="E30" s="8" t="e" vm="8">
        <f>_xlfn.XLOOKUP(TComplaints[[#This Row],[Complaints directed at IT Helpdesk]],$G$1:$G$4,$H$1:$H$4)</f>
        <v>#VALUE!</v>
      </c>
    </row>
    <row r="31" spans="2:5">
      <c r="B31" s="8" t="s">
        <v>10</v>
      </c>
      <c r="C31" s="8">
        <v>2024</v>
      </c>
      <c r="D31" s="8" t="s">
        <v>19</v>
      </c>
      <c r="E31" s="8" t="e" vm="8">
        <f>_xlfn.XLOOKUP(TComplaints[[#This Row],[Complaints directed at IT Helpdesk]],$G$1:$G$4,$H$1:$H$4)</f>
        <v>#VALUE!</v>
      </c>
    </row>
    <row r="32" spans="2:5">
      <c r="B32" s="8" t="s">
        <v>11</v>
      </c>
      <c r="C32" s="8">
        <v>2024</v>
      </c>
      <c r="D32" s="8" t="s">
        <v>19</v>
      </c>
      <c r="E32" s="8" t="e" vm="8">
        <f>_xlfn.XLOOKUP(TComplaints[[#This Row],[Complaints directed at IT Helpdesk]],$G$1:$G$4,$H$1:$H$4)</f>
        <v>#VALUE!</v>
      </c>
    </row>
    <row r="33" spans="2:5">
      <c r="B33" s="8" t="s">
        <v>12</v>
      </c>
      <c r="C33" s="8">
        <v>2024</v>
      </c>
      <c r="D33" s="8" t="s">
        <v>19</v>
      </c>
      <c r="E33" s="8" t="e" vm="8">
        <f>_xlfn.XLOOKUP(TComplaints[[#This Row],[Complaints directed at IT Helpdesk]],$G$1:$G$4,$H$1:$H$4)</f>
        <v>#VALUE!</v>
      </c>
    </row>
    <row r="34" spans="2:5">
      <c r="B34" s="8" t="s">
        <v>13</v>
      </c>
      <c r="C34" s="8">
        <v>2024</v>
      </c>
      <c r="D34" s="8" t="s">
        <v>19</v>
      </c>
      <c r="E34" s="8" t="e" vm="8">
        <f>_xlfn.XLOOKUP(TComplaints[[#This Row],[Complaints directed at IT Helpdesk]],$G$1:$G$4,$H$1:$H$4)</f>
        <v>#VALUE!</v>
      </c>
    </row>
    <row r="35" spans="2:5">
      <c r="B35" s="8" t="s">
        <v>14</v>
      </c>
      <c r="C35" s="8">
        <v>2024</v>
      </c>
      <c r="D35" s="8" t="s">
        <v>19</v>
      </c>
      <c r="E35" s="8" t="e" vm="8">
        <f>_xlfn.XLOOKUP(TComplaints[[#This Row],[Complaints directed at IT Helpdesk]],$G$1:$G$4,$H$1:$H$4)</f>
        <v>#VALUE!</v>
      </c>
    </row>
    <row r="36" spans="2:5">
      <c r="B36" s="8" t="s">
        <v>15</v>
      </c>
      <c r="C36" s="8">
        <v>2024</v>
      </c>
      <c r="D36" s="8" t="s">
        <v>19</v>
      </c>
      <c r="E36" s="8" t="e" vm="8">
        <f>_xlfn.XLOOKUP(TComplaints[[#This Row],[Complaints directed at IT Helpdesk]],$G$1:$G$4,$H$1:$H$4)</f>
        <v>#VALUE!</v>
      </c>
    </row>
    <row r="37" spans="2:5">
      <c r="B37" s="8" t="s">
        <v>9</v>
      </c>
      <c r="C37" s="8">
        <v>2024</v>
      </c>
      <c r="D37" s="8" t="s">
        <v>17</v>
      </c>
      <c r="E37" s="9" t="e" vm="5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43B-CB36-4677-A2DD-9BCF85CDBD7E}">
  <dimension ref="B1:K36"/>
  <sheetViews>
    <sheetView showGridLines="0" tabSelected="1" zoomScale="108" zoomScaleNormal="110" workbookViewId="0">
      <selection activeCell="G27" sqref="G27"/>
    </sheetView>
  </sheetViews>
  <sheetFormatPr baseColWidth="10" defaultColWidth="8.83203125" defaultRowHeight="16"/>
  <cols>
    <col min="4" max="4" width="30.6640625" customWidth="1"/>
    <col min="7" max="7" width="13.83203125" customWidth="1"/>
    <col min="8" max="11" width="8.83203125" customWidth="1"/>
  </cols>
  <sheetData>
    <row r="1" spans="2:11">
      <c r="B1" t="s">
        <v>7</v>
      </c>
      <c r="G1" t="s">
        <v>16</v>
      </c>
      <c r="H1" t="e" vm="9">
        <v>#VALUE!</v>
      </c>
    </row>
    <row r="2" spans="2:11" ht="19.25" customHeight="1">
      <c r="G2" t="s">
        <v>18</v>
      </c>
      <c r="H2" t="e" vm="10">
        <v>#VALUE!</v>
      </c>
    </row>
    <row r="3" spans="2:11">
      <c r="G3" t="s">
        <v>17</v>
      </c>
      <c r="H3" t="e" vm="11">
        <v>#VALUE!</v>
      </c>
    </row>
    <row r="4" spans="2:11" ht="17" customHeight="1">
      <c r="B4" s="1" t="s">
        <v>0</v>
      </c>
      <c r="C4" s="1" t="s">
        <v>20</v>
      </c>
      <c r="D4" s="6" t="s">
        <v>21</v>
      </c>
      <c r="E4" t="s">
        <v>34</v>
      </c>
      <c r="G4" t="s">
        <v>19</v>
      </c>
      <c r="H4" t="e" vm="12">
        <v>#VALUE!</v>
      </c>
    </row>
    <row r="5" spans="2:11">
      <c r="B5" s="7" t="s">
        <v>8</v>
      </c>
      <c r="C5" s="7">
        <v>2021</v>
      </c>
      <c r="D5" s="7" t="s">
        <v>17</v>
      </c>
      <c r="E5" t="e" vm="13">
        <f>_xlfn.XLOOKUP(D5,$G$1:$G$4,$H$1:$H$4)</f>
        <v>#VALUE!</v>
      </c>
    </row>
    <row r="6" spans="2:11">
      <c r="B6" s="8" t="s">
        <v>10</v>
      </c>
      <c r="C6" s="8">
        <v>2021</v>
      </c>
      <c r="D6" s="8" t="s">
        <v>16</v>
      </c>
      <c r="E6" t="e" vm="14">
        <f t="shared" ref="E6:E36" si="0">_xlfn.XLOOKUP(D6,$G$1:$G$4,$H$1:$H$4)</f>
        <v>#VALUE!</v>
      </c>
    </row>
    <row r="7" spans="2:11">
      <c r="B7" s="8" t="s">
        <v>11</v>
      </c>
      <c r="C7" s="8">
        <v>2021</v>
      </c>
      <c r="D7" s="8" t="s">
        <v>16</v>
      </c>
      <c r="E7" t="e" vm="14">
        <f t="shared" si="0"/>
        <v>#VALUE!</v>
      </c>
    </row>
    <row r="8" spans="2:11">
      <c r="B8" s="8" t="s">
        <v>12</v>
      </c>
      <c r="C8" s="8">
        <v>2021</v>
      </c>
      <c r="D8" s="8" t="s">
        <v>18</v>
      </c>
      <c r="E8" t="e" vm="15">
        <f t="shared" si="0"/>
        <v>#VALUE!</v>
      </c>
    </row>
    <row r="9" spans="2:11">
      <c r="B9" s="8" t="s">
        <v>13</v>
      </c>
      <c r="C9" s="8">
        <v>2021</v>
      </c>
      <c r="D9" s="8" t="s">
        <v>16</v>
      </c>
      <c r="E9" t="e" vm="14">
        <f t="shared" si="0"/>
        <v>#VALUE!</v>
      </c>
      <c r="G9" t="str">
        <f>B1</f>
        <v>Estimated frequency of complaints directed at IT Helpdesk</v>
      </c>
    </row>
    <row r="10" spans="2:11">
      <c r="B10" s="8" t="s">
        <v>14</v>
      </c>
      <c r="C10" s="8">
        <v>2021</v>
      </c>
      <c r="D10" s="8" t="s">
        <v>16</v>
      </c>
      <c r="E10" t="e" vm="14">
        <f t="shared" si="0"/>
        <v>#VALUE!</v>
      </c>
      <c r="G10" s="3" t="s">
        <v>16</v>
      </c>
      <c r="H10" s="5" t="s">
        <v>18</v>
      </c>
      <c r="I10" s="2"/>
      <c r="J10" s="4" t="s">
        <v>17</v>
      </c>
      <c r="K10" s="3" t="s">
        <v>19</v>
      </c>
    </row>
    <row r="11" spans="2:11">
      <c r="B11" s="8" t="s">
        <v>15</v>
      </c>
      <c r="C11" s="8">
        <v>2021</v>
      </c>
      <c r="D11" s="8" t="s">
        <v>16</v>
      </c>
      <c r="E11" t="e" vm="14">
        <f t="shared" si="0"/>
        <v>#VALUE!</v>
      </c>
      <c r="H11" cm="1">
        <f t="array" ref="H11:K11">TRANSPOSE(_xlfn.UNIQUE(C5:C36))</f>
        <v>2021</v>
      </c>
      <c r="I11">
        <v>2022</v>
      </c>
      <c r="J11">
        <v>2023</v>
      </c>
      <c r="K11">
        <v>2024</v>
      </c>
    </row>
    <row r="12" spans="2:11">
      <c r="B12" s="8" t="s">
        <v>9</v>
      </c>
      <c r="C12" s="8">
        <v>2021</v>
      </c>
      <c r="D12" s="8" t="s">
        <v>16</v>
      </c>
      <c r="E12" t="e" vm="14">
        <f t="shared" si="0"/>
        <v>#VALUE!</v>
      </c>
      <c r="G12" t="str" cm="1">
        <f t="array" ref="G12:G19">_xlfn.UNIQUE(B5:B36)</f>
        <v>Finance</v>
      </c>
      <c r="H12" t="e" cm="1" vm="13">
        <f t="array" ref="H12:K19">_xlfn.XLOOKUP(_xlfn.ANCHORARRAY(G12)&amp;_xlfn.ANCHORARRAY(H11),B5:B36&amp;C5:C36,E5:E36)</f>
        <v>#VALUE!</v>
      </c>
      <c r="I12" t="e" vm="16">
        <v>#VALUE!</v>
      </c>
      <c r="J12" t="e" vm="16">
        <v>#VALUE!</v>
      </c>
      <c r="K12" t="e" vm="16">
        <v>#VALUE!</v>
      </c>
    </row>
    <row r="13" spans="2:11">
      <c r="B13" s="8" t="s">
        <v>8</v>
      </c>
      <c r="C13" s="8">
        <v>2022</v>
      </c>
      <c r="D13" s="8" t="s">
        <v>19</v>
      </c>
      <c r="E13" t="e" vm="16">
        <f t="shared" si="0"/>
        <v>#VALUE!</v>
      </c>
      <c r="G13" t="str">
        <v>Procurement</v>
      </c>
      <c r="H13" t="e" vm="14">
        <v>#VALUE!</v>
      </c>
      <c r="I13" t="e" vm="13">
        <v>#VALUE!</v>
      </c>
      <c r="J13" t="e" vm="16">
        <v>#VALUE!</v>
      </c>
      <c r="K13" t="e" vm="16">
        <v>#VALUE!</v>
      </c>
    </row>
    <row r="14" spans="2:11">
      <c r="B14" s="8" t="s">
        <v>10</v>
      </c>
      <c r="C14" s="8">
        <v>2022</v>
      </c>
      <c r="D14" s="8" t="s">
        <v>17</v>
      </c>
      <c r="E14" t="e" vm="13">
        <f t="shared" si="0"/>
        <v>#VALUE!</v>
      </c>
      <c r="G14" t="str">
        <v>Sales</v>
      </c>
      <c r="H14" t="e" vm="14">
        <v>#VALUE!</v>
      </c>
      <c r="I14" t="e" vm="13">
        <v>#VALUE!</v>
      </c>
      <c r="J14" t="e" vm="16">
        <v>#VALUE!</v>
      </c>
      <c r="K14" t="e" vm="16">
        <v>#VALUE!</v>
      </c>
    </row>
    <row r="15" spans="2:11">
      <c r="B15" s="8" t="s">
        <v>11</v>
      </c>
      <c r="C15" s="8">
        <v>2022</v>
      </c>
      <c r="D15" s="8" t="s">
        <v>17</v>
      </c>
      <c r="E15" t="e" vm="13">
        <f t="shared" si="0"/>
        <v>#VALUE!</v>
      </c>
      <c r="G15" t="str">
        <v>Marketing</v>
      </c>
      <c r="H15" t="e" vm="15">
        <v>#VALUE!</v>
      </c>
      <c r="I15" t="e" vm="13">
        <v>#VALUE!</v>
      </c>
      <c r="J15" t="e" vm="13">
        <v>#VALUE!</v>
      </c>
      <c r="K15" t="e" vm="16">
        <v>#VALUE!</v>
      </c>
    </row>
    <row r="16" spans="2:11">
      <c r="B16" s="8" t="s">
        <v>12</v>
      </c>
      <c r="C16" s="8">
        <v>2022</v>
      </c>
      <c r="D16" s="8" t="s">
        <v>17</v>
      </c>
      <c r="E16" t="e" vm="13">
        <f t="shared" si="0"/>
        <v>#VALUE!</v>
      </c>
      <c r="G16" t="str">
        <v>Production</v>
      </c>
      <c r="H16" t="e" vm="14">
        <v>#VALUE!</v>
      </c>
      <c r="I16" t="e" vm="15">
        <v>#VALUE!</v>
      </c>
      <c r="J16" t="e" vm="13">
        <v>#VALUE!</v>
      </c>
      <c r="K16" t="e" vm="16">
        <v>#VALUE!</v>
      </c>
    </row>
    <row r="17" spans="2:11">
      <c r="B17" s="8" t="s">
        <v>13</v>
      </c>
      <c r="C17" s="8">
        <v>2022</v>
      </c>
      <c r="D17" s="8" t="s">
        <v>18</v>
      </c>
      <c r="E17" t="e" vm="15">
        <f t="shared" si="0"/>
        <v>#VALUE!</v>
      </c>
      <c r="G17" t="str">
        <v>HR</v>
      </c>
      <c r="H17" t="e" vm="14">
        <v>#VALUE!</v>
      </c>
      <c r="I17" t="e" vm="15">
        <v>#VALUE!</v>
      </c>
      <c r="J17" t="e" vm="13">
        <v>#VALUE!</v>
      </c>
      <c r="K17" t="e" vm="16">
        <v>#VALUE!</v>
      </c>
    </row>
    <row r="18" spans="2:11">
      <c r="B18" s="8" t="s">
        <v>14</v>
      </c>
      <c r="C18" s="8">
        <v>2022</v>
      </c>
      <c r="D18" s="8" t="s">
        <v>18</v>
      </c>
      <c r="E18" t="e" vm="15">
        <f t="shared" si="0"/>
        <v>#VALUE!</v>
      </c>
      <c r="G18" t="str">
        <v>Legal</v>
      </c>
      <c r="H18" t="e" vm="14">
        <v>#VALUE!</v>
      </c>
      <c r="I18" t="e" vm="15">
        <v>#VALUE!</v>
      </c>
      <c r="J18" t="e" vm="13">
        <v>#VALUE!</v>
      </c>
      <c r="K18" t="e" vm="16">
        <v>#VALUE!</v>
      </c>
    </row>
    <row r="19" spans="2:11">
      <c r="B19" s="8" t="s">
        <v>15</v>
      </c>
      <c r="C19" s="8">
        <v>2022</v>
      </c>
      <c r="D19" s="8" t="s">
        <v>18</v>
      </c>
      <c r="E19" t="e" vm="15">
        <f t="shared" si="0"/>
        <v>#VALUE!</v>
      </c>
      <c r="G19" t="str">
        <v>IT</v>
      </c>
      <c r="H19" t="e" vm="14">
        <v>#VALUE!</v>
      </c>
      <c r="I19" t="e" vm="14">
        <v>#VALUE!</v>
      </c>
      <c r="J19" t="e" vm="14">
        <v>#VALUE!</v>
      </c>
      <c r="K19" t="e" vm="13">
        <v>#VALUE!</v>
      </c>
    </row>
    <row r="20" spans="2:11">
      <c r="B20" s="8" t="s">
        <v>9</v>
      </c>
      <c r="C20" s="8">
        <v>2022</v>
      </c>
      <c r="D20" s="8" t="s">
        <v>16</v>
      </c>
      <c r="E20" t="e" vm="14">
        <f t="shared" si="0"/>
        <v>#VALUE!</v>
      </c>
    </row>
    <row r="21" spans="2:11">
      <c r="B21" s="8" t="s">
        <v>8</v>
      </c>
      <c r="C21" s="8">
        <v>2023</v>
      </c>
      <c r="D21" s="8" t="s">
        <v>19</v>
      </c>
      <c r="E21" t="e" vm="16">
        <f t="shared" si="0"/>
        <v>#VALUE!</v>
      </c>
    </row>
    <row r="22" spans="2:11">
      <c r="B22" s="8" t="s">
        <v>10</v>
      </c>
      <c r="C22" s="8">
        <v>2023</v>
      </c>
      <c r="D22" s="8" t="s">
        <v>19</v>
      </c>
      <c r="E22" t="e" vm="16">
        <f t="shared" si="0"/>
        <v>#VALUE!</v>
      </c>
    </row>
    <row r="23" spans="2:11">
      <c r="B23" s="8" t="s">
        <v>11</v>
      </c>
      <c r="C23" s="8">
        <v>2023</v>
      </c>
      <c r="D23" s="8" t="s">
        <v>19</v>
      </c>
      <c r="E23" t="e" vm="16">
        <f t="shared" si="0"/>
        <v>#VALUE!</v>
      </c>
    </row>
    <row r="24" spans="2:11">
      <c r="B24" s="8" t="s">
        <v>12</v>
      </c>
      <c r="C24" s="8">
        <v>2023</v>
      </c>
      <c r="D24" s="8" t="s">
        <v>17</v>
      </c>
      <c r="E24" t="e" vm="13">
        <f t="shared" si="0"/>
        <v>#VALUE!</v>
      </c>
    </row>
    <row r="25" spans="2:11">
      <c r="B25" s="8" t="s">
        <v>13</v>
      </c>
      <c r="C25" s="8">
        <v>2023</v>
      </c>
      <c r="D25" s="8" t="s">
        <v>17</v>
      </c>
      <c r="E25" t="e" vm="13">
        <f t="shared" si="0"/>
        <v>#VALUE!</v>
      </c>
    </row>
    <row r="26" spans="2:11">
      <c r="B26" s="8" t="s">
        <v>14</v>
      </c>
      <c r="C26" s="8">
        <v>2023</v>
      </c>
      <c r="D26" s="8" t="s">
        <v>17</v>
      </c>
      <c r="E26" t="e" vm="13">
        <f t="shared" si="0"/>
        <v>#VALUE!</v>
      </c>
    </row>
    <row r="27" spans="2:11">
      <c r="B27" s="8" t="s">
        <v>15</v>
      </c>
      <c r="C27" s="8">
        <v>2023</v>
      </c>
      <c r="D27" s="8" t="s">
        <v>17</v>
      </c>
      <c r="E27" t="e" vm="13">
        <f t="shared" si="0"/>
        <v>#VALUE!</v>
      </c>
    </row>
    <row r="28" spans="2:11">
      <c r="B28" s="8" t="s">
        <v>9</v>
      </c>
      <c r="C28" s="8">
        <v>2023</v>
      </c>
      <c r="D28" s="8" t="s">
        <v>16</v>
      </c>
      <c r="E28" t="e" vm="14">
        <f t="shared" si="0"/>
        <v>#VALUE!</v>
      </c>
    </row>
    <row r="29" spans="2:11">
      <c r="B29" s="8" t="s">
        <v>8</v>
      </c>
      <c r="C29" s="8">
        <v>2024</v>
      </c>
      <c r="D29" s="8" t="s">
        <v>19</v>
      </c>
      <c r="E29" t="e" vm="16">
        <f t="shared" si="0"/>
        <v>#VALUE!</v>
      </c>
    </row>
    <row r="30" spans="2:11">
      <c r="B30" s="8" t="s">
        <v>10</v>
      </c>
      <c r="C30" s="8">
        <v>2024</v>
      </c>
      <c r="D30" s="8" t="s">
        <v>19</v>
      </c>
      <c r="E30" t="e" vm="16">
        <f t="shared" si="0"/>
        <v>#VALUE!</v>
      </c>
    </row>
    <row r="31" spans="2:11">
      <c r="B31" s="8" t="s">
        <v>11</v>
      </c>
      <c r="C31" s="8">
        <v>2024</v>
      </c>
      <c r="D31" s="8" t="s">
        <v>19</v>
      </c>
      <c r="E31" t="e" vm="16">
        <f t="shared" si="0"/>
        <v>#VALUE!</v>
      </c>
    </row>
    <row r="32" spans="2:11">
      <c r="B32" s="8" t="s">
        <v>12</v>
      </c>
      <c r="C32" s="8">
        <v>2024</v>
      </c>
      <c r="D32" s="8" t="s">
        <v>19</v>
      </c>
      <c r="E32" t="e" vm="16">
        <f t="shared" si="0"/>
        <v>#VALUE!</v>
      </c>
    </row>
    <row r="33" spans="2:5">
      <c r="B33" s="8" t="s">
        <v>13</v>
      </c>
      <c r="C33" s="8">
        <v>2024</v>
      </c>
      <c r="D33" s="8" t="s">
        <v>19</v>
      </c>
      <c r="E33" t="e" vm="16">
        <f t="shared" si="0"/>
        <v>#VALUE!</v>
      </c>
    </row>
    <row r="34" spans="2:5">
      <c r="B34" s="8" t="s">
        <v>14</v>
      </c>
      <c r="C34" s="8">
        <v>2024</v>
      </c>
      <c r="D34" s="8" t="s">
        <v>19</v>
      </c>
      <c r="E34" t="e" vm="16">
        <f t="shared" si="0"/>
        <v>#VALUE!</v>
      </c>
    </row>
    <row r="35" spans="2:5">
      <c r="B35" s="8" t="s">
        <v>15</v>
      </c>
      <c r="C35" s="8">
        <v>2024</v>
      </c>
      <c r="D35" s="8" t="s">
        <v>19</v>
      </c>
      <c r="E35" t="e" vm="16">
        <f t="shared" si="0"/>
        <v>#VALUE!</v>
      </c>
    </row>
    <row r="36" spans="2:5">
      <c r="B36" s="8" t="s">
        <v>9</v>
      </c>
      <c r="C36" s="8">
        <v>2024</v>
      </c>
      <c r="D36" s="8" t="s">
        <v>17</v>
      </c>
      <c r="E36" t="e" vm="13">
        <f t="shared" si="0"/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4001574-2FA1-4322-8F33-B7E7E7734383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878A7063-8DC3-494D-A8EF-54CE33D5CE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1FAA1-3696-495F-939D-72F1748F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Chart 1</vt:lpstr>
      <vt:lpstr>Template Chart 2</vt:lpstr>
      <vt:lpstr>Template Chart 3</vt:lpstr>
      <vt:lpstr>Template Chart 3 (v2)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2024-03-13T17:38:50Z</dcterms:created>
  <dcterms:modified xsi:type="dcterms:W3CDTF">2024-11-25T16:37:21Z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