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xj\Documents\BAP\"/>
    </mc:Choice>
  </mc:AlternateContent>
  <xr:revisionPtr revIDLastSave="0" documentId="8_{394DA3D8-4F66-4D32-B112-1BAF9CFBF8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rtgage Plan" sheetId="13" r:id="rId1"/>
  </sheets>
  <definedNames>
    <definedName name="nextDate">#REF!</definedName>
    <definedName name="pEnd">#REF!</definedName>
    <definedName name="_xlnm.Print_Titles" localSheetId="0">'Mortgage Plan'!$5:$6</definedName>
    <definedName name="thisDate">#REF!</definedName>
    <definedName name="valuevx">42.314159</definedName>
    <definedName name="vertex42_copyright" hidden="1">"© 2017 Vertex42 LLC"</definedName>
    <definedName name="vertex42_id" hidden="1">"project-planner.xlsx"</definedName>
    <definedName name="vertex42_title" hidden="1">"Project Planner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3" l="1"/>
  <c r="H15" i="13"/>
  <c r="I14" i="13"/>
  <c r="G14" i="13"/>
  <c r="G10" i="13"/>
  <c r="J12" i="13"/>
  <c r="I12" i="13"/>
  <c r="J11" i="13"/>
  <c r="I11" i="13"/>
  <c r="G9" i="13"/>
  <c r="F10" i="13" s="1"/>
  <c r="K10" i="13"/>
  <c r="K18" i="13"/>
  <c r="H18" i="13"/>
  <c r="K13" i="13"/>
  <c r="H13" i="13"/>
  <c r="F9" i="13"/>
  <c r="K7" i="13"/>
  <c r="H7" i="13"/>
  <c r="L6" i="13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AU6" i="13" s="1"/>
  <c r="AV6" i="13" s="1"/>
  <c r="AW6" i="13" s="1"/>
  <c r="AX6" i="13" s="1"/>
  <c r="AY6" i="13" s="1"/>
  <c r="AZ6" i="13" s="1"/>
  <c r="BA6" i="13" s="1"/>
  <c r="BB6" i="13" s="1"/>
  <c r="BC6" i="13" s="1"/>
  <c r="BD6" i="13" s="1"/>
  <c r="BE6" i="13" s="1"/>
  <c r="BF6" i="13" s="1"/>
  <c r="BG6" i="13" s="1"/>
  <c r="BH6" i="13" s="1"/>
  <c r="BI6" i="13" s="1"/>
  <c r="BJ6" i="13" s="1"/>
  <c r="BK6" i="13" s="1"/>
  <c r="BL6" i="13" s="1"/>
  <c r="BM6" i="13" s="1"/>
  <c r="L4" i="13"/>
  <c r="L5" i="13" s="1"/>
  <c r="K12" i="13" l="1"/>
  <c r="J9" i="13"/>
  <c r="I9" i="13"/>
  <c r="K11" i="13"/>
  <c r="H12" i="13"/>
  <c r="K19" i="13"/>
  <c r="K14" i="13"/>
  <c r="M4" i="13"/>
  <c r="H11" i="13" l="1"/>
  <c r="H10" i="13"/>
  <c r="K17" i="13"/>
  <c r="K22" i="13"/>
  <c r="K20" i="13"/>
  <c r="K16" i="13"/>
  <c r="M5" i="13"/>
  <c r="N4" i="13"/>
  <c r="K9" i="13"/>
  <c r="K21" i="13"/>
  <c r="H9" i="13"/>
  <c r="N5" i="13" l="1"/>
  <c r="O4" i="13"/>
  <c r="O5" i="13" l="1"/>
  <c r="P4" i="13"/>
  <c r="Q4" i="13" l="1"/>
  <c r="P5" i="13"/>
  <c r="R4" i="13" l="1"/>
  <c r="Q5" i="13"/>
  <c r="S4" i="13" l="1"/>
  <c r="R5" i="13"/>
  <c r="T4" i="13" l="1"/>
  <c r="S5" i="13"/>
  <c r="T5" i="13" l="1"/>
  <c r="U4" i="13"/>
  <c r="F16" i="13" l="1"/>
  <c r="H14" i="13"/>
  <c r="V4" i="13"/>
  <c r="U5" i="13"/>
  <c r="H16" i="13" l="1"/>
  <c r="V5" i="13"/>
  <c r="W4" i="13"/>
  <c r="X4" i="13" l="1"/>
  <c r="W5" i="13"/>
  <c r="H17" i="13" l="1"/>
  <c r="H19" i="13"/>
  <c r="Y4" i="13"/>
  <c r="X5" i="13"/>
  <c r="Y5" i="13" l="1"/>
  <c r="Z4" i="13"/>
  <c r="H20" i="13" l="1"/>
  <c r="Z5" i="13"/>
  <c r="AA4" i="13"/>
  <c r="H21" i="13" l="1"/>
  <c r="G22" i="13"/>
  <c r="H22" i="13" s="1"/>
  <c r="AA5" i="13"/>
  <c r="AB4" i="13"/>
  <c r="AC4" i="13" l="1"/>
  <c r="AB5" i="13"/>
  <c r="AC5" i="13" l="1"/>
  <c r="AD4" i="13"/>
  <c r="AE4" i="13" l="1"/>
  <c r="AD5" i="13"/>
  <c r="AF4" i="13" l="1"/>
  <c r="AE5" i="13"/>
  <c r="AF5" i="13" l="1"/>
  <c r="AG4" i="13"/>
  <c r="AG5" i="13" l="1"/>
  <c r="AH4" i="13"/>
  <c r="AH5" i="13" l="1"/>
  <c r="AI4" i="13"/>
  <c r="AI5" i="13" l="1"/>
  <c r="AJ4" i="13"/>
  <c r="AK4" i="13" l="1"/>
  <c r="AJ5" i="13"/>
  <c r="AK5" i="13" l="1"/>
  <c r="AL4" i="13"/>
  <c r="AM4" i="13" l="1"/>
  <c r="AL5" i="13"/>
  <c r="AM5" i="13" l="1"/>
  <c r="AN4" i="13"/>
  <c r="AO4" i="13" l="1"/>
  <c r="AN5" i="13"/>
  <c r="AO5" i="13" l="1"/>
  <c r="AP4" i="13"/>
  <c r="AQ4" i="13" l="1"/>
  <c r="AP5" i="13"/>
  <c r="AR4" i="13" l="1"/>
  <c r="AQ5" i="13"/>
  <c r="AS4" i="13" l="1"/>
  <c r="AR5" i="13"/>
  <c r="AT4" i="13" l="1"/>
  <c r="AS5" i="13"/>
  <c r="AT5" i="13" l="1"/>
  <c r="AU4" i="13"/>
  <c r="AV4" i="13" l="1"/>
  <c r="AU5" i="13"/>
  <c r="AV5" i="13" l="1"/>
  <c r="AW4" i="13"/>
  <c r="AW5" i="13" l="1"/>
  <c r="AX4" i="13"/>
  <c r="AY4" i="13" l="1"/>
  <c r="AX5" i="13"/>
  <c r="AY5" i="13" l="1"/>
  <c r="AZ4" i="13"/>
  <c r="BA4" i="13" l="1"/>
  <c r="AZ5" i="13"/>
  <c r="BA5" i="13" l="1"/>
  <c r="BB4" i="13"/>
  <c r="BB5" i="13" l="1"/>
  <c r="BC4" i="13"/>
  <c r="BC5" i="13" l="1"/>
  <c r="BD4" i="13"/>
  <c r="BD5" i="13" l="1"/>
  <c r="BE4" i="13"/>
  <c r="BF4" i="13" l="1"/>
  <c r="BE5" i="13"/>
  <c r="BF5" i="13" l="1"/>
  <c r="BG4" i="13"/>
  <c r="BG5" i="13" l="1"/>
  <c r="BH4" i="13"/>
  <c r="BI4" i="13" l="1"/>
  <c r="BH5" i="13"/>
  <c r="BI5" i="13" l="1"/>
  <c r="BJ4" i="13"/>
  <c r="BJ5" i="13" l="1"/>
  <c r="BK4" i="13"/>
  <c r="BK5" i="13" l="1"/>
  <c r="BL4" i="13"/>
  <c r="BL5" i="13" l="1"/>
  <c r="BM4" i="13"/>
  <c r="BN4" i="13" l="1"/>
  <c r="BN5" i="13" s="1"/>
  <c r="BM5" i="13"/>
</calcChain>
</file>

<file path=xl/sharedStrings.xml><?xml version="1.0" encoding="utf-8"?>
<sst xmlns="http://schemas.openxmlformats.org/spreadsheetml/2006/main" count="35" uniqueCount="32">
  <si>
    <t>PLAN
START</t>
  </si>
  <si>
    <t>PLAN
END</t>
  </si>
  <si>
    <t>TASK DESCRIPTION</t>
  </si>
  <si>
    <t>Project Start:</t>
  </si>
  <si>
    <t>WBS</t>
  </si>
  <si>
    <t>ACTUAL
END</t>
  </si>
  <si>
    <t>ACTUAL
START</t>
  </si>
  <si>
    <t>PLAN
DAYS</t>
  </si>
  <si>
    <t>ACTUAL
DAYS</t>
  </si>
  <si>
    <t>PROGRESS</t>
  </si>
  <si>
    <t>Display:</t>
  </si>
  <si>
    <t>Display Period:</t>
  </si>
  <si>
    <t>ASSIGNED
TO</t>
  </si>
  <si>
    <t>BUDGET</t>
  </si>
  <si>
    <t>Weekly</t>
  </si>
  <si>
    <t>Design</t>
  </si>
  <si>
    <t>Scope the job</t>
  </si>
  <si>
    <t>Development complete</t>
  </si>
  <si>
    <t>Alex &amp; Katherine</t>
  </si>
  <si>
    <t>Mortgage Management System</t>
  </si>
  <si>
    <t>Scoping &amp; planning</t>
  </si>
  <si>
    <t>Testing &amp; Development</t>
  </si>
  <si>
    <t>Conduct User Requirement Analysis</t>
  </si>
  <si>
    <t>Draft First Proposal</t>
  </si>
  <si>
    <t>Submit Final Proposal</t>
  </si>
  <si>
    <t>Database Design</t>
  </si>
  <si>
    <t>System Design</t>
  </si>
  <si>
    <t>Drafting Formal Documentation</t>
  </si>
  <si>
    <t>Sumbit Final Documentation</t>
  </si>
  <si>
    <t>Testing</t>
  </si>
  <si>
    <t>Software Development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</si>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</sst>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m/d/yy;@"/>
    <numFmt numFmtId="166" formatCode="_(* #,##0_);_(* \(#,##0\);_(* &quot;-&quot;??_);_(@_)"/>
    <numFmt numFmtId="167" formatCode="d/mm/yyyy;@"/>
  </numFmts>
  <fonts count="15">
    <font>
      <sz val="11"/>
      <color theme="1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theme="0" tint="-0.1499984740745262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18"/>
      <color theme="3"/>
      <name val="Arial"/>
      <family val="2"/>
      <scheme val="major"/>
    </font>
    <font>
      <b/>
      <sz val="12"/>
      <color theme="1"/>
      <name val="Arial"/>
      <family val="2"/>
      <scheme val="minor"/>
    </font>
    <font>
      <b/>
      <sz val="24"/>
      <color theme="9"/>
      <name val="Aria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1" tint="0.499984740745262"/>
        <bgColor theme="4" tint="0.39991454817346722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4" applyFill="0">
      <alignment horizontal="left" vertical="center" indent="2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center" vertical="center"/>
    </xf>
    <xf numFmtId="14" fontId="8" fillId="0" borderId="2" xfId="0" applyNumberFormat="1" applyFont="1" applyBorder="1"/>
    <xf numFmtId="14" fontId="7" fillId="3" borderId="6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3" fillId="0" borderId="3" xfId="2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166" fontId="0" fillId="0" borderId="3" xfId="3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9" fontId="3" fillId="6" borderId="3" xfId="2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66" fontId="4" fillId="7" borderId="3" xfId="3" applyNumberFormat="1" applyFont="1" applyFill="1" applyBorder="1" applyAlignment="1">
      <alignment horizontal="center" vertical="center"/>
    </xf>
    <xf numFmtId="9" fontId="3" fillId="7" borderId="3" xfId="2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6" fontId="4" fillId="8" borderId="3" xfId="3" applyNumberFormat="1" applyFont="1" applyFill="1" applyBorder="1" applyAlignment="1">
      <alignment horizontal="center" vertical="center"/>
    </xf>
    <xf numFmtId="9" fontId="3" fillId="8" borderId="3" xfId="2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left" vertical="center" wrapText="1" indent="1"/>
    </xf>
    <xf numFmtId="0" fontId="0" fillId="9" borderId="3" xfId="0" applyFill="1" applyBorder="1" applyAlignment="1">
      <alignment horizontal="center" vertical="center"/>
    </xf>
    <xf numFmtId="166" fontId="0" fillId="9" borderId="3" xfId="3" applyNumberFormat="1" applyFont="1" applyFill="1" applyBorder="1" applyAlignment="1">
      <alignment horizontal="center" vertical="center"/>
    </xf>
    <xf numFmtId="9" fontId="3" fillId="9" borderId="3" xfId="2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 wrapText="1" indent="1"/>
    </xf>
    <xf numFmtId="0" fontId="0" fillId="10" borderId="3" xfId="0" applyFill="1" applyBorder="1" applyAlignment="1">
      <alignment horizontal="center" vertical="center"/>
    </xf>
    <xf numFmtId="166" fontId="0" fillId="10" borderId="3" xfId="3" applyNumberFormat="1" applyFont="1" applyFill="1" applyBorder="1" applyAlignment="1">
      <alignment horizontal="center" vertical="center"/>
    </xf>
    <xf numFmtId="9" fontId="3" fillId="10" borderId="3" xfId="2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 indent="1"/>
    </xf>
    <xf numFmtId="0" fontId="0" fillId="6" borderId="3" xfId="0" applyFill="1" applyBorder="1" applyAlignment="1">
      <alignment horizontal="center" vertical="center"/>
    </xf>
    <xf numFmtId="166" fontId="0" fillId="6" borderId="3" xfId="3" applyNumberFormat="1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166" fontId="4" fillId="11" borderId="3" xfId="3" applyNumberFormat="1" applyFont="1" applyFill="1" applyBorder="1" applyAlignment="1">
      <alignment horizontal="center" vertical="center"/>
    </xf>
    <xf numFmtId="9" fontId="3" fillId="11" borderId="3" xfId="2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167" fontId="0" fillId="11" borderId="3" xfId="0" applyNumberFormat="1" applyFill="1" applyBorder="1" applyAlignment="1">
      <alignment horizontal="center" vertical="center"/>
    </xf>
    <xf numFmtId="167" fontId="3" fillId="11" borderId="3" xfId="0" applyNumberFormat="1" applyFont="1" applyFill="1" applyBorder="1" applyAlignment="1">
      <alignment horizontal="center" vertical="center"/>
    </xf>
    <xf numFmtId="1" fontId="3" fillId="11" borderId="3" xfId="0" applyNumberFormat="1" applyFont="1" applyFill="1" applyBorder="1" applyAlignment="1">
      <alignment horizontal="center" vertical="center"/>
    </xf>
    <xf numFmtId="1" fontId="3" fillId="6" borderId="3" xfId="0" applyNumberFormat="1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left" vertical="center" wrapText="1"/>
    </xf>
    <xf numFmtId="0" fontId="13" fillId="7" borderId="3" xfId="0" applyFont="1" applyFill="1" applyBorder="1" applyAlignment="1">
      <alignment horizontal="left" vertical="center"/>
    </xf>
    <xf numFmtId="0" fontId="13" fillId="8" borderId="3" xfId="0" applyFont="1" applyFill="1" applyBorder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4" fillId="0" borderId="0" xfId="4" applyFont="1" applyAlignment="1">
      <alignment horizontal="left"/>
    </xf>
    <xf numFmtId="167" fontId="0" fillId="6" borderId="3" xfId="0" applyNumberFormat="1" applyFill="1" applyBorder="1" applyAlignment="1">
      <alignment horizontal="right" vertical="center"/>
    </xf>
    <xf numFmtId="167" fontId="3" fillId="6" borderId="3" xfId="0" applyNumberFormat="1" applyFont="1" applyFill="1" applyBorder="1" applyAlignment="1">
      <alignment horizontal="right" vertical="center"/>
    </xf>
    <xf numFmtId="167" fontId="0" fillId="7" borderId="3" xfId="0" applyNumberFormat="1" applyFill="1" applyBorder="1" applyAlignment="1">
      <alignment horizontal="right" vertical="center"/>
    </xf>
    <xf numFmtId="167" fontId="3" fillId="7" borderId="3" xfId="0" applyNumberFormat="1" applyFont="1" applyFill="1" applyBorder="1" applyAlignment="1">
      <alignment horizontal="right" vertical="center"/>
    </xf>
    <xf numFmtId="167" fontId="0" fillId="9" borderId="3" xfId="0" applyNumberFormat="1" applyFill="1" applyBorder="1" applyAlignment="1">
      <alignment horizontal="right" vertical="center"/>
    </xf>
    <xf numFmtId="167" fontId="3" fillId="9" borderId="3" xfId="0" applyNumberFormat="1" applyFont="1" applyFill="1" applyBorder="1" applyAlignment="1">
      <alignment horizontal="right" vertical="center"/>
    </xf>
    <xf numFmtId="167" fontId="0" fillId="8" borderId="3" xfId="0" applyNumberFormat="1" applyFill="1" applyBorder="1" applyAlignment="1">
      <alignment horizontal="right" vertical="center"/>
    </xf>
    <xf numFmtId="167" fontId="3" fillId="8" borderId="3" xfId="0" applyNumberFormat="1" applyFont="1" applyFill="1" applyBorder="1" applyAlignment="1">
      <alignment horizontal="right" vertical="center"/>
    </xf>
    <xf numFmtId="167" fontId="0" fillId="10" borderId="3" xfId="0" applyNumberFormat="1" applyFill="1" applyBorder="1" applyAlignment="1">
      <alignment horizontal="right" vertical="center"/>
    </xf>
    <xf numFmtId="167" fontId="3" fillId="10" borderId="3" xfId="0" applyNumberFormat="1" applyFont="1" applyFill="1" applyBorder="1" applyAlignment="1">
      <alignment horizontal="right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</cellXfs>
  <cellStyles count="6">
    <cellStyle name="Comma" xfId="3" builtinId="3"/>
    <cellStyle name="Hyperlink" xfId="1" builtinId="8" customBuiltin="1"/>
    <cellStyle name="Normal" xfId="0" builtinId="0"/>
    <cellStyle name="Percent" xfId="2" builtinId="5"/>
    <cellStyle name="Task" xfId="5" xr:uid="{61674310-D19F-4AE1-88DF-10D83F2A850A}"/>
    <cellStyle name="Title" xfId="4" builtinId="15"/>
  </cellStyles>
  <dxfs count="12">
    <dxf>
      <fill>
        <patternFill>
          <bgColor theme="9" tint="-0.24994659260841701"/>
        </patternFill>
      </fill>
    </dxf>
    <dxf>
      <fill>
        <patternFill patternType="solid">
          <fgColor theme="1" tint="0.499984740745262"/>
          <bgColor theme="9" tint="0.59996337778862885"/>
        </patternFill>
      </fill>
    </dxf>
    <dxf>
      <border>
        <right style="thin">
          <color theme="0" tint="-0.14996795556505021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FF"/>
      <color rgb="FFCC66FF"/>
      <color rgb="FFCC99FF"/>
      <color rgb="FFFFFFCC"/>
      <color rgb="FFFFCCFF"/>
      <color rgb="FF3399FF"/>
      <color rgb="FFFFFF99"/>
      <color rgb="FF969696"/>
      <color rgb="FFC0C0C0"/>
      <color rgb="FF427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F$4" horiz="1" max="100" min="1" page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</xdr:colOff>
          <xdr:row>1</xdr:row>
          <xdr:rowOff>190500</xdr:rowOff>
        </xdr:from>
        <xdr:to>
          <xdr:col>29</xdr:col>
          <xdr:colOff>99060</xdr:colOff>
          <xdr:row>2</xdr:row>
          <xdr:rowOff>198120</xdr:rowOff>
        </xdr:to>
        <xdr:sp macro="" textlink="">
          <xdr:nvSpPr>
            <xdr:cNvPr id="10241" name="Scroll Bar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4A7-472E-49FD-B66D-0E476C41B3DE}">
  <sheetPr>
    <pageSetUpPr fitToPage="1"/>
  </sheetPr>
  <dimension ref="A1:BN23"/>
  <sheetViews>
    <sheetView tabSelected="1" showRuler="0" zoomScale="80" zoomScaleNormal="80" zoomScalePageLayoutView="70" workbookViewId="0">
      <selection activeCell="F23" sqref="F23"/>
    </sheetView>
  </sheetViews>
  <sheetFormatPr defaultRowHeight="13.8"/>
  <cols>
    <col min="1" max="1" width="5.3984375" customWidth="1"/>
    <col min="2" max="2" width="42.19921875" customWidth="1"/>
    <col min="3" max="3" width="15.8984375" bestFit="1" customWidth="1"/>
    <col min="4" max="4" width="7.59765625" bestFit="1" customWidth="1"/>
    <col min="5" max="5" width="14" bestFit="1" customWidth="1"/>
    <col min="6" max="6" width="10.69921875" style="2" bestFit="1" customWidth="1"/>
    <col min="7" max="7" width="10.69921875" bestFit="1" customWidth="1"/>
    <col min="8" max="8" width="9.8984375" bestFit="1" customWidth="1"/>
    <col min="9" max="9" width="10.69921875" style="2" bestFit="1" customWidth="1"/>
    <col min="10" max="10" width="10.69921875" bestFit="1" customWidth="1"/>
    <col min="11" max="11" width="8.09765625" customWidth="1"/>
    <col min="12" max="12" width="3.5" customWidth="1"/>
    <col min="13" max="65" width="3.09765625" customWidth="1"/>
    <col min="66" max="66" width="3.69921875" customWidth="1"/>
  </cols>
  <sheetData>
    <row r="1" spans="1:66" ht="30">
      <c r="A1" s="64" t="s">
        <v>19</v>
      </c>
      <c r="B1" s="5"/>
      <c r="C1" s="5"/>
      <c r="D1" s="5"/>
      <c r="L1" s="22"/>
    </row>
    <row r="2" spans="1:66" ht="19.5" customHeight="1">
      <c r="A2" s="5" t="s">
        <v>18</v>
      </c>
      <c r="E2" s="8" t="s">
        <v>3</v>
      </c>
      <c r="F2" s="75">
        <v>45341</v>
      </c>
      <c r="G2" s="76"/>
    </row>
    <row r="3" spans="1:66" ht="19.5" customHeight="1">
      <c r="A3" s="8"/>
      <c r="E3" s="8" t="s">
        <v>10</v>
      </c>
      <c r="F3" s="20" t="s">
        <v>14</v>
      </c>
    </row>
    <row r="4" spans="1:66" ht="18" hidden="1" customHeight="1">
      <c r="A4" s="8"/>
      <c r="E4" s="8" t="s">
        <v>11</v>
      </c>
      <c r="F4" s="9">
        <v>1</v>
      </c>
      <c r="L4" s="10">
        <f>IF(F3="Weekly",F2+7*(F4-1),IF(F3="Daily",F2+(F4-1),IF(F3="Monthly",EDATE($F$2,($F$4-1)),EDATE($F$2,3*($F$4-1)))))</f>
        <v>45341</v>
      </c>
      <c r="M4" s="10">
        <f t="shared" ref="M4:BN4" si="0">IF($F$3="Daily",L4+1,IF($F$3="Weekly",L4+7,IF($F$3="Monthly",EDATE($F$2,M6-1),EDATE($F$2,3*(M6-1)))))</f>
        <v>45348</v>
      </c>
      <c r="N4" s="10">
        <f t="shared" si="0"/>
        <v>45355</v>
      </c>
      <c r="O4" s="10">
        <f t="shared" si="0"/>
        <v>45362</v>
      </c>
      <c r="P4" s="10">
        <f t="shared" si="0"/>
        <v>45369</v>
      </c>
      <c r="Q4" s="10">
        <f t="shared" si="0"/>
        <v>45376</v>
      </c>
      <c r="R4" s="10">
        <f t="shared" si="0"/>
        <v>45383</v>
      </c>
      <c r="S4" s="10">
        <f t="shared" si="0"/>
        <v>45390</v>
      </c>
      <c r="T4" s="10">
        <f t="shared" si="0"/>
        <v>45397</v>
      </c>
      <c r="U4" s="10">
        <f t="shared" si="0"/>
        <v>45404</v>
      </c>
      <c r="V4" s="10">
        <f t="shared" si="0"/>
        <v>45411</v>
      </c>
      <c r="W4" s="10">
        <f t="shared" si="0"/>
        <v>45418</v>
      </c>
      <c r="X4" s="10">
        <f t="shared" si="0"/>
        <v>45425</v>
      </c>
      <c r="Y4" s="10">
        <f t="shared" si="0"/>
        <v>45432</v>
      </c>
      <c r="Z4" s="10">
        <f t="shared" si="0"/>
        <v>45439</v>
      </c>
      <c r="AA4" s="10">
        <f t="shared" si="0"/>
        <v>45446</v>
      </c>
      <c r="AB4" s="10">
        <f t="shared" si="0"/>
        <v>45453</v>
      </c>
      <c r="AC4" s="10">
        <f t="shared" si="0"/>
        <v>45460</v>
      </c>
      <c r="AD4" s="10">
        <f t="shared" si="0"/>
        <v>45467</v>
      </c>
      <c r="AE4" s="10">
        <f t="shared" si="0"/>
        <v>45474</v>
      </c>
      <c r="AF4" s="10">
        <f t="shared" si="0"/>
        <v>45481</v>
      </c>
      <c r="AG4" s="10">
        <f t="shared" si="0"/>
        <v>45488</v>
      </c>
      <c r="AH4" s="10">
        <f t="shared" si="0"/>
        <v>45495</v>
      </c>
      <c r="AI4" s="10">
        <f t="shared" si="0"/>
        <v>45502</v>
      </c>
      <c r="AJ4" s="10">
        <f t="shared" si="0"/>
        <v>45509</v>
      </c>
      <c r="AK4" s="10">
        <f t="shared" si="0"/>
        <v>45516</v>
      </c>
      <c r="AL4" s="10">
        <f t="shared" si="0"/>
        <v>45523</v>
      </c>
      <c r="AM4" s="10">
        <f t="shared" si="0"/>
        <v>45530</v>
      </c>
      <c r="AN4" s="10">
        <f t="shared" si="0"/>
        <v>45537</v>
      </c>
      <c r="AO4" s="10">
        <f t="shared" si="0"/>
        <v>45544</v>
      </c>
      <c r="AP4" s="10">
        <f t="shared" si="0"/>
        <v>45551</v>
      </c>
      <c r="AQ4" s="10">
        <f t="shared" si="0"/>
        <v>45558</v>
      </c>
      <c r="AR4" s="10">
        <f t="shared" si="0"/>
        <v>45565</v>
      </c>
      <c r="AS4" s="10">
        <f t="shared" si="0"/>
        <v>45572</v>
      </c>
      <c r="AT4" s="10">
        <f t="shared" si="0"/>
        <v>45579</v>
      </c>
      <c r="AU4" s="10">
        <f t="shared" si="0"/>
        <v>45586</v>
      </c>
      <c r="AV4" s="10">
        <f t="shared" si="0"/>
        <v>45593</v>
      </c>
      <c r="AW4" s="10">
        <f t="shared" si="0"/>
        <v>45600</v>
      </c>
      <c r="AX4" s="10">
        <f t="shared" si="0"/>
        <v>45607</v>
      </c>
      <c r="AY4" s="10">
        <f t="shared" si="0"/>
        <v>45614</v>
      </c>
      <c r="AZ4" s="10">
        <f t="shared" si="0"/>
        <v>45621</v>
      </c>
      <c r="BA4" s="10">
        <f t="shared" si="0"/>
        <v>45628</v>
      </c>
      <c r="BB4" s="10">
        <f t="shared" si="0"/>
        <v>45635</v>
      </c>
      <c r="BC4" s="10">
        <f t="shared" si="0"/>
        <v>45642</v>
      </c>
      <c r="BD4" s="10">
        <f t="shared" si="0"/>
        <v>45649</v>
      </c>
      <c r="BE4" s="10">
        <f t="shared" si="0"/>
        <v>45656</v>
      </c>
      <c r="BF4" s="10">
        <f t="shared" si="0"/>
        <v>45663</v>
      </c>
      <c r="BG4" s="10">
        <f t="shared" si="0"/>
        <v>45670</v>
      </c>
      <c r="BH4" s="10">
        <f t="shared" si="0"/>
        <v>45677</v>
      </c>
      <c r="BI4" s="10">
        <f t="shared" si="0"/>
        <v>45684</v>
      </c>
      <c r="BJ4" s="10">
        <f t="shared" si="0"/>
        <v>45691</v>
      </c>
      <c r="BK4" s="10">
        <f t="shared" si="0"/>
        <v>45698</v>
      </c>
      <c r="BL4" s="10">
        <f t="shared" si="0"/>
        <v>45705</v>
      </c>
      <c r="BM4" s="10">
        <f t="shared" si="0"/>
        <v>45712</v>
      </c>
      <c r="BN4" s="10">
        <f t="shared" si="0"/>
        <v>45719</v>
      </c>
    </row>
    <row r="5" spans="1:66" ht="47.25" customHeight="1">
      <c r="L5" s="11" t="str">
        <f>DAY(L4)&amp;CHAR(10)&amp;LEFT(TEXT(L4,"mmm"),3)&amp;CHAR(10)&amp;"'"&amp;RIGHT(YEAR(L4),2)</f>
        <v>19
Feb
'24</v>
      </c>
      <c r="M5" s="11" t="str">
        <f t="shared" ref="M5:BN5" si="1">DAY(M4)&amp;CHAR(10)&amp;LEFT(TEXT(M4,"mmm"),3)&amp;CHAR(10)&amp;"'"&amp;RIGHT(YEAR(M4),2)</f>
        <v>26
Feb
'24</v>
      </c>
      <c r="N5" s="11" t="str">
        <f t="shared" si="1"/>
        <v>4
Mar
'24</v>
      </c>
      <c r="O5" s="11" t="str">
        <f t="shared" si="1"/>
        <v>11
Mar
'24</v>
      </c>
      <c r="P5" s="11" t="str">
        <f t="shared" si="1"/>
        <v>18
Mar
'24</v>
      </c>
      <c r="Q5" s="11" t="str">
        <f t="shared" si="1"/>
        <v>25
Mar
'24</v>
      </c>
      <c r="R5" s="11" t="str">
        <f t="shared" si="1"/>
        <v>1
Apr
'24</v>
      </c>
      <c r="S5" s="11" t="str">
        <f t="shared" si="1"/>
        <v>8
Apr
'24</v>
      </c>
      <c r="T5" s="11" t="str">
        <f t="shared" si="1"/>
        <v>15
Apr
'24</v>
      </c>
      <c r="U5" s="11" t="str">
        <f t="shared" si="1"/>
        <v>22
Apr
'24</v>
      </c>
      <c r="V5" s="11" t="str">
        <f t="shared" si="1"/>
        <v>29
Apr
'24</v>
      </c>
      <c r="W5" s="11" t="str">
        <f t="shared" si="1"/>
        <v>6
May
'24</v>
      </c>
      <c r="X5" s="11" t="str">
        <f t="shared" si="1"/>
        <v>13
May
'24</v>
      </c>
      <c r="Y5" s="11" t="str">
        <f t="shared" si="1"/>
        <v>20
May
'24</v>
      </c>
      <c r="Z5" s="11" t="str">
        <f t="shared" si="1"/>
        <v>27
May
'24</v>
      </c>
      <c r="AA5" s="11" t="str">
        <f t="shared" si="1"/>
        <v>3
Jun
'24</v>
      </c>
      <c r="AB5" s="11" t="str">
        <f t="shared" si="1"/>
        <v>10
Jun
'24</v>
      </c>
      <c r="AC5" s="11" t="str">
        <f t="shared" si="1"/>
        <v>17
Jun
'24</v>
      </c>
      <c r="AD5" s="11" t="str">
        <f t="shared" si="1"/>
        <v>24
Jun
'24</v>
      </c>
      <c r="AE5" s="11" t="str">
        <f t="shared" si="1"/>
        <v>1
Jul
'24</v>
      </c>
      <c r="AF5" s="11" t="str">
        <f t="shared" si="1"/>
        <v>8
Jul
'24</v>
      </c>
      <c r="AG5" s="11" t="str">
        <f t="shared" si="1"/>
        <v>15
Jul
'24</v>
      </c>
      <c r="AH5" s="11" t="str">
        <f t="shared" si="1"/>
        <v>22
Jul
'24</v>
      </c>
      <c r="AI5" s="11" t="str">
        <f t="shared" si="1"/>
        <v>29
Jul
'24</v>
      </c>
      <c r="AJ5" s="11" t="str">
        <f t="shared" si="1"/>
        <v>5
Aug
'24</v>
      </c>
      <c r="AK5" s="11" t="str">
        <f t="shared" si="1"/>
        <v>12
Aug
'24</v>
      </c>
      <c r="AL5" s="11" t="str">
        <f t="shared" si="1"/>
        <v>19
Aug
'24</v>
      </c>
      <c r="AM5" s="11" t="str">
        <f t="shared" si="1"/>
        <v>26
Aug
'24</v>
      </c>
      <c r="AN5" s="11" t="str">
        <f t="shared" si="1"/>
        <v>2
Sep
'24</v>
      </c>
      <c r="AO5" s="11" t="str">
        <f t="shared" si="1"/>
        <v>9
Sep
'24</v>
      </c>
      <c r="AP5" s="11" t="str">
        <f t="shared" si="1"/>
        <v>16
Sep
'24</v>
      </c>
      <c r="AQ5" s="11" t="str">
        <f t="shared" si="1"/>
        <v>23
Sep
'24</v>
      </c>
      <c r="AR5" s="11" t="str">
        <f t="shared" si="1"/>
        <v>30
Sep
'24</v>
      </c>
      <c r="AS5" s="11" t="str">
        <f t="shared" si="1"/>
        <v>7
Oct
'24</v>
      </c>
      <c r="AT5" s="11" t="str">
        <f t="shared" si="1"/>
        <v>14
Oct
'24</v>
      </c>
      <c r="AU5" s="11" t="str">
        <f t="shared" si="1"/>
        <v>21
Oct
'24</v>
      </c>
      <c r="AV5" s="11" t="str">
        <f t="shared" si="1"/>
        <v>28
Oct
'24</v>
      </c>
      <c r="AW5" s="11" t="str">
        <f t="shared" si="1"/>
        <v>4
Nov
'24</v>
      </c>
      <c r="AX5" s="11" t="str">
        <f t="shared" si="1"/>
        <v>11
Nov
'24</v>
      </c>
      <c r="AY5" s="11" t="str">
        <f t="shared" si="1"/>
        <v>18
Nov
'24</v>
      </c>
      <c r="AZ5" s="11" t="str">
        <f t="shared" si="1"/>
        <v>25
Nov
'24</v>
      </c>
      <c r="BA5" s="11" t="str">
        <f t="shared" si="1"/>
        <v>2
Dec
'24</v>
      </c>
      <c r="BB5" s="11" t="str">
        <f t="shared" si="1"/>
        <v>9
Dec
'24</v>
      </c>
      <c r="BC5" s="11" t="str">
        <f t="shared" si="1"/>
        <v>16
Dec
'24</v>
      </c>
      <c r="BD5" s="11" t="str">
        <f t="shared" si="1"/>
        <v>23
Dec
'24</v>
      </c>
      <c r="BE5" s="11" t="str">
        <f t="shared" si="1"/>
        <v>30
Dec
'24</v>
      </c>
      <c r="BF5" s="11" t="str">
        <f t="shared" si="1"/>
        <v>6
Jan
'25</v>
      </c>
      <c r="BG5" s="11" t="str">
        <f t="shared" si="1"/>
        <v>13
Jan
'25</v>
      </c>
      <c r="BH5" s="11" t="str">
        <f t="shared" si="1"/>
        <v>20
Jan
'25</v>
      </c>
      <c r="BI5" s="11" t="str">
        <f t="shared" si="1"/>
        <v>27
Jan
'25</v>
      </c>
      <c r="BJ5" s="11" t="str">
        <f t="shared" si="1"/>
        <v>3
Feb
'25</v>
      </c>
      <c r="BK5" s="11" t="str">
        <f t="shared" si="1"/>
        <v>10
Feb
'25</v>
      </c>
      <c r="BL5" s="11" t="str">
        <f t="shared" si="1"/>
        <v>17
Feb
'25</v>
      </c>
      <c r="BM5" s="11" t="str">
        <f t="shared" si="1"/>
        <v>24
Feb
'25</v>
      </c>
      <c r="BN5" s="11" t="str">
        <f t="shared" si="1"/>
        <v>3
Mar
'25</v>
      </c>
    </row>
    <row r="6" spans="1:66" ht="24.6" thickBot="1">
      <c r="A6" s="16" t="s">
        <v>4</v>
      </c>
      <c r="B6" s="3" t="s">
        <v>2</v>
      </c>
      <c r="C6" s="4" t="s">
        <v>12</v>
      </c>
      <c r="D6" s="4" t="s">
        <v>13</v>
      </c>
      <c r="E6" s="4" t="s">
        <v>9</v>
      </c>
      <c r="F6" s="24" t="s">
        <v>0</v>
      </c>
      <c r="G6" s="24" t="s">
        <v>1</v>
      </c>
      <c r="H6" s="24" t="s">
        <v>7</v>
      </c>
      <c r="I6" s="4" t="s">
        <v>6</v>
      </c>
      <c r="J6" s="4" t="s">
        <v>5</v>
      </c>
      <c r="K6" s="4" t="s">
        <v>8</v>
      </c>
      <c r="L6" s="12">
        <f>F4</f>
        <v>1</v>
      </c>
      <c r="M6" s="12">
        <f>L6+1</f>
        <v>2</v>
      </c>
      <c r="N6" s="12">
        <f t="shared" ref="N6:BM6" si="2">M6+1</f>
        <v>3</v>
      </c>
      <c r="O6" s="12">
        <f t="shared" si="2"/>
        <v>4</v>
      </c>
      <c r="P6" s="12">
        <f t="shared" si="2"/>
        <v>5</v>
      </c>
      <c r="Q6" s="12">
        <f t="shared" si="2"/>
        <v>6</v>
      </c>
      <c r="R6" s="12">
        <f t="shared" si="2"/>
        <v>7</v>
      </c>
      <c r="S6" s="12">
        <f t="shared" si="2"/>
        <v>8</v>
      </c>
      <c r="T6" s="12">
        <f t="shared" si="2"/>
        <v>9</v>
      </c>
      <c r="U6" s="12">
        <f t="shared" si="2"/>
        <v>10</v>
      </c>
      <c r="V6" s="12">
        <f t="shared" si="2"/>
        <v>11</v>
      </c>
      <c r="W6" s="12">
        <f t="shared" si="2"/>
        <v>12</v>
      </c>
      <c r="X6" s="12">
        <f t="shared" si="2"/>
        <v>13</v>
      </c>
      <c r="Y6" s="12">
        <f t="shared" si="2"/>
        <v>14</v>
      </c>
      <c r="Z6" s="12">
        <f t="shared" si="2"/>
        <v>15</v>
      </c>
      <c r="AA6" s="12">
        <f t="shared" si="2"/>
        <v>16</v>
      </c>
      <c r="AB6" s="12">
        <f t="shared" si="2"/>
        <v>17</v>
      </c>
      <c r="AC6" s="12">
        <f t="shared" si="2"/>
        <v>18</v>
      </c>
      <c r="AD6" s="12">
        <f t="shared" si="2"/>
        <v>19</v>
      </c>
      <c r="AE6" s="12">
        <f t="shared" si="2"/>
        <v>20</v>
      </c>
      <c r="AF6" s="12">
        <f t="shared" si="2"/>
        <v>21</v>
      </c>
      <c r="AG6" s="12">
        <f t="shared" si="2"/>
        <v>22</v>
      </c>
      <c r="AH6" s="12">
        <f t="shared" si="2"/>
        <v>23</v>
      </c>
      <c r="AI6" s="12">
        <f t="shared" si="2"/>
        <v>24</v>
      </c>
      <c r="AJ6" s="12">
        <f t="shared" si="2"/>
        <v>25</v>
      </c>
      <c r="AK6" s="12">
        <f t="shared" si="2"/>
        <v>26</v>
      </c>
      <c r="AL6" s="12">
        <f t="shared" si="2"/>
        <v>27</v>
      </c>
      <c r="AM6" s="12">
        <f t="shared" si="2"/>
        <v>28</v>
      </c>
      <c r="AN6" s="12">
        <f t="shared" si="2"/>
        <v>29</v>
      </c>
      <c r="AO6" s="12">
        <f t="shared" si="2"/>
        <v>30</v>
      </c>
      <c r="AP6" s="12">
        <f t="shared" si="2"/>
        <v>31</v>
      </c>
      <c r="AQ6" s="12">
        <f t="shared" si="2"/>
        <v>32</v>
      </c>
      <c r="AR6" s="12">
        <f t="shared" si="2"/>
        <v>33</v>
      </c>
      <c r="AS6" s="12">
        <f t="shared" si="2"/>
        <v>34</v>
      </c>
      <c r="AT6" s="12">
        <f t="shared" si="2"/>
        <v>35</v>
      </c>
      <c r="AU6" s="12">
        <f t="shared" si="2"/>
        <v>36</v>
      </c>
      <c r="AV6" s="12">
        <f t="shared" si="2"/>
        <v>37</v>
      </c>
      <c r="AW6" s="12">
        <f t="shared" si="2"/>
        <v>38</v>
      </c>
      <c r="AX6" s="12">
        <f t="shared" si="2"/>
        <v>39</v>
      </c>
      <c r="AY6" s="12">
        <f t="shared" si="2"/>
        <v>40</v>
      </c>
      <c r="AZ6" s="12">
        <f t="shared" si="2"/>
        <v>41</v>
      </c>
      <c r="BA6" s="12">
        <f t="shared" si="2"/>
        <v>42</v>
      </c>
      <c r="BB6" s="12">
        <f t="shared" si="2"/>
        <v>43</v>
      </c>
      <c r="BC6" s="12">
        <f t="shared" si="2"/>
        <v>44</v>
      </c>
      <c r="BD6" s="12">
        <f t="shared" si="2"/>
        <v>45</v>
      </c>
      <c r="BE6" s="12">
        <f t="shared" si="2"/>
        <v>46</v>
      </c>
      <c r="BF6" s="12">
        <f t="shared" si="2"/>
        <v>47</v>
      </c>
      <c r="BG6" s="12">
        <f t="shared" si="2"/>
        <v>48</v>
      </c>
      <c r="BH6" s="12">
        <f t="shared" si="2"/>
        <v>49</v>
      </c>
      <c r="BI6" s="12">
        <f t="shared" si="2"/>
        <v>50</v>
      </c>
      <c r="BJ6" s="12">
        <f t="shared" si="2"/>
        <v>51</v>
      </c>
      <c r="BK6" s="12">
        <f t="shared" si="2"/>
        <v>52</v>
      </c>
      <c r="BL6" s="12">
        <f t="shared" si="2"/>
        <v>53</v>
      </c>
      <c r="BM6" s="12">
        <f t="shared" si="2"/>
        <v>54</v>
      </c>
    </row>
    <row r="7" spans="1:66" s="1" customFormat="1" ht="14.4" thickBot="1">
      <c r="A7" s="15"/>
      <c r="B7" s="14"/>
      <c r="C7" s="13"/>
      <c r="D7" s="23"/>
      <c r="E7" s="17"/>
      <c r="F7" s="18"/>
      <c r="G7" s="19"/>
      <c r="H7" s="21" t="str">
        <f>IF(OR(ISBLANK(F7),ISBLANK(G7)),"",G7-F7+1)</f>
        <v/>
      </c>
      <c r="I7" s="18"/>
      <c r="J7" s="19"/>
      <c r="K7" s="21" t="str">
        <f>IF(OR(ISBLANK(I7),ISBLANK(J7)),"",J7-I7+1)</f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6" s="1" customFormat="1" ht="20.25" customHeight="1" thickBot="1">
      <c r="A8" s="50"/>
      <c r="B8" s="59" t="s">
        <v>20</v>
      </c>
      <c r="C8" s="51" t="s">
        <v>18</v>
      </c>
      <c r="D8" s="52"/>
      <c r="E8" s="53">
        <v>1</v>
      </c>
      <c r="F8" s="55"/>
      <c r="G8" s="56"/>
      <c r="H8" s="57"/>
      <c r="I8" s="55"/>
      <c r="J8" s="56"/>
      <c r="K8" s="5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6" s="1" customFormat="1" ht="15" customHeight="1" thickBot="1">
      <c r="A9" s="15"/>
      <c r="B9" s="47" t="s">
        <v>16</v>
      </c>
      <c r="C9" s="48"/>
      <c r="D9" s="49"/>
      <c r="E9" s="25">
        <v>1</v>
      </c>
      <c r="F9" s="65">
        <f>F2</f>
        <v>45341</v>
      </c>
      <c r="G9" s="66">
        <f>F9+4</f>
        <v>45345</v>
      </c>
      <c r="H9" s="58">
        <f t="shared" ref="H9:H12" si="3">IF(OR(ISBLANK(F9),ISBLANK(G9)),"",G9-F9+1)</f>
        <v>5</v>
      </c>
      <c r="I9" s="65">
        <f>F9</f>
        <v>45341</v>
      </c>
      <c r="J9" s="66">
        <f>G9</f>
        <v>45345</v>
      </c>
      <c r="K9" s="26">
        <f t="shared" ref="K9:K12" si="4">IF(OR(ISBLANK(I9),ISBLANK(J9)),"",J9-I9+1)</f>
        <v>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6" s="1" customFormat="1" ht="15" customHeight="1" thickBot="1">
      <c r="A10" s="15"/>
      <c r="B10" s="47" t="s">
        <v>22</v>
      </c>
      <c r="C10" s="48"/>
      <c r="D10" s="49"/>
      <c r="E10" s="25">
        <v>1</v>
      </c>
      <c r="F10" s="65">
        <f>G9 +3</f>
        <v>45348</v>
      </c>
      <c r="G10" s="66">
        <f>F10+18</f>
        <v>45366</v>
      </c>
      <c r="H10" s="58">
        <f t="shared" si="3"/>
        <v>19</v>
      </c>
      <c r="I10" s="65">
        <v>45348</v>
      </c>
      <c r="J10" s="66">
        <v>45360</v>
      </c>
      <c r="K10" s="26">
        <f t="shared" si="4"/>
        <v>13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  <c r="Y10" s="7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pans="1:66" s="1" customFormat="1" ht="15" customHeight="1" thickBot="1">
      <c r="A11" s="15"/>
      <c r="B11" s="47" t="s">
        <v>23</v>
      </c>
      <c r="C11" s="48"/>
      <c r="D11" s="49"/>
      <c r="E11" s="25">
        <v>1</v>
      </c>
      <c r="F11" s="65">
        <v>45348</v>
      </c>
      <c r="G11" s="66">
        <v>45360</v>
      </c>
      <c r="H11" s="58">
        <f t="shared" si="3"/>
        <v>13</v>
      </c>
      <c r="I11" s="65">
        <f>F11</f>
        <v>45348</v>
      </c>
      <c r="J11" s="66">
        <f>G11</f>
        <v>45360</v>
      </c>
      <c r="K11" s="26">
        <f t="shared" si="4"/>
        <v>13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6" s="1" customFormat="1" ht="15" customHeight="1" thickBot="1">
      <c r="A12" s="15"/>
      <c r="B12" s="47" t="s">
        <v>24</v>
      </c>
      <c r="C12" s="48"/>
      <c r="D12" s="49"/>
      <c r="E12" s="25">
        <v>1</v>
      </c>
      <c r="F12" s="65">
        <v>45363</v>
      </c>
      <c r="G12" s="66">
        <v>45363</v>
      </c>
      <c r="H12" s="58">
        <f t="shared" si="3"/>
        <v>1</v>
      </c>
      <c r="I12" s="65">
        <f>F12</f>
        <v>45363</v>
      </c>
      <c r="J12" s="66">
        <f>G12</f>
        <v>45363</v>
      </c>
      <c r="K12" s="26">
        <f t="shared" si="4"/>
        <v>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6" s="1" customFormat="1" ht="22.5" customHeight="1" thickBot="1">
      <c r="A13" s="27"/>
      <c r="B13" s="60" t="s">
        <v>15</v>
      </c>
      <c r="C13" s="28" t="s">
        <v>18</v>
      </c>
      <c r="D13" s="29"/>
      <c r="E13" s="30">
        <v>0.08</v>
      </c>
      <c r="F13" s="67"/>
      <c r="G13" s="68"/>
      <c r="H13" s="31" t="str">
        <f t="shared" ref="H13:H22" si="5">IF(OR(ISBLANK(F13),ISBLANK(G13)),"",G13-F13+1)</f>
        <v/>
      </c>
      <c r="I13" s="67"/>
      <c r="J13" s="68"/>
      <c r="K13" s="31" t="str">
        <f t="shared" ref="K13:K22" si="6">IF(OR(ISBLANK(I13),ISBLANK(J13)),"",J13-I13+1)</f>
        <v/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6" s="1" customFormat="1" ht="14.4" thickBot="1">
      <c r="A14" s="15"/>
      <c r="B14" s="37" t="s">
        <v>25</v>
      </c>
      <c r="C14" s="38"/>
      <c r="D14" s="39"/>
      <c r="E14" s="40">
        <v>0.33</v>
      </c>
      <c r="F14" s="69">
        <v>45362</v>
      </c>
      <c r="G14" s="70">
        <f>F14+18</f>
        <v>45380</v>
      </c>
      <c r="H14" s="41">
        <f t="shared" si="5"/>
        <v>19</v>
      </c>
      <c r="I14" s="69">
        <f>F14 + 8</f>
        <v>45370</v>
      </c>
      <c r="J14" s="70"/>
      <c r="K14" s="41" t="str">
        <f t="shared" si="6"/>
        <v/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6" s="1" customFormat="1" ht="14.4" thickBot="1">
      <c r="A15" s="15"/>
      <c r="B15" s="37" t="s">
        <v>26</v>
      </c>
      <c r="C15" s="38"/>
      <c r="D15" s="39"/>
      <c r="E15" s="40">
        <v>0</v>
      </c>
      <c r="F15" s="69">
        <v>45369</v>
      </c>
      <c r="G15" s="70">
        <v>45394</v>
      </c>
      <c r="H15" s="41">
        <f t="shared" si="5"/>
        <v>26</v>
      </c>
      <c r="I15" s="69"/>
      <c r="J15" s="70"/>
      <c r="K15" s="4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6" s="1" customFormat="1" ht="14.4" thickBot="1">
      <c r="A16" s="15"/>
      <c r="B16" s="37" t="s">
        <v>27</v>
      </c>
      <c r="C16" s="38"/>
      <c r="D16" s="39"/>
      <c r="E16" s="40">
        <v>0</v>
      </c>
      <c r="F16" s="69">
        <f>F14</f>
        <v>45362</v>
      </c>
      <c r="G16" s="70">
        <v>45408</v>
      </c>
      <c r="H16" s="41">
        <f t="shared" si="5"/>
        <v>47</v>
      </c>
      <c r="I16" s="69">
        <f>F16</f>
        <v>45362</v>
      </c>
      <c r="J16" s="70"/>
      <c r="K16" s="41" t="str">
        <f t="shared" si="6"/>
        <v/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spans="1:66" s="1" customFormat="1" ht="14.4" thickBot="1">
      <c r="A17" s="15"/>
      <c r="B17" s="37" t="s">
        <v>28</v>
      </c>
      <c r="C17" s="38"/>
      <c r="D17" s="39"/>
      <c r="E17" s="40">
        <v>0</v>
      </c>
      <c r="F17" s="69">
        <v>45412</v>
      </c>
      <c r="G17" s="70">
        <v>45412</v>
      </c>
      <c r="H17" s="41">
        <f t="shared" si="5"/>
        <v>1</v>
      </c>
      <c r="I17" s="69"/>
      <c r="J17" s="70"/>
      <c r="K17" s="41" t="str">
        <f t="shared" si="6"/>
        <v/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6" s="1" customFormat="1" ht="22.5" customHeight="1" thickBot="1">
      <c r="A18" s="32"/>
      <c r="B18" s="61" t="s">
        <v>21</v>
      </c>
      <c r="C18" s="33" t="s">
        <v>18</v>
      </c>
      <c r="D18" s="34"/>
      <c r="E18" s="35"/>
      <c r="F18" s="71"/>
      <c r="G18" s="72"/>
      <c r="H18" s="36" t="str">
        <f t="shared" si="5"/>
        <v/>
      </c>
      <c r="I18" s="71"/>
      <c r="J18" s="72"/>
      <c r="K18" s="36" t="str">
        <f t="shared" si="6"/>
        <v/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spans="1:66" s="1" customFormat="1" ht="14.4" thickBot="1">
      <c r="A19" s="15"/>
      <c r="B19" s="42" t="s">
        <v>29</v>
      </c>
      <c r="C19" s="43"/>
      <c r="D19" s="44"/>
      <c r="E19" s="45">
        <v>0</v>
      </c>
      <c r="F19" s="73">
        <v>45397</v>
      </c>
      <c r="G19" s="74">
        <v>45408</v>
      </c>
      <c r="H19" s="46">
        <f t="shared" si="5"/>
        <v>12</v>
      </c>
      <c r="I19" s="73"/>
      <c r="J19" s="74"/>
      <c r="K19" s="46" t="str">
        <f t="shared" si="6"/>
        <v/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6" s="1" customFormat="1" ht="14.4" thickBot="1">
      <c r="A20" s="15"/>
      <c r="B20" s="42" t="s">
        <v>30</v>
      </c>
      <c r="C20" s="43"/>
      <c r="D20" s="44"/>
      <c r="E20" s="45">
        <v>0</v>
      </c>
      <c r="F20" s="73">
        <v>45411</v>
      </c>
      <c r="G20" s="74">
        <v>45443</v>
      </c>
      <c r="H20" s="46">
        <f t="shared" si="5"/>
        <v>33</v>
      </c>
      <c r="I20" s="73"/>
      <c r="J20" s="74"/>
      <c r="K20" s="46" t="str">
        <f t="shared" si="6"/>
        <v/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6" s="1" customFormat="1" ht="14.4" thickBot="1">
      <c r="A21" s="15"/>
      <c r="B21" s="42" t="s">
        <v>31</v>
      </c>
      <c r="C21" s="43"/>
      <c r="D21" s="44"/>
      <c r="E21" s="45">
        <v>0</v>
      </c>
      <c r="F21" s="73">
        <v>45439</v>
      </c>
      <c r="G21" s="74">
        <v>45447</v>
      </c>
      <c r="H21" s="46">
        <f t="shared" si="5"/>
        <v>9</v>
      </c>
      <c r="I21" s="73"/>
      <c r="J21" s="74"/>
      <c r="K21" s="46" t="str">
        <f t="shared" si="6"/>
        <v/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6" s="1" customFormat="1" ht="14.4" thickBot="1">
      <c r="A22" s="15"/>
      <c r="B22" s="42" t="s">
        <v>17</v>
      </c>
      <c r="C22" s="43"/>
      <c r="D22" s="44"/>
      <c r="E22" s="45">
        <v>0</v>
      </c>
      <c r="F22" s="73">
        <v>45453</v>
      </c>
      <c r="G22" s="74">
        <f>F22</f>
        <v>45453</v>
      </c>
      <c r="H22" s="46">
        <f t="shared" si="5"/>
        <v>1</v>
      </c>
      <c r="I22" s="73"/>
      <c r="J22" s="74"/>
      <c r="K22" s="46" t="str">
        <f t="shared" si="6"/>
        <v/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</row>
    <row r="23" spans="1:66">
      <c r="A23" s="62"/>
      <c r="B23" s="62"/>
      <c r="C23" s="62"/>
      <c r="D23" s="62"/>
      <c r="E23" s="62"/>
      <c r="F23" s="63"/>
      <c r="G23" s="62"/>
      <c r="H23" s="62"/>
      <c r="I23" s="63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</row>
  </sheetData>
  <mergeCells count="1">
    <mergeCell ref="F2:G2"/>
  </mergeCells>
  <conditionalFormatting sqref="E7:E22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{34992A77-64F1-46BC-9F49-F6B551D12C10}</x14:id>
        </ext>
      </extLst>
    </cfRule>
  </conditionalFormatting>
  <conditionalFormatting sqref="L7:BM22">
    <cfRule type="expression" dxfId="2" priority="3" stopIfTrue="1">
      <formula>NOT(AND(MAX($J7,$G7)&gt;=L$4,MIN($I7,$F7)&lt;M$4))</formula>
    </cfRule>
  </conditionalFormatting>
  <conditionalFormatting sqref="L8:BN22">
    <cfRule type="expression" dxfId="1" priority="4">
      <formula>AND($G8&gt;=L$4,$F8&lt;M$4)</formula>
    </cfRule>
    <cfRule type="expression" dxfId="0" priority="5" stopIfTrue="1">
      <formula>AND($J8&gt;=L$4,$I8&lt;M$4)</formula>
    </cfRule>
  </conditionalFormatting>
  <dataValidations count="1">
    <dataValidation type="list" allowBlank="1" showInputMessage="1" showErrorMessage="1" sqref="F3" xr:uid="{01D4AFDF-ED3F-4FA9-89D9-0DD185C55EFB}">
      <formula1>"Daily,Weekly,Monthly,Quarterly"</formula1>
    </dataValidation>
  </dataValidations>
  <pageMargins left="0.35" right="0.35" top="0.35" bottom="0.5" header="0.3" footer="0.3"/>
  <pageSetup scale="43" fitToHeight="0" orientation="landscape" r:id="rId1"/>
  <headerFooter scaleWithDoc="0">
    <oddFooter>&amp;L&amp;"Arial,Regular"&amp;8&amp;K01+043https://www.vertex42.com/ExcelTemplates/construction-schedule.html&amp;R&amp;"Arial,Regular"&amp;8&amp;K01+043Construction Schedule Template © 2017 by Vertex42.com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Scroll Bar 1">
              <controlPr defaultSize="0" print="0" autoPict="0">
                <anchor moveWithCells="1">
                  <from>
                    <xdr:col>11</xdr:col>
                    <xdr:colOff>30480</xdr:colOff>
                    <xdr:row>1</xdr:row>
                    <xdr:rowOff>190500</xdr:rowOff>
                  </from>
                  <to>
                    <xdr:col>29</xdr:col>
                    <xdr:colOff>99060</xdr:colOff>
                    <xdr:row>2</xdr:row>
                    <xdr:rowOff>198120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992A77-64F1-46BC-9F49-F6B551D12C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Mortgage Plan</vt:lpstr>
      <vt:lpstr>'Mortgage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Template</dc:title>
  <dc:creator>Vertex42.com</dc:creator>
  <dc:description>(c) 2017 Vertex42 LLC. All Rights Reserved.</dc:description>
  <cp:lastModifiedBy>Borawski Alexander James</cp:lastModifiedBy>
  <cp:lastPrinted>2017-01-28T01:37:13Z</cp:lastPrinted>
  <dcterms:created xsi:type="dcterms:W3CDTF">2017-01-09T18:01:51Z</dcterms:created>
  <dcterms:modified xsi:type="dcterms:W3CDTF">2024-03-19T04:45:06Z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